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7FB0E75D-A1E8-456B-8D2C-7C108E240020}" xr6:coauthVersionLast="41" xr6:coauthVersionMax="41" xr10:uidLastSave="{00000000-0000-0000-0000-000000000000}"/>
  <bookViews>
    <workbookView xWindow="384" yWindow="384" windowWidth="21552" windowHeight="11988" activeTab="2" xr2:uid="{00000000-000D-0000-FFFF-FFFF00000000}"/>
  </bookViews>
  <sheets>
    <sheet name="carbondioxide" sheetId="7" r:id="rId1"/>
    <sheet name="temperature" sheetId="12" r:id="rId2"/>
    <sheet name="economy" sheetId="13" r:id="rId3"/>
  </sheets>
  <externalReferences>
    <externalReference r:id="rId4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2" l="1"/>
  <c r="BA54" i="13"/>
  <c r="BA53" i="13"/>
  <c r="BA52" i="13"/>
  <c r="BA51" i="13"/>
  <c r="BA50" i="13"/>
  <c r="BA49" i="13"/>
  <c r="BA48" i="13"/>
  <c r="BA47" i="13"/>
  <c r="BA46" i="13"/>
  <c r="BA45" i="13"/>
  <c r="BA44" i="13"/>
  <c r="BA43" i="13"/>
  <c r="BA42" i="13"/>
  <c r="BA41" i="13"/>
  <c r="BA40" i="13"/>
  <c r="BA39" i="13"/>
  <c r="BA38" i="13"/>
  <c r="BA37" i="13"/>
  <c r="BA36" i="13"/>
  <c r="BA35" i="13"/>
  <c r="BA34" i="13"/>
  <c r="BA33" i="13"/>
  <c r="BA32" i="13"/>
  <c r="BA31" i="13"/>
  <c r="BA30" i="13"/>
  <c r="BA29" i="13"/>
  <c r="BA28" i="13"/>
  <c r="BA27" i="13"/>
  <c r="BA26" i="13"/>
  <c r="BA25" i="13"/>
  <c r="BA24" i="13"/>
  <c r="BA23" i="13"/>
  <c r="BA22" i="13"/>
  <c r="BA21" i="13"/>
  <c r="BA20" i="13"/>
  <c r="BA19" i="13"/>
  <c r="BA18" i="13"/>
  <c r="BA17" i="13"/>
  <c r="BA16" i="13"/>
  <c r="BA15" i="13"/>
  <c r="BA14" i="13"/>
  <c r="BA13" i="13"/>
  <c r="BA12" i="13"/>
  <c r="BA11" i="13"/>
  <c r="BA10" i="13"/>
  <c r="BA9" i="13"/>
  <c r="BA8" i="13"/>
  <c r="BA7" i="13"/>
  <c r="BA6" i="13"/>
  <c r="BK56" i="13" l="1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BB61" i="13"/>
  <c r="BD60" i="13"/>
  <c r="BC60" i="13"/>
  <c r="BB60" i="13"/>
  <c r="BD59" i="13"/>
  <c r="BC59" i="13"/>
  <c r="BB59" i="13"/>
  <c r="BD58" i="13"/>
  <c r="BC58" i="13"/>
  <c r="BB58" i="13"/>
  <c r="BD57" i="13"/>
  <c r="BC57" i="13"/>
  <c r="BB57" i="13"/>
  <c r="BD56" i="13"/>
  <c r="BC56" i="13"/>
  <c r="BB56" i="13"/>
  <c r="BD55" i="13"/>
  <c r="BC55" i="13"/>
  <c r="BB55" i="13"/>
  <c r="BD54" i="13"/>
  <c r="BC54" i="13"/>
  <c r="BB54" i="13"/>
  <c r="BD53" i="13"/>
  <c r="BC53" i="13"/>
  <c r="BB53" i="13"/>
  <c r="BD52" i="13"/>
  <c r="BC52" i="13"/>
  <c r="BB52" i="13"/>
  <c r="BD51" i="13"/>
  <c r="BC51" i="13"/>
  <c r="BB51" i="13"/>
  <c r="BD50" i="13"/>
  <c r="BC50" i="13"/>
  <c r="BB50" i="13"/>
  <c r="BD49" i="13"/>
  <c r="BC49" i="13"/>
  <c r="BB49" i="13"/>
  <c r="BD48" i="13"/>
  <c r="BC48" i="13"/>
  <c r="BB48" i="13"/>
  <c r="BD47" i="13"/>
  <c r="BC47" i="13"/>
  <c r="BB47" i="13"/>
  <c r="BD46" i="13"/>
  <c r="BC46" i="13"/>
  <c r="BB46" i="13"/>
  <c r="BD45" i="13"/>
  <c r="BC45" i="13"/>
  <c r="BB45" i="13"/>
  <c r="BD44" i="13"/>
  <c r="BC44" i="13"/>
  <c r="BB44" i="13"/>
  <c r="BD43" i="13"/>
  <c r="BC43" i="13"/>
  <c r="BB43" i="13"/>
  <c r="BD42" i="13"/>
  <c r="BC42" i="13"/>
  <c r="BB42" i="13"/>
  <c r="BD41" i="13"/>
  <c r="BC41" i="13"/>
  <c r="BB41" i="13"/>
  <c r="BD40" i="13"/>
  <c r="BC40" i="13"/>
  <c r="BB40" i="13"/>
  <c r="BD39" i="13"/>
  <c r="BC39" i="13"/>
  <c r="BB39" i="13"/>
  <c r="BD38" i="13"/>
  <c r="BC38" i="13"/>
  <c r="BB38" i="13"/>
  <c r="BD37" i="13"/>
  <c r="BC37" i="13"/>
  <c r="BB37" i="13"/>
  <c r="BD36" i="13"/>
  <c r="BC36" i="13"/>
  <c r="BB36" i="13"/>
  <c r="BD35" i="13"/>
  <c r="BC35" i="13"/>
  <c r="BB35" i="13"/>
  <c r="BD34" i="13"/>
  <c r="BC34" i="13"/>
  <c r="BB34" i="13"/>
  <c r="BD33" i="13"/>
  <c r="BC33" i="13"/>
  <c r="BB33" i="13"/>
  <c r="BD32" i="13"/>
  <c r="BC32" i="13"/>
  <c r="BB32" i="13"/>
  <c r="BD31" i="13"/>
  <c r="BC31" i="13"/>
  <c r="BB31" i="13"/>
  <c r="BD30" i="13"/>
  <c r="BC30" i="13"/>
  <c r="BB30" i="13"/>
  <c r="BD29" i="13"/>
  <c r="BC29" i="13"/>
  <c r="BB29" i="13"/>
  <c r="BD28" i="13"/>
  <c r="BC28" i="13"/>
  <c r="BB28" i="13"/>
  <c r="BD27" i="13"/>
  <c r="BC27" i="13"/>
  <c r="BB27" i="13"/>
  <c r="BD26" i="13"/>
  <c r="BC26" i="13"/>
  <c r="BB26" i="13"/>
  <c r="BD25" i="13"/>
  <c r="BC25" i="13"/>
  <c r="BB25" i="13"/>
  <c r="BD24" i="13"/>
  <c r="BC24" i="13"/>
  <c r="BB24" i="13"/>
  <c r="BD23" i="13"/>
  <c r="BC23" i="13"/>
  <c r="BB23" i="13"/>
  <c r="BD22" i="13"/>
  <c r="BC22" i="13"/>
  <c r="BB22" i="13"/>
  <c r="BD21" i="13"/>
  <c r="BC21" i="13"/>
  <c r="BB21" i="13"/>
  <c r="BD20" i="13"/>
  <c r="BC20" i="13"/>
  <c r="BB20" i="13"/>
  <c r="BD19" i="13"/>
  <c r="BC19" i="13"/>
  <c r="BB19" i="13"/>
  <c r="BD18" i="13"/>
  <c r="BC18" i="13"/>
  <c r="BB18" i="13"/>
  <c r="BD17" i="13"/>
  <c r="BC17" i="13"/>
  <c r="BB17" i="13"/>
  <c r="BD16" i="13"/>
  <c r="BC16" i="13"/>
  <c r="BB16" i="13"/>
  <c r="BD15" i="13"/>
  <c r="BC15" i="13"/>
  <c r="BB15" i="13"/>
  <c r="BD14" i="13"/>
  <c r="BC14" i="13"/>
  <c r="BB14" i="13"/>
  <c r="BD13" i="13"/>
  <c r="BC13" i="13"/>
  <c r="BB13" i="13"/>
  <c r="BD12" i="13"/>
  <c r="BC12" i="13"/>
  <c r="BB12" i="13"/>
  <c r="BD11" i="13"/>
  <c r="BC11" i="13"/>
  <c r="BB11" i="13"/>
  <c r="BD10" i="13"/>
  <c r="BC10" i="13"/>
  <c r="BB10" i="13"/>
  <c r="BD9" i="13"/>
  <c r="BC9" i="13"/>
  <c r="BB9" i="13"/>
  <c r="BD8" i="13"/>
  <c r="BC8" i="13"/>
  <c r="BB8" i="13"/>
  <c r="BD7" i="13"/>
  <c r="BC7" i="13"/>
  <c r="BB7" i="13"/>
  <c r="BD6" i="13"/>
  <c r="BC6" i="13"/>
  <c r="BB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BJ6" i="13" s="1"/>
  <c r="AJ6" i="13"/>
  <c r="AS6" i="13" s="1"/>
  <c r="BI6" i="13" s="1"/>
  <c r="AI6" i="13"/>
  <c r="AR6" i="13" s="1"/>
  <c r="BH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J5" i="7"/>
  <c r="I5" i="7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G3" i="12"/>
  <c r="J7" i="7" l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AU6" i="13"/>
  <c r="AI7" i="13" s="1"/>
  <c r="AM8" i="13"/>
  <c r="AP8" i="13" s="1"/>
  <c r="AW6" i="13"/>
  <c r="AK7" i="13" s="1"/>
  <c r="AT7" i="13" s="1"/>
  <c r="BJ7" i="13" s="1"/>
  <c r="BF6" i="13"/>
  <c r="AN8" i="13"/>
  <c r="AQ8" i="13" s="1"/>
  <c r="AV6" i="13"/>
  <c r="AJ7" i="13" s="1"/>
  <c r="AS7" i="13" s="1"/>
  <c r="BI7" i="13" s="1"/>
  <c r="BE6" i="13"/>
  <c r="BG6" i="13"/>
  <c r="AQ7" i="13"/>
  <c r="AP7" i="13"/>
  <c r="V5" i="13"/>
  <c r="U5" i="13"/>
  <c r="T5" i="13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AN9" i="13" l="1"/>
  <c r="AQ9" i="13" s="1"/>
  <c r="AW7" i="13"/>
  <c r="AK8" i="13" s="1"/>
  <c r="AT8" i="13" s="1"/>
  <c r="BG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BI8" i="13" s="1"/>
  <c r="BF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T58" i="13" s="1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M10" i="13" s="1"/>
  <c r="AP10" i="13" s="1"/>
  <c r="Y56" i="13"/>
  <c r="V56" i="13" s="1"/>
  <c r="Y57" i="13"/>
  <c r="X57" i="13"/>
  <c r="X56" i="13"/>
  <c r="U56" i="13" s="1"/>
  <c r="AN10" i="13"/>
  <c r="AQ10" i="13" s="1"/>
  <c r="G8" i="7"/>
  <c r="L7" i="7"/>
  <c r="AP9" i="13" l="1"/>
  <c r="AW8" i="13"/>
  <c r="AK9" i="13" s="1"/>
  <c r="AT9" i="13" s="1"/>
  <c r="BJ9" i="13" s="1"/>
  <c r="BJ8" i="13"/>
  <c r="AV8" i="13"/>
  <c r="AJ9" i="13" s="1"/>
  <c r="AS9" i="13" s="1"/>
  <c r="BI9" i="13" s="1"/>
  <c r="T59" i="13"/>
  <c r="T60" i="13" s="1"/>
  <c r="T61" i="13" s="1"/>
  <c r="BG8" i="13"/>
  <c r="BG9" i="13"/>
  <c r="BF8" i="13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AV9" i="13" l="1"/>
  <c r="AJ10" i="13" s="1"/>
  <c r="AS10" i="13" s="1"/>
  <c r="BI10" i="13" s="1"/>
  <c r="AW9" i="13"/>
  <c r="AK10" i="13" s="1"/>
  <c r="AT10" i="13" s="1"/>
  <c r="BJ10" i="13" s="1"/>
  <c r="BF9" i="13"/>
  <c r="AM12" i="13"/>
  <c r="AP12" i="13" s="1"/>
  <c r="BF10" i="13"/>
  <c r="AV10" i="13"/>
  <c r="AJ11" i="13" s="1"/>
  <c r="AS11" i="13" s="1"/>
  <c r="BI11" i="13" s="1"/>
  <c r="V63" i="13"/>
  <c r="U62" i="13"/>
  <c r="T62" i="13"/>
  <c r="AM13" i="13"/>
  <c r="AP13" i="13" s="1"/>
  <c r="AN12" i="13"/>
  <c r="AQ12" i="13" s="1"/>
  <c r="G10" i="7"/>
  <c r="L9" i="7"/>
  <c r="BG10" i="13" l="1"/>
  <c r="AW10" i="13"/>
  <c r="AK11" i="13" s="1"/>
  <c r="AT11" i="13" s="1"/>
  <c r="BJ11" i="13" s="1"/>
  <c r="BF11" i="13"/>
  <c r="AV11" i="13"/>
  <c r="AJ12" i="13" s="1"/>
  <c r="AS12" i="13" s="1"/>
  <c r="BI12" i="13" s="1"/>
  <c r="V64" i="13"/>
  <c r="T63" i="13"/>
  <c r="U63" i="13"/>
  <c r="AM14" i="13"/>
  <c r="AP14" i="13" s="1"/>
  <c r="AN13" i="13"/>
  <c r="AQ13" i="13" s="1"/>
  <c r="L10" i="7"/>
  <c r="G11" i="7"/>
  <c r="BG11" i="13" l="1"/>
  <c r="AW11" i="13"/>
  <c r="AK12" i="13" s="1"/>
  <c r="AT12" i="13" s="1"/>
  <c r="BJ12" i="13" s="1"/>
  <c r="BF12" i="13"/>
  <c r="AV12" i="13"/>
  <c r="AJ13" i="13" s="1"/>
  <c r="AS13" i="13" s="1"/>
  <c r="U64" i="13"/>
  <c r="V65" i="13"/>
  <c r="T64" i="13"/>
  <c r="AN14" i="13"/>
  <c r="AQ14" i="13" s="1"/>
  <c r="AM15" i="13"/>
  <c r="AP15" i="13" s="1"/>
  <c r="L11" i="7"/>
  <c r="G12" i="7"/>
  <c r="AV13" i="13" l="1"/>
  <c r="AJ14" i="13" s="1"/>
  <c r="AS14" i="13" s="1"/>
  <c r="BI14" i="13" s="1"/>
  <c r="BI13" i="13"/>
  <c r="BG12" i="13"/>
  <c r="AW12" i="13"/>
  <c r="AK13" i="13" s="1"/>
  <c r="AT13" i="13" s="1"/>
  <c r="BJ13" i="13" s="1"/>
  <c r="BF13" i="13"/>
  <c r="BF14" i="13"/>
  <c r="T65" i="13"/>
  <c r="U65" i="13"/>
  <c r="V66" i="13"/>
  <c r="AV14" i="13"/>
  <c r="AJ15" i="13" s="1"/>
  <c r="AS15" i="13" s="1"/>
  <c r="BI15" i="13" s="1"/>
  <c r="AM16" i="13"/>
  <c r="AP16" i="13" s="1"/>
  <c r="AN15" i="13"/>
  <c r="AQ15" i="13" s="1"/>
  <c r="L12" i="7"/>
  <c r="G13" i="7"/>
  <c r="BG13" i="13" l="1"/>
  <c r="AW13" i="13"/>
  <c r="AK14" i="13" s="1"/>
  <c r="AT14" i="13" s="1"/>
  <c r="BJ14" i="13" s="1"/>
  <c r="BF15" i="13"/>
  <c r="T66" i="13"/>
  <c r="U66" i="13"/>
  <c r="V67" i="13"/>
  <c r="AV15" i="13"/>
  <c r="AJ16" i="13" s="1"/>
  <c r="AS16" i="13" s="1"/>
  <c r="BI16" i="13" s="1"/>
  <c r="AM17" i="13"/>
  <c r="AP17" i="13" s="1"/>
  <c r="AN16" i="13"/>
  <c r="AQ16" i="13" s="1"/>
  <c r="L13" i="7"/>
  <c r="G14" i="7"/>
  <c r="AW14" i="13" l="1"/>
  <c r="AK15" i="13" s="1"/>
  <c r="AT15" i="13" s="1"/>
  <c r="BJ15" i="13" s="1"/>
  <c r="BG14" i="13"/>
  <c r="BF16" i="13"/>
  <c r="V68" i="13"/>
  <c r="T67" i="13"/>
  <c r="U67" i="13"/>
  <c r="AV16" i="13"/>
  <c r="AJ17" i="13" s="1"/>
  <c r="AS17" i="13" s="1"/>
  <c r="BI17" i="13" s="1"/>
  <c r="AM18" i="13"/>
  <c r="AP18" i="13" s="1"/>
  <c r="AN17" i="13"/>
  <c r="AQ17" i="13" s="1"/>
  <c r="L14" i="7"/>
  <c r="G15" i="7"/>
  <c r="AW15" i="13" l="1"/>
  <c r="AK16" i="13" s="1"/>
  <c r="AT16" i="13" s="1"/>
  <c r="BJ16" i="13" s="1"/>
  <c r="BG15" i="13"/>
  <c r="BF17" i="13"/>
  <c r="U68" i="13"/>
  <c r="V69" i="13"/>
  <c r="T68" i="13"/>
  <c r="AV17" i="13"/>
  <c r="AJ18" i="13" s="1"/>
  <c r="AS18" i="13" s="1"/>
  <c r="BI18" i="13" s="1"/>
  <c r="AM19" i="13"/>
  <c r="AP19" i="13" s="1"/>
  <c r="AN18" i="13"/>
  <c r="AQ18" i="13" s="1"/>
  <c r="L15" i="7"/>
  <c r="G16" i="7"/>
  <c r="BG16" i="13" l="1"/>
  <c r="AW16" i="13"/>
  <c r="AK17" i="13" s="1"/>
  <c r="AT17" i="13" s="1"/>
  <c r="BJ17" i="13" s="1"/>
  <c r="BF18" i="13"/>
  <c r="T69" i="13"/>
  <c r="U69" i="13"/>
  <c r="V70" i="13"/>
  <c r="AV18" i="13"/>
  <c r="AJ19" i="13" s="1"/>
  <c r="AS19" i="13" s="1"/>
  <c r="BI19" i="13" s="1"/>
  <c r="AM20" i="13"/>
  <c r="AP20" i="13" s="1"/>
  <c r="AN19" i="13"/>
  <c r="AQ19" i="13" s="1"/>
  <c r="L16" i="7"/>
  <c r="G17" i="7"/>
  <c r="AW17" i="13" l="1"/>
  <c r="AK18" i="13" s="1"/>
  <c r="AT18" i="13" s="1"/>
  <c r="BJ18" i="13" s="1"/>
  <c r="BG17" i="13"/>
  <c r="BF19" i="13"/>
  <c r="T70" i="13"/>
  <c r="V71" i="13"/>
  <c r="U70" i="13"/>
  <c r="AV19" i="13"/>
  <c r="AJ20" i="13" s="1"/>
  <c r="AS20" i="13" s="1"/>
  <c r="BI20" i="13" s="1"/>
  <c r="AN20" i="13"/>
  <c r="AQ20" i="13" s="1"/>
  <c r="AM21" i="13"/>
  <c r="AP21" i="13" s="1"/>
  <c r="L17" i="7"/>
  <c r="G18" i="7"/>
  <c r="AW18" i="13" l="1"/>
  <c r="AK19" i="13" s="1"/>
  <c r="AT19" i="13" s="1"/>
  <c r="BJ19" i="13" s="1"/>
  <c r="BG18" i="13"/>
  <c r="BF20" i="13"/>
  <c r="T71" i="13"/>
  <c r="V72" i="13"/>
  <c r="U71" i="13"/>
  <c r="AV20" i="13"/>
  <c r="AJ21" i="13" s="1"/>
  <c r="AS21" i="13" s="1"/>
  <c r="BI21" i="13" s="1"/>
  <c r="AM22" i="13"/>
  <c r="AP22" i="13" s="1"/>
  <c r="AN21" i="13"/>
  <c r="AQ21" i="13" s="1"/>
  <c r="L18" i="7"/>
  <c r="G19" i="7"/>
  <c r="BG19" i="13" l="1"/>
  <c r="AW19" i="13"/>
  <c r="AK20" i="13" s="1"/>
  <c r="AT20" i="13" s="1"/>
  <c r="BJ20" i="13" s="1"/>
  <c r="BF21" i="13"/>
  <c r="U72" i="13"/>
  <c r="T72" i="13"/>
  <c r="V73" i="13"/>
  <c r="AN22" i="13"/>
  <c r="AQ22" i="13" s="1"/>
  <c r="AM23" i="13"/>
  <c r="AP23" i="13" s="1"/>
  <c r="AV21" i="13"/>
  <c r="AJ22" i="13" s="1"/>
  <c r="AS22" i="13" s="1"/>
  <c r="BI22" i="13" s="1"/>
  <c r="G20" i="7"/>
  <c r="L19" i="7"/>
  <c r="AW20" i="13" l="1"/>
  <c r="AK21" i="13" s="1"/>
  <c r="AT21" i="13" s="1"/>
  <c r="BJ21" i="13" s="1"/>
  <c r="BG20" i="13"/>
  <c r="BF22" i="13"/>
  <c r="V74" i="13"/>
  <c r="U73" i="13"/>
  <c r="T73" i="13"/>
  <c r="AV22" i="13"/>
  <c r="AJ23" i="13" s="1"/>
  <c r="AS23" i="13" s="1"/>
  <c r="BI23" i="13" s="1"/>
  <c r="AN23" i="13"/>
  <c r="AQ23" i="13" s="1"/>
  <c r="AM24" i="13"/>
  <c r="AP24" i="13" s="1"/>
  <c r="L20" i="7"/>
  <c r="G21" i="7"/>
  <c r="BG21" i="13" l="1"/>
  <c r="AW21" i="13"/>
  <c r="AK22" i="13" s="1"/>
  <c r="AT22" i="13" s="1"/>
  <c r="BJ22" i="13" s="1"/>
  <c r="BF23" i="13"/>
  <c r="V75" i="13"/>
  <c r="U74" i="13"/>
  <c r="T74" i="13"/>
  <c r="AN24" i="13"/>
  <c r="AQ24" i="13" s="1"/>
  <c r="AM25" i="13"/>
  <c r="AP25" i="13" s="1"/>
  <c r="AV23" i="13"/>
  <c r="AJ24" i="13" s="1"/>
  <c r="AS24" i="13" s="1"/>
  <c r="BI24" i="13" s="1"/>
  <c r="G22" i="7"/>
  <c r="L21" i="7"/>
  <c r="BG22" i="13" l="1"/>
  <c r="AW22" i="13"/>
  <c r="AK23" i="13" s="1"/>
  <c r="AT23" i="13" s="1"/>
  <c r="BJ23" i="13" s="1"/>
  <c r="BF24" i="13"/>
  <c r="T75" i="13"/>
  <c r="U75" i="13"/>
  <c r="V76" i="13"/>
  <c r="AV24" i="13"/>
  <c r="AJ25" i="13" s="1"/>
  <c r="AS25" i="13" s="1"/>
  <c r="BI25" i="13" s="1"/>
  <c r="AN25" i="13"/>
  <c r="AQ25" i="13" s="1"/>
  <c r="AM26" i="13"/>
  <c r="AP26" i="13" s="1"/>
  <c r="L22" i="7"/>
  <c r="G23" i="7"/>
  <c r="AW23" i="13" l="1"/>
  <c r="AK24" i="13" s="1"/>
  <c r="AT24" i="13" s="1"/>
  <c r="BJ24" i="13" s="1"/>
  <c r="BG23" i="13"/>
  <c r="BF25" i="13"/>
  <c r="V77" i="13"/>
  <c r="T76" i="13"/>
  <c r="U76" i="13"/>
  <c r="AN26" i="13"/>
  <c r="AQ26" i="13" s="1"/>
  <c r="AM27" i="13"/>
  <c r="AP27" i="13" s="1"/>
  <c r="AV25" i="13"/>
  <c r="AJ26" i="13" s="1"/>
  <c r="AS26" i="13" s="1"/>
  <c r="BI26" i="13" s="1"/>
  <c r="G24" i="7"/>
  <c r="L23" i="7"/>
  <c r="AW24" i="13" l="1"/>
  <c r="AK25" i="13" s="1"/>
  <c r="AT25" i="13" s="1"/>
  <c r="BJ25" i="13" s="1"/>
  <c r="BG24" i="13"/>
  <c r="BF26" i="13"/>
  <c r="U77" i="13"/>
  <c r="V78" i="13"/>
  <c r="T77" i="13"/>
  <c r="AV26" i="13"/>
  <c r="AJ27" i="13" s="1"/>
  <c r="AS27" i="13" s="1"/>
  <c r="BI27" i="13" s="1"/>
  <c r="AN27" i="13"/>
  <c r="AQ27" i="13" s="1"/>
  <c r="AM28" i="13"/>
  <c r="AP28" i="13" s="1"/>
  <c r="L24" i="7"/>
  <c r="G25" i="7"/>
  <c r="AW25" i="13" l="1"/>
  <c r="AK26" i="13" s="1"/>
  <c r="AT26" i="13" s="1"/>
  <c r="BJ26" i="13" s="1"/>
  <c r="BG25" i="13"/>
  <c r="BF27" i="13"/>
  <c r="T78" i="13"/>
  <c r="V79" i="13"/>
  <c r="U78" i="13"/>
  <c r="AN28" i="13"/>
  <c r="AQ28" i="13" s="1"/>
  <c r="AM29" i="13"/>
  <c r="AP29" i="13" s="1"/>
  <c r="AV27" i="13"/>
  <c r="AJ28" i="13" s="1"/>
  <c r="AS28" i="13" s="1"/>
  <c r="BI28" i="13" s="1"/>
  <c r="G26" i="7"/>
  <c r="L25" i="7"/>
  <c r="AW26" i="13" l="1"/>
  <c r="AK27" i="13" s="1"/>
  <c r="AT27" i="13" s="1"/>
  <c r="BJ27" i="13" s="1"/>
  <c r="BG26" i="13"/>
  <c r="BF28" i="13"/>
  <c r="U79" i="13"/>
  <c r="T79" i="13"/>
  <c r="V80" i="13"/>
  <c r="AV28" i="13"/>
  <c r="AJ29" i="13" s="1"/>
  <c r="AS29" i="13" s="1"/>
  <c r="BI29" i="13" s="1"/>
  <c r="AN29" i="13"/>
  <c r="AQ29" i="13" s="1"/>
  <c r="AM30" i="13"/>
  <c r="AP30" i="13" s="1"/>
  <c r="L26" i="7"/>
  <c r="G27" i="7"/>
  <c r="AW27" i="13" l="1"/>
  <c r="AK28" i="13" s="1"/>
  <c r="AT28" i="13" s="1"/>
  <c r="BJ28" i="13" s="1"/>
  <c r="BG27" i="13"/>
  <c r="AV29" i="13"/>
  <c r="AJ30" i="13" s="1"/>
  <c r="AS30" i="13" s="1"/>
  <c r="BI30" i="13" s="1"/>
  <c r="V81" i="13"/>
  <c r="U80" i="13"/>
  <c r="T80" i="13"/>
  <c r="AN30" i="13"/>
  <c r="AQ30" i="13" s="1"/>
  <c r="AM31" i="13"/>
  <c r="AP31" i="13" s="1"/>
  <c r="G28" i="7"/>
  <c r="L27" i="7"/>
  <c r="BG28" i="13" l="1"/>
  <c r="AW28" i="13"/>
  <c r="AK29" i="13" s="1"/>
  <c r="AT29" i="13" s="1"/>
  <c r="BJ29" i="13" s="1"/>
  <c r="AV30" i="13"/>
  <c r="AJ31" i="13" s="1"/>
  <c r="AS31" i="13" s="1"/>
  <c r="BI31" i="13" s="1"/>
  <c r="BF29" i="13"/>
  <c r="T81" i="13"/>
  <c r="V82" i="13"/>
  <c r="U81" i="13"/>
  <c r="AN31" i="13"/>
  <c r="AQ31" i="13" s="1"/>
  <c r="AM32" i="13"/>
  <c r="AP32" i="13" s="1"/>
  <c r="L28" i="7"/>
  <c r="G29" i="7"/>
  <c r="AW29" i="13" l="1"/>
  <c r="AK30" i="13" s="1"/>
  <c r="AT30" i="13" s="1"/>
  <c r="BJ30" i="13" s="1"/>
  <c r="BG29" i="13"/>
  <c r="BF31" i="13"/>
  <c r="BF30" i="13"/>
  <c r="T82" i="13"/>
  <c r="V83" i="13"/>
  <c r="U82" i="13"/>
  <c r="AM33" i="13"/>
  <c r="AP33" i="13" s="1"/>
  <c r="AN32" i="13"/>
  <c r="AQ32" i="13" s="1"/>
  <c r="AV31" i="13"/>
  <c r="AJ32" i="13" s="1"/>
  <c r="AS32" i="13" s="1"/>
  <c r="BI32" i="13" s="1"/>
  <c r="G30" i="7"/>
  <c r="L29" i="7"/>
  <c r="BG30" i="13" l="1"/>
  <c r="AW30" i="13"/>
  <c r="AK31" i="13" s="1"/>
  <c r="AT31" i="13" s="1"/>
  <c r="BJ31" i="13" s="1"/>
  <c r="BF32" i="13"/>
  <c r="T83" i="13"/>
  <c r="U83" i="13"/>
  <c r="V84" i="13"/>
  <c r="AV32" i="13"/>
  <c r="AJ33" i="13" s="1"/>
  <c r="AS33" i="13" s="1"/>
  <c r="BI33" i="13" s="1"/>
  <c r="AN33" i="13"/>
  <c r="AQ33" i="13" s="1"/>
  <c r="AM34" i="13"/>
  <c r="AP34" i="13" s="1"/>
  <c r="L30" i="7"/>
  <c r="G31" i="7"/>
  <c r="AW31" i="13" l="1"/>
  <c r="AK32" i="13" s="1"/>
  <c r="AT32" i="13" s="1"/>
  <c r="BJ32" i="13" s="1"/>
  <c r="BG31" i="13"/>
  <c r="BF33" i="13"/>
  <c r="V85" i="13"/>
  <c r="T84" i="13"/>
  <c r="U84" i="13"/>
  <c r="AV33" i="13"/>
  <c r="AJ34" i="13" s="1"/>
  <c r="AS34" i="13" s="1"/>
  <c r="BI34" i="13" s="1"/>
  <c r="AN34" i="13"/>
  <c r="AQ34" i="13" s="1"/>
  <c r="AM35" i="13"/>
  <c r="AP35" i="13" s="1"/>
  <c r="G32" i="7"/>
  <c r="L31" i="7"/>
  <c r="BG32" i="13" l="1"/>
  <c r="AW32" i="13"/>
  <c r="AK33" i="13" s="1"/>
  <c r="AT33" i="13" s="1"/>
  <c r="BJ33" i="13" s="1"/>
  <c r="U85" i="13"/>
  <c r="V86" i="13"/>
  <c r="T85" i="13"/>
  <c r="AM36" i="13"/>
  <c r="AP36" i="13" s="1"/>
  <c r="AN35" i="13"/>
  <c r="AQ35" i="13" s="1"/>
  <c r="L32" i="7"/>
  <c r="G33" i="7"/>
  <c r="AW33" i="13" l="1"/>
  <c r="AK34" i="13" s="1"/>
  <c r="AT34" i="13" s="1"/>
  <c r="BJ34" i="13" s="1"/>
  <c r="BG33" i="13"/>
  <c r="BF34" i="13"/>
  <c r="AV34" i="13"/>
  <c r="AJ35" i="13" s="1"/>
  <c r="AS35" i="13" s="1"/>
  <c r="BI35" i="13" s="1"/>
  <c r="T86" i="13"/>
  <c r="U86" i="13"/>
  <c r="V87" i="13"/>
  <c r="AN36" i="13"/>
  <c r="AQ36" i="13" s="1"/>
  <c r="AM37" i="13"/>
  <c r="AP37" i="13" s="1"/>
  <c r="G34" i="7"/>
  <c r="L33" i="7"/>
  <c r="BG34" i="13" l="1"/>
  <c r="AW34" i="13"/>
  <c r="AK35" i="13" s="1"/>
  <c r="AT35" i="13" s="1"/>
  <c r="BJ35" i="13" s="1"/>
  <c r="AV35" i="13"/>
  <c r="AJ36" i="13" s="1"/>
  <c r="AS36" i="13" s="1"/>
  <c r="BI36" i="13" s="1"/>
  <c r="V88" i="13"/>
  <c r="T87" i="13"/>
  <c r="U87" i="13"/>
  <c r="AM38" i="13"/>
  <c r="AP38" i="13" s="1"/>
  <c r="AN37" i="13"/>
  <c r="AQ37" i="13" s="1"/>
  <c r="L34" i="7"/>
  <c r="G35" i="7"/>
  <c r="BG35" i="13" l="1"/>
  <c r="AW35" i="13"/>
  <c r="AK36" i="13" s="1"/>
  <c r="AT36" i="13" s="1"/>
  <c r="BJ36" i="13" s="1"/>
  <c r="BF35" i="13"/>
  <c r="U88" i="13"/>
  <c r="V89" i="13"/>
  <c r="T88" i="13"/>
  <c r="AN38" i="13"/>
  <c r="AQ38" i="13" s="1"/>
  <c r="AM39" i="13"/>
  <c r="AP39" i="13" s="1"/>
  <c r="G36" i="7"/>
  <c r="L35" i="7"/>
  <c r="AW36" i="13" l="1"/>
  <c r="AK37" i="13" s="1"/>
  <c r="AT37" i="13" s="1"/>
  <c r="BJ37" i="13" s="1"/>
  <c r="BG36" i="13"/>
  <c r="BF36" i="13"/>
  <c r="AV36" i="13"/>
  <c r="AJ37" i="13" s="1"/>
  <c r="AS37" i="13" s="1"/>
  <c r="BI37" i="13" s="1"/>
  <c r="T89" i="13"/>
  <c r="U89" i="13"/>
  <c r="V90" i="13"/>
  <c r="AM40" i="13"/>
  <c r="AP40" i="13" s="1"/>
  <c r="AN39" i="13"/>
  <c r="AQ39" i="13" s="1"/>
  <c r="L36" i="7"/>
  <c r="G37" i="7"/>
  <c r="AW37" i="13" l="1"/>
  <c r="AK38" i="13" s="1"/>
  <c r="AT38" i="13" s="1"/>
  <c r="BJ38" i="13" s="1"/>
  <c r="BG37" i="13"/>
  <c r="AV37" i="13"/>
  <c r="AJ38" i="13" s="1"/>
  <c r="AS38" i="13" s="1"/>
  <c r="BI38" i="13" s="1"/>
  <c r="V91" i="13"/>
  <c r="T90" i="13"/>
  <c r="U90" i="13"/>
  <c r="AN40" i="13"/>
  <c r="AQ40" i="13" s="1"/>
  <c r="AM41" i="13"/>
  <c r="AP41" i="13" s="1"/>
  <c r="G38" i="7"/>
  <c r="L37" i="7"/>
  <c r="BG38" i="13" l="1"/>
  <c r="AW38" i="13"/>
  <c r="AK39" i="13" s="1"/>
  <c r="AT39" i="13" s="1"/>
  <c r="BJ39" i="13" s="1"/>
  <c r="AV38" i="13"/>
  <c r="AJ39" i="13" s="1"/>
  <c r="AS39" i="13" s="1"/>
  <c r="BI39" i="13" s="1"/>
  <c r="BF37" i="13"/>
  <c r="U91" i="13"/>
  <c r="V92" i="13"/>
  <c r="T91" i="13"/>
  <c r="AM42" i="13"/>
  <c r="AP42" i="13" s="1"/>
  <c r="AN41" i="13"/>
  <c r="AQ41" i="13" s="1"/>
  <c r="L38" i="7"/>
  <c r="G39" i="7"/>
  <c r="AW39" i="13" l="1"/>
  <c r="AK40" i="13" s="1"/>
  <c r="AT40" i="13" s="1"/>
  <c r="BJ40" i="13" s="1"/>
  <c r="BG39" i="13"/>
  <c r="BF39" i="13"/>
  <c r="AV39" i="13"/>
  <c r="AJ40" i="13" s="1"/>
  <c r="AS40" i="13" s="1"/>
  <c r="BI40" i="13" s="1"/>
  <c r="BF38" i="13"/>
  <c r="T92" i="13"/>
  <c r="U92" i="13"/>
  <c r="V93" i="13"/>
  <c r="AN42" i="13"/>
  <c r="AQ42" i="13" s="1"/>
  <c r="AM43" i="13"/>
  <c r="AP43" i="13" s="1"/>
  <c r="G40" i="7"/>
  <c r="L39" i="7"/>
  <c r="BG40" i="13" l="1"/>
  <c r="AW40" i="13"/>
  <c r="AK41" i="13" s="1"/>
  <c r="AT41" i="13" s="1"/>
  <c r="BJ41" i="13" s="1"/>
  <c r="BF40" i="13"/>
  <c r="AV40" i="13"/>
  <c r="AJ41" i="13" s="1"/>
  <c r="AS41" i="13" s="1"/>
  <c r="BI41" i="13" s="1"/>
  <c r="T93" i="13"/>
  <c r="V94" i="13"/>
  <c r="U93" i="13"/>
  <c r="AN43" i="13"/>
  <c r="AQ43" i="13" s="1"/>
  <c r="AM44" i="13"/>
  <c r="AP44" i="13" s="1"/>
  <c r="L40" i="7"/>
  <c r="G41" i="7"/>
  <c r="BG41" i="13" l="1"/>
  <c r="AW41" i="13"/>
  <c r="AK42" i="13" s="1"/>
  <c r="AT42" i="13" s="1"/>
  <c r="BJ42" i="13" s="1"/>
  <c r="AV41" i="13"/>
  <c r="AJ42" i="13" s="1"/>
  <c r="AS42" i="13" s="1"/>
  <c r="BI42" i="13" s="1"/>
  <c r="T94" i="13"/>
  <c r="V95" i="13"/>
  <c r="U94" i="13"/>
  <c r="AM45" i="13"/>
  <c r="AP45" i="13" s="1"/>
  <c r="AN44" i="13"/>
  <c r="AQ44" i="13" s="1"/>
  <c r="L41" i="7"/>
  <c r="G42" i="7"/>
  <c r="AW42" i="13" l="1"/>
  <c r="AK43" i="13" s="1"/>
  <c r="AT43" i="13" s="1"/>
  <c r="BJ43" i="13" s="1"/>
  <c r="BG42" i="13"/>
  <c r="AV42" i="13"/>
  <c r="AJ43" i="13" s="1"/>
  <c r="AS43" i="13" s="1"/>
  <c r="BI43" i="13" s="1"/>
  <c r="BF41" i="13"/>
  <c r="V96" i="13"/>
  <c r="U95" i="13"/>
  <c r="T95" i="13"/>
  <c r="AN45" i="13"/>
  <c r="AQ45" i="13" s="1"/>
  <c r="AM46" i="13"/>
  <c r="AP46" i="13" s="1"/>
  <c r="L42" i="7"/>
  <c r="G43" i="7"/>
  <c r="BG43" i="13" l="1"/>
  <c r="AW43" i="13"/>
  <c r="AK44" i="13" s="1"/>
  <c r="AT44" i="13" s="1"/>
  <c r="BJ44" i="13" s="1"/>
  <c r="AV43" i="13"/>
  <c r="AJ44" i="13" s="1"/>
  <c r="AS44" i="13" s="1"/>
  <c r="BI44" i="13" s="1"/>
  <c r="BF42" i="13"/>
  <c r="T96" i="13"/>
  <c r="V97" i="13"/>
  <c r="U96" i="13"/>
  <c r="AN46" i="13"/>
  <c r="AQ46" i="13" s="1"/>
  <c r="AM47" i="13"/>
  <c r="AP47" i="13" s="1"/>
  <c r="G44" i="7"/>
  <c r="L43" i="7"/>
  <c r="BG44" i="13" l="1"/>
  <c r="AW44" i="13"/>
  <c r="AK45" i="13" s="1"/>
  <c r="AT45" i="13" s="1"/>
  <c r="BJ45" i="13" s="1"/>
  <c r="BF44" i="13"/>
  <c r="AV44" i="13"/>
  <c r="AJ45" i="13" s="1"/>
  <c r="AS45" i="13" s="1"/>
  <c r="BI45" i="13" s="1"/>
  <c r="BF43" i="13"/>
  <c r="T97" i="13"/>
  <c r="U97" i="13"/>
  <c r="V98" i="13"/>
  <c r="AN47" i="13"/>
  <c r="AQ47" i="13" s="1"/>
  <c r="AM48" i="13"/>
  <c r="AP48" i="13" s="1"/>
  <c r="L44" i="7"/>
  <c r="G45" i="7"/>
  <c r="BG45" i="13" l="1"/>
  <c r="AW45" i="13"/>
  <c r="AK46" i="13" s="1"/>
  <c r="AT46" i="13" s="1"/>
  <c r="BJ46" i="13" s="1"/>
  <c r="BF45" i="13"/>
  <c r="AV45" i="13"/>
  <c r="AJ46" i="13" s="1"/>
  <c r="AS46" i="13" s="1"/>
  <c r="BI46" i="13" s="1"/>
  <c r="V99" i="13"/>
  <c r="T98" i="13"/>
  <c r="U98" i="13"/>
  <c r="AN48" i="13"/>
  <c r="AQ48" i="13" s="1"/>
  <c r="AM49" i="13"/>
  <c r="AP49" i="13" s="1"/>
  <c r="G46" i="7"/>
  <c r="L45" i="7"/>
  <c r="BG46" i="13" l="1"/>
  <c r="AW46" i="13"/>
  <c r="AK47" i="13" s="1"/>
  <c r="AT47" i="13" s="1"/>
  <c r="BJ47" i="13" s="1"/>
  <c r="BF46" i="13"/>
  <c r="AV46" i="13"/>
  <c r="AJ47" i="13" s="1"/>
  <c r="AS47" i="13" s="1"/>
  <c r="BI47" i="13" s="1"/>
  <c r="U99" i="13"/>
  <c r="V100" i="13"/>
  <c r="T99" i="13"/>
  <c r="AM50" i="13"/>
  <c r="AP50" i="13" s="1"/>
  <c r="AN49" i="13"/>
  <c r="AQ49" i="13" s="1"/>
  <c r="L46" i="7"/>
  <c r="G47" i="7"/>
  <c r="AW47" i="13" l="1"/>
  <c r="AK48" i="13" s="1"/>
  <c r="AT48" i="13" s="1"/>
  <c r="BJ48" i="13" s="1"/>
  <c r="BG47" i="13"/>
  <c r="BF47" i="13"/>
  <c r="AV47" i="13"/>
  <c r="AJ48" i="13" s="1"/>
  <c r="AS48" i="13" s="1"/>
  <c r="BI48" i="13" s="1"/>
  <c r="T100" i="13"/>
  <c r="U100" i="13"/>
  <c r="V101" i="13"/>
  <c r="AN50" i="13"/>
  <c r="AQ50" i="13" s="1"/>
  <c r="AM51" i="13"/>
  <c r="AP51" i="13" s="1"/>
  <c r="G48" i="7"/>
  <c r="L47" i="7"/>
  <c r="BG48" i="13" l="1"/>
  <c r="AW48" i="13"/>
  <c r="AK49" i="13" s="1"/>
  <c r="AT49" i="13" s="1"/>
  <c r="BJ49" i="13" s="1"/>
  <c r="AV48" i="13"/>
  <c r="AJ49" i="13" s="1"/>
  <c r="AS49" i="13" s="1"/>
  <c r="BI49" i="13" s="1"/>
  <c r="T101" i="13"/>
  <c r="V102" i="13"/>
  <c r="U101" i="13"/>
  <c r="AM52" i="13"/>
  <c r="AP52" i="13" s="1"/>
  <c r="AN51" i="13"/>
  <c r="AQ51" i="13" s="1"/>
  <c r="L48" i="7"/>
  <c r="G49" i="7"/>
  <c r="BG49" i="13" l="1"/>
  <c r="AW49" i="13"/>
  <c r="AK50" i="13" s="1"/>
  <c r="AT50" i="13" s="1"/>
  <c r="BJ50" i="13" s="1"/>
  <c r="BF49" i="13"/>
  <c r="AV49" i="13"/>
  <c r="AJ50" i="13" s="1"/>
  <c r="AS50" i="13" s="1"/>
  <c r="BI50" i="13" s="1"/>
  <c r="BF48" i="13"/>
  <c r="U102" i="13"/>
  <c r="T102" i="13"/>
  <c r="V103" i="13"/>
  <c r="AN52" i="13"/>
  <c r="AQ52" i="13" s="1"/>
  <c r="AM53" i="13"/>
  <c r="L49" i="7"/>
  <c r="G50" i="7"/>
  <c r="AP53" i="13" l="1"/>
  <c r="BG50" i="13"/>
  <c r="AW50" i="13"/>
  <c r="AK51" i="13" s="1"/>
  <c r="AT51" i="13" s="1"/>
  <c r="BJ51" i="13" s="1"/>
  <c r="BF50" i="13"/>
  <c r="AV50" i="13"/>
  <c r="AJ51" i="13" s="1"/>
  <c r="AS51" i="13" s="1"/>
  <c r="BI51" i="13" s="1"/>
  <c r="V104" i="13"/>
  <c r="U103" i="13"/>
  <c r="T103" i="13"/>
  <c r="AM54" i="13"/>
  <c r="AN53" i="13"/>
  <c r="L50" i="7"/>
  <c r="G51" i="7"/>
  <c r="AP54" i="13" l="1"/>
  <c r="AQ53" i="13"/>
  <c r="AW51" i="13"/>
  <c r="AK52" i="13" s="1"/>
  <c r="AT52" i="13" s="1"/>
  <c r="BJ52" i="13" s="1"/>
  <c r="BG51" i="13"/>
  <c r="BF51" i="13"/>
  <c r="AV51" i="13"/>
  <c r="AJ52" i="13" s="1"/>
  <c r="AS52" i="13" s="1"/>
  <c r="BI52" i="13" s="1"/>
  <c r="T104" i="13"/>
  <c r="V105" i="13"/>
  <c r="U104" i="13"/>
  <c r="AN54" i="13"/>
  <c r="AM55" i="13"/>
  <c r="L51" i="7"/>
  <c r="G52" i="7"/>
  <c r="AP55" i="13" l="1"/>
  <c r="AQ54" i="13"/>
  <c r="BG52" i="13"/>
  <c r="AW52" i="13"/>
  <c r="AK53" i="13" s="1"/>
  <c r="AT53" i="13" s="1"/>
  <c r="BJ53" i="13" s="1"/>
  <c r="BF52" i="13"/>
  <c r="AV52" i="13"/>
  <c r="AJ53" i="13" s="1"/>
  <c r="AS53" i="13" s="1"/>
  <c r="BI53" i="13" s="1"/>
  <c r="T105" i="13"/>
  <c r="U105" i="13"/>
  <c r="V106" i="13"/>
  <c r="AM56" i="13"/>
  <c r="AN55" i="13"/>
  <c r="L52" i="7"/>
  <c r="G53" i="7"/>
  <c r="AQ55" i="13" l="1"/>
  <c r="BG53" i="13"/>
  <c r="AW53" i="13"/>
  <c r="AK54" i="13" s="1"/>
  <c r="AT54" i="13" s="1"/>
  <c r="BJ54" i="13" s="1"/>
  <c r="AV53" i="13"/>
  <c r="AJ54" i="13" s="1"/>
  <c r="AS54" i="13" s="1"/>
  <c r="BI54" i="13" s="1"/>
  <c r="AP56" i="13"/>
  <c r="AP57" i="13" s="1"/>
  <c r="T106" i="13"/>
  <c r="U106" i="13"/>
  <c r="V107" i="13"/>
  <c r="AN56" i="13"/>
  <c r="L53" i="7"/>
  <c r="G54" i="7"/>
  <c r="AM57" i="13" l="1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G54" i="13"/>
  <c r="BF54" i="13"/>
  <c r="AV54" i="13"/>
  <c r="AJ55" i="13" s="1"/>
  <c r="AS55" i="13" s="1"/>
  <c r="BF53" i="13"/>
  <c r="AQ56" i="13"/>
  <c r="AQ57" i="13" s="1"/>
  <c r="U107" i="13"/>
  <c r="V108" i="13"/>
  <c r="T107" i="13"/>
  <c r="L54" i="7"/>
  <c r="G55" i="7"/>
  <c r="AN57" i="13" l="1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W55" i="13"/>
  <c r="AK56" i="13" s="1"/>
  <c r="AT56" i="13" s="1"/>
  <c r="BG55" i="13"/>
  <c r="BF55" i="13"/>
  <c r="AV55" i="13"/>
  <c r="AJ56" i="13" s="1"/>
  <c r="T108" i="13"/>
  <c r="U108" i="13"/>
  <c r="V109" i="13"/>
  <c r="L55" i="7"/>
  <c r="G56" i="7"/>
  <c r="AS56" i="13" l="1"/>
  <c r="AV56" i="13" s="1"/>
  <c r="AJ57" i="13" s="1"/>
  <c r="AN58" i="13"/>
  <c r="AM59" i="13"/>
  <c r="BG56" i="13"/>
  <c r="AW56" i="13"/>
  <c r="AK57" i="13" s="1"/>
  <c r="BF56" i="13"/>
  <c r="T109" i="13"/>
  <c r="V110" i="13"/>
  <c r="U109" i="13"/>
  <c r="L56" i="7"/>
  <c r="G57" i="7"/>
  <c r="AM60" i="13" l="1"/>
  <c r="AN59" i="13"/>
  <c r="T110" i="13"/>
  <c r="V111" i="13"/>
  <c r="U110" i="13"/>
  <c r="L57" i="7"/>
  <c r="G58" i="7"/>
  <c r="AN60" i="13" l="1"/>
  <c r="AM61" i="13"/>
  <c r="V112" i="13"/>
  <c r="U111" i="13"/>
  <c r="T111" i="13"/>
  <c r="L58" i="7"/>
  <c r="G59" i="7"/>
  <c r="AN61" i="13" l="1"/>
  <c r="AM62" i="13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T112" i="13"/>
  <c r="V113" i="13"/>
  <c r="U112" i="13"/>
  <c r="L59" i="7"/>
  <c r="G60" i="7"/>
  <c r="AN62" i="13" l="1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3" i="13"/>
  <c r="U113" i="13"/>
  <c r="V114" i="13"/>
  <c r="L60" i="7"/>
  <c r="G61" i="7"/>
  <c r="T114" i="13" l="1"/>
  <c r="V115" i="13"/>
  <c r="U114" i="13"/>
  <c r="G62" i="7"/>
  <c r="L61" i="7"/>
  <c r="U115" i="13" l="1"/>
  <c r="T115" i="13"/>
  <c r="V116" i="13"/>
  <c r="L62" i="7"/>
  <c r="G63" i="7"/>
  <c r="V117" i="13" l="1"/>
  <c r="U116" i="13"/>
  <c r="T116" i="13"/>
  <c r="G64" i="7"/>
  <c r="L63" i="7"/>
  <c r="T117" i="13" l="1"/>
  <c r="V118" i="13"/>
  <c r="U117" i="13"/>
  <c r="L64" i="7"/>
  <c r="G65" i="7"/>
  <c r="T118" i="13" l="1"/>
  <c r="V119" i="13"/>
  <c r="U118" i="13"/>
  <c r="G66" i="7"/>
  <c r="L65" i="7"/>
  <c r="T119" i="13" l="1"/>
  <c r="U119" i="13"/>
  <c r="V120" i="13"/>
  <c r="L66" i="7"/>
  <c r="G67" i="7"/>
  <c r="V121" i="13" l="1"/>
  <c r="T120" i="13"/>
  <c r="U120" i="13"/>
  <c r="G68" i="7"/>
  <c r="L67" i="7"/>
  <c r="T121" i="13" l="1"/>
  <c r="U121" i="13"/>
  <c r="V122" i="13"/>
  <c r="L68" i="7"/>
  <c r="G69" i="7"/>
  <c r="T122" i="13" l="1"/>
  <c r="V123" i="13"/>
  <c r="U122" i="13"/>
  <c r="L69" i="7"/>
  <c r="G70" i="7"/>
  <c r="U123" i="13" l="1"/>
  <c r="V124" i="13"/>
  <c r="T123" i="13"/>
  <c r="L70" i="7"/>
  <c r="G71" i="7"/>
  <c r="T124" i="13" l="1"/>
  <c r="U124" i="13"/>
  <c r="V125" i="13"/>
  <c r="L71" i="7"/>
  <c r="G72" i="7"/>
  <c r="T125" i="13" l="1"/>
  <c r="V126" i="13"/>
  <c r="U125" i="13"/>
  <c r="L72" i="7"/>
  <c r="G73" i="7"/>
  <c r="U126" i="13" l="1"/>
  <c r="T126" i="13"/>
  <c r="V127" i="13"/>
  <c r="L73" i="7"/>
  <c r="G74" i="7"/>
  <c r="V128" i="13" l="1"/>
  <c r="U127" i="13"/>
  <c r="T127" i="13"/>
  <c r="L74" i="7"/>
  <c r="G75" i="7"/>
  <c r="T128" i="13" l="1"/>
  <c r="V129" i="13"/>
  <c r="U128" i="13"/>
  <c r="G76" i="7"/>
  <c r="L75" i="7"/>
  <c r="T129" i="13" l="1"/>
  <c r="U129" i="13"/>
  <c r="V130" i="13"/>
  <c r="L76" i="7"/>
  <c r="G77" i="7"/>
  <c r="T130" i="13" l="1"/>
  <c r="U130" i="13"/>
  <c r="V131" i="13"/>
  <c r="G78" i="7"/>
  <c r="L77" i="7"/>
  <c r="U131" i="13" l="1"/>
  <c r="V132" i="13"/>
  <c r="T131" i="13"/>
  <c r="L78" i="7"/>
  <c r="G79" i="7"/>
  <c r="T132" i="13" l="1"/>
  <c r="U132" i="13"/>
  <c r="V133" i="13"/>
  <c r="G80" i="7"/>
  <c r="L79" i="7"/>
  <c r="T133" i="13" l="1"/>
  <c r="U133" i="13"/>
  <c r="V134" i="13"/>
  <c r="L80" i="7"/>
  <c r="G81" i="7"/>
  <c r="V135" i="13" l="1"/>
  <c r="T134" i="13"/>
  <c r="U134" i="13"/>
  <c r="G82" i="7"/>
  <c r="L81" i="7"/>
  <c r="V136" i="13" l="1"/>
  <c r="U135" i="13"/>
  <c r="T135" i="13"/>
  <c r="L82" i="7"/>
  <c r="G83" i="7"/>
  <c r="T136" i="13" l="1"/>
  <c r="V137" i="13"/>
  <c r="U136" i="13"/>
  <c r="G84" i="7"/>
  <c r="L83" i="7"/>
  <c r="U137" i="13" l="1"/>
  <c r="T137" i="13"/>
  <c r="V138" i="13"/>
  <c r="L84" i="7"/>
  <c r="G85" i="7"/>
  <c r="V139" i="13" l="1"/>
  <c r="U138" i="13"/>
  <c r="T138" i="13"/>
  <c r="G86" i="7"/>
  <c r="L85" i="7"/>
  <c r="U139" i="13" l="1"/>
  <c r="T139" i="13"/>
  <c r="V140" i="13"/>
  <c r="L86" i="7"/>
  <c r="G87" i="7"/>
  <c r="V141" i="13" l="1"/>
  <c r="U140" i="13"/>
  <c r="T140" i="13"/>
  <c r="G88" i="7"/>
  <c r="L87" i="7"/>
  <c r="V142" i="13" l="1"/>
  <c r="U141" i="13"/>
  <c r="T141" i="13"/>
  <c r="L88" i="7"/>
  <c r="G89" i="7"/>
  <c r="V143" i="13" l="1"/>
  <c r="T142" i="13"/>
  <c r="U142" i="13"/>
  <c r="G90" i="7"/>
  <c r="L89" i="7"/>
  <c r="V144" i="13" l="1"/>
  <c r="U143" i="13"/>
  <c r="T143" i="13"/>
  <c r="L90" i="7"/>
  <c r="G91" i="7"/>
  <c r="T144" i="13" l="1"/>
  <c r="V145" i="13"/>
  <c r="U144" i="13"/>
  <c r="G92" i="7"/>
  <c r="L91" i="7"/>
  <c r="T145" i="13" l="1"/>
  <c r="U145" i="13"/>
  <c r="V146" i="13"/>
  <c r="L92" i="7"/>
  <c r="G93" i="7"/>
  <c r="T146" i="13" l="1"/>
  <c r="U146" i="13"/>
  <c r="V147" i="13"/>
  <c r="G94" i="7"/>
  <c r="L93" i="7"/>
  <c r="U147" i="13" l="1"/>
  <c r="V148" i="13"/>
  <c r="T147" i="13"/>
  <c r="L94" i="7"/>
  <c r="G95" i="7"/>
  <c r="T148" i="13" l="1"/>
  <c r="U148" i="13"/>
  <c r="V149" i="13"/>
  <c r="G96" i="7"/>
  <c r="L95" i="7"/>
  <c r="T149" i="13" l="1"/>
  <c r="V150" i="13"/>
  <c r="U149" i="13"/>
  <c r="L96" i="7"/>
  <c r="G97" i="7"/>
  <c r="U150" i="13" l="1"/>
  <c r="T150" i="13"/>
  <c r="V151" i="13"/>
  <c r="G98" i="7"/>
  <c r="L97" i="7"/>
  <c r="V152" i="13" l="1"/>
  <c r="U151" i="13"/>
  <c r="T151" i="13"/>
  <c r="L98" i="7"/>
  <c r="G99" i="7"/>
  <c r="T152" i="13" l="1"/>
  <c r="V153" i="13"/>
  <c r="U152" i="13"/>
  <c r="G100" i="7"/>
  <c r="L99" i="7"/>
  <c r="T153" i="13" l="1"/>
  <c r="U153" i="13"/>
  <c r="V154" i="13"/>
  <c r="L100" i="7"/>
  <c r="G101" i="7"/>
  <c r="V155" i="13" l="1"/>
  <c r="T154" i="13"/>
  <c r="U154" i="13"/>
  <c r="G102" i="7"/>
  <c r="L101" i="7"/>
  <c r="U155" i="13" l="1"/>
  <c r="V156" i="13"/>
  <c r="T155" i="13"/>
  <c r="L102" i="7"/>
  <c r="G103" i="7"/>
  <c r="T156" i="13" l="1"/>
  <c r="U156" i="13"/>
  <c r="V157" i="13"/>
  <c r="L103" i="7"/>
  <c r="G104" i="7"/>
  <c r="V158" i="13" l="1"/>
  <c r="T157" i="13"/>
  <c r="U157" i="13"/>
  <c r="L104" i="7"/>
  <c r="G105" i="7"/>
  <c r="V159" i="13" l="1"/>
  <c r="U158" i="13"/>
  <c r="T158" i="13"/>
  <c r="G106" i="7"/>
  <c r="L105" i="7"/>
  <c r="T159" i="13" l="1"/>
  <c r="V160" i="13"/>
  <c r="U159" i="13"/>
  <c r="L106" i="7"/>
  <c r="G6" i="12" s="1"/>
  <c r="H6" i="12" s="1"/>
  <c r="G107" i="7"/>
  <c r="T160" i="13" l="1"/>
  <c r="U160" i="13"/>
  <c r="V161" i="13"/>
  <c r="G108" i="7"/>
  <c r="L107" i="7"/>
  <c r="G7" i="12" s="1"/>
  <c r="H7" i="12" s="1"/>
  <c r="I7" i="12" s="1"/>
  <c r="J8" i="12" l="1"/>
  <c r="V162" i="13"/>
  <c r="U161" i="13"/>
  <c r="T161" i="13"/>
  <c r="L108" i="7"/>
  <c r="G8" i="12" s="1"/>
  <c r="H8" i="12" s="1"/>
  <c r="I8" i="12" s="1"/>
  <c r="G109" i="7"/>
  <c r="J9" i="12" l="1"/>
  <c r="T162" i="13"/>
  <c r="U162" i="13"/>
  <c r="V163" i="13"/>
  <c r="G110" i="7"/>
  <c r="L109" i="7"/>
  <c r="G9" i="12" s="1"/>
  <c r="H9" i="12" s="1"/>
  <c r="I9" i="12" s="1"/>
  <c r="J10" i="12" l="1"/>
  <c r="V164" i="13"/>
  <c r="T163" i="13"/>
  <c r="U163" i="13"/>
  <c r="L110" i="7"/>
  <c r="G10" i="12" s="1"/>
  <c r="H10" i="12" s="1"/>
  <c r="I10" i="12" s="1"/>
  <c r="G111" i="7"/>
  <c r="J11" i="12" l="1"/>
  <c r="U164" i="13"/>
  <c r="V165" i="13"/>
  <c r="T164" i="13"/>
  <c r="G112" i="7"/>
  <c r="L111" i="7"/>
  <c r="G11" i="12" s="1"/>
  <c r="H11" i="12" s="1"/>
  <c r="I11" i="12" s="1"/>
  <c r="J12" i="12" l="1"/>
  <c r="U165" i="13"/>
  <c r="V166" i="13"/>
  <c r="T165" i="13"/>
  <c r="L112" i="7"/>
  <c r="G12" i="12" s="1"/>
  <c r="H12" i="12" s="1"/>
  <c r="I12" i="12" s="1"/>
  <c r="G113" i="7"/>
  <c r="J13" i="12" l="1"/>
  <c r="U166" i="13"/>
  <c r="T166" i="13"/>
  <c r="V167" i="13"/>
  <c r="G114" i="7"/>
  <c r="L113" i="7"/>
  <c r="G13" i="12" s="1"/>
  <c r="H13" i="12" s="1"/>
  <c r="I13" i="12" s="1"/>
  <c r="J14" i="12" l="1"/>
  <c r="V168" i="13"/>
  <c r="U167" i="13"/>
  <c r="T167" i="13"/>
  <c r="L114" i="7"/>
  <c r="G14" i="12" s="1"/>
  <c r="H14" i="12" s="1"/>
  <c r="I14" i="12" s="1"/>
  <c r="G115" i="7"/>
  <c r="J15" i="12" l="1"/>
  <c r="T168" i="13"/>
  <c r="V169" i="13"/>
  <c r="U168" i="13"/>
  <c r="G116" i="7"/>
  <c r="L115" i="7"/>
  <c r="G15" i="12" s="1"/>
  <c r="H15" i="12" s="1"/>
  <c r="I15" i="12" s="1"/>
  <c r="J16" i="12" l="1"/>
  <c r="T169" i="13"/>
  <c r="V170" i="13"/>
  <c r="U169" i="13"/>
  <c r="L116" i="7"/>
  <c r="G16" i="12" s="1"/>
  <c r="H16" i="12" s="1"/>
  <c r="I16" i="12" s="1"/>
  <c r="G117" i="7"/>
  <c r="J17" i="12" l="1"/>
  <c r="V171" i="13"/>
  <c r="U170" i="13"/>
  <c r="T170" i="13"/>
  <c r="G118" i="7"/>
  <c r="L117" i="7"/>
  <c r="G17" i="12" s="1"/>
  <c r="H17" i="12" s="1"/>
  <c r="I17" i="12" s="1"/>
  <c r="J18" i="12" l="1"/>
  <c r="T171" i="13"/>
  <c r="V172" i="13"/>
  <c r="U171" i="13"/>
  <c r="L118" i="7"/>
  <c r="G18" i="12" s="1"/>
  <c r="H18" i="12" s="1"/>
  <c r="I18" i="12" s="1"/>
  <c r="G119" i="7"/>
  <c r="J19" i="12" l="1"/>
  <c r="T172" i="13"/>
  <c r="U172" i="13"/>
  <c r="V173" i="13"/>
  <c r="G120" i="7"/>
  <c r="L119" i="7"/>
  <c r="G19" i="12" s="1"/>
  <c r="H19" i="12" s="1"/>
  <c r="I19" i="12" s="1"/>
  <c r="J20" i="12" l="1"/>
  <c r="T173" i="13"/>
  <c r="U173" i="13"/>
  <c r="V174" i="13"/>
  <c r="L120" i="7"/>
  <c r="G20" i="12" s="1"/>
  <c r="H20" i="12" s="1"/>
  <c r="I20" i="12" s="1"/>
  <c r="G121" i="7"/>
  <c r="J21" i="12" l="1"/>
  <c r="U174" i="13"/>
  <c r="V175" i="13"/>
  <c r="T174" i="13"/>
  <c r="G122" i="7"/>
  <c r="L121" i="7"/>
  <c r="G21" i="12" s="1"/>
  <c r="H21" i="12" s="1"/>
  <c r="I21" i="12" s="1"/>
  <c r="J22" i="12" l="1"/>
  <c r="T175" i="13"/>
  <c r="U175" i="13"/>
  <c r="V176" i="13"/>
  <c r="L122" i="7"/>
  <c r="G22" i="12" s="1"/>
  <c r="H22" i="12" s="1"/>
  <c r="I22" i="12" s="1"/>
  <c r="G123" i="7"/>
  <c r="J23" i="12" l="1"/>
  <c r="T176" i="13"/>
  <c r="V177" i="13"/>
  <c r="U176" i="13"/>
  <c r="G124" i="7"/>
  <c r="L123" i="7"/>
  <c r="G23" i="12" s="1"/>
  <c r="H23" i="12" s="1"/>
  <c r="I23" i="12" s="1"/>
  <c r="J24" i="12" l="1"/>
  <c r="T177" i="13"/>
  <c r="V178" i="13"/>
  <c r="U177" i="13"/>
  <c r="L124" i="7"/>
  <c r="G24" i="12" s="1"/>
  <c r="H24" i="12" s="1"/>
  <c r="I24" i="12" s="1"/>
  <c r="G125" i="7"/>
  <c r="J25" i="12" l="1"/>
  <c r="V179" i="13"/>
  <c r="U178" i="13"/>
  <c r="T178" i="13"/>
  <c r="G126" i="7"/>
  <c r="L125" i="7"/>
  <c r="G25" i="12" s="1"/>
  <c r="H25" i="12" s="1"/>
  <c r="I25" i="12" s="1"/>
  <c r="J26" i="12" l="1"/>
  <c r="T179" i="13"/>
  <c r="V180" i="13"/>
  <c r="U179" i="13"/>
  <c r="L126" i="7"/>
  <c r="G26" i="12" s="1"/>
  <c r="H26" i="12" s="1"/>
  <c r="I26" i="12" s="1"/>
  <c r="G127" i="7"/>
  <c r="J27" i="12" l="1"/>
  <c r="T180" i="13"/>
  <c r="U180" i="13"/>
  <c r="V181" i="13"/>
  <c r="G128" i="7"/>
  <c r="L127" i="7"/>
  <c r="G27" i="12" s="1"/>
  <c r="H27" i="12" s="1"/>
  <c r="I27" i="12" s="1"/>
  <c r="J28" i="12" l="1"/>
  <c r="T181" i="13"/>
  <c r="U181" i="13"/>
  <c r="V182" i="13"/>
  <c r="L128" i="7"/>
  <c r="G28" i="12" s="1"/>
  <c r="H28" i="12" s="1"/>
  <c r="I28" i="12" s="1"/>
  <c r="G129" i="7"/>
  <c r="J29" i="12" l="1"/>
  <c r="V183" i="13"/>
  <c r="U182" i="13"/>
  <c r="T182" i="13"/>
  <c r="G130" i="7"/>
  <c r="L129" i="7"/>
  <c r="G29" i="12" s="1"/>
  <c r="H29" i="12" s="1"/>
  <c r="I29" i="12" s="1"/>
  <c r="J30" i="12" l="1"/>
  <c r="T183" i="13"/>
  <c r="V184" i="13"/>
  <c r="U183" i="13"/>
  <c r="L130" i="7"/>
  <c r="G30" i="12" s="1"/>
  <c r="H30" i="12" s="1"/>
  <c r="I30" i="12" s="1"/>
  <c r="G131" i="7"/>
  <c r="J31" i="12" l="1"/>
  <c r="T184" i="13"/>
  <c r="U184" i="13"/>
  <c r="V185" i="13"/>
  <c r="G132" i="7"/>
  <c r="L131" i="7"/>
  <c r="G31" i="12" s="1"/>
  <c r="H31" i="12" s="1"/>
  <c r="I31" i="12" s="1"/>
  <c r="J32" i="12" l="1"/>
  <c r="T185" i="13"/>
  <c r="U185" i="13"/>
  <c r="V186" i="13"/>
  <c r="L132" i="7"/>
  <c r="G32" i="12" s="1"/>
  <c r="H32" i="12" s="1"/>
  <c r="I32" i="12" s="1"/>
  <c r="G133" i="7"/>
  <c r="J33" i="12" l="1"/>
  <c r="U186" i="13"/>
  <c r="V187" i="13"/>
  <c r="T186" i="13"/>
  <c r="G134" i="7"/>
  <c r="L133" i="7"/>
  <c r="G33" i="12" s="1"/>
  <c r="H33" i="12" s="1"/>
  <c r="I33" i="12" s="1"/>
  <c r="J34" i="12" l="1"/>
  <c r="T187" i="13"/>
  <c r="U187" i="13"/>
  <c r="V188" i="13"/>
  <c r="L134" i="7"/>
  <c r="G34" i="12" s="1"/>
  <c r="H34" i="12" s="1"/>
  <c r="I34" i="12" s="1"/>
  <c r="G135" i="7"/>
  <c r="J35" i="12" l="1"/>
  <c r="U188" i="13"/>
  <c r="V189" i="13"/>
  <c r="T188" i="13"/>
  <c r="G136" i="7"/>
  <c r="L135" i="7"/>
  <c r="G35" i="12" s="1"/>
  <c r="H35" i="12" s="1"/>
  <c r="I35" i="12" s="1"/>
  <c r="J36" i="12" l="1"/>
  <c r="T189" i="13"/>
  <c r="U189" i="13"/>
  <c r="V190" i="13"/>
  <c r="L136" i="7"/>
  <c r="G36" i="12" s="1"/>
  <c r="H36" i="12" s="1"/>
  <c r="I36" i="12" s="1"/>
  <c r="G137" i="7"/>
  <c r="J37" i="12" l="1"/>
  <c r="V191" i="13"/>
  <c r="T190" i="13"/>
  <c r="U190" i="13"/>
  <c r="G138" i="7"/>
  <c r="L137" i="7"/>
  <c r="G37" i="12" s="1"/>
  <c r="H37" i="12" s="1"/>
  <c r="I37" i="12" s="1"/>
  <c r="J38" i="12" l="1"/>
  <c r="T191" i="13"/>
  <c r="U191" i="13"/>
  <c r="V192" i="13"/>
  <c r="L138" i="7"/>
  <c r="G38" i="12" s="1"/>
  <c r="H38" i="12" s="1"/>
  <c r="I38" i="12" s="1"/>
  <c r="G139" i="7"/>
  <c r="J39" i="12" l="1"/>
  <c r="T192" i="13"/>
  <c r="U192" i="13"/>
  <c r="V193" i="13"/>
  <c r="L139" i="7"/>
  <c r="G39" i="12" s="1"/>
  <c r="H39" i="12" s="1"/>
  <c r="I39" i="12" s="1"/>
  <c r="G140" i="7"/>
  <c r="J40" i="12" l="1"/>
  <c r="U193" i="13"/>
  <c r="V194" i="13"/>
  <c r="T193" i="13"/>
  <c r="L140" i="7"/>
  <c r="G40" i="12" s="1"/>
  <c r="H40" i="12" s="1"/>
  <c r="I40" i="12" s="1"/>
  <c r="G141" i="7"/>
  <c r="J41" i="12" l="1"/>
  <c r="T194" i="13"/>
  <c r="U194" i="13"/>
  <c r="V195" i="13"/>
  <c r="G142" i="7"/>
  <c r="L141" i="7"/>
  <c r="G41" i="12" s="1"/>
  <c r="H41" i="12" s="1"/>
  <c r="I41" i="12" s="1"/>
  <c r="J42" i="12" l="1"/>
  <c r="T195" i="13"/>
  <c r="V196" i="13"/>
  <c r="U195" i="13"/>
  <c r="L142" i="7"/>
  <c r="G42" i="12" s="1"/>
  <c r="H42" i="12" s="1"/>
  <c r="I42" i="12" s="1"/>
  <c r="G143" i="7"/>
  <c r="J43" i="12" l="1"/>
  <c r="V197" i="13"/>
  <c r="U196" i="13"/>
  <c r="T196" i="13"/>
  <c r="G144" i="7"/>
  <c r="L143" i="7"/>
  <c r="G43" i="12" s="1"/>
  <c r="H43" i="12" s="1"/>
  <c r="I43" i="12" s="1"/>
  <c r="J44" i="12" l="1"/>
  <c r="V198" i="13"/>
  <c r="T197" i="13"/>
  <c r="U197" i="13"/>
  <c r="L144" i="7"/>
  <c r="G44" i="12" s="1"/>
  <c r="H44" i="12" s="1"/>
  <c r="I44" i="12" s="1"/>
  <c r="G145" i="7"/>
  <c r="J45" i="12" l="1"/>
  <c r="U198" i="13"/>
  <c r="V199" i="13"/>
  <c r="T198" i="13"/>
  <c r="L145" i="7"/>
  <c r="G45" i="12" s="1"/>
  <c r="H45" i="12" s="1"/>
  <c r="I45" i="12" s="1"/>
  <c r="G146" i="7"/>
  <c r="J46" i="12" l="1"/>
  <c r="U199" i="13"/>
  <c r="T199" i="13"/>
  <c r="V200" i="13"/>
  <c r="L146" i="7"/>
  <c r="G46" i="12" s="1"/>
  <c r="H46" i="12" s="1"/>
  <c r="I46" i="12" s="1"/>
  <c r="G147" i="7"/>
  <c r="J47" i="12" l="1"/>
  <c r="U200" i="13"/>
  <c r="T200" i="13"/>
  <c r="V201" i="13"/>
  <c r="L147" i="7"/>
  <c r="G47" i="12" s="1"/>
  <c r="H47" i="12" s="1"/>
  <c r="I47" i="12" s="1"/>
  <c r="G148" i="7"/>
  <c r="J48" i="12" l="1"/>
  <c r="U201" i="13"/>
  <c r="V202" i="13"/>
  <c r="T201" i="13"/>
  <c r="L148" i="7"/>
  <c r="G48" i="12" s="1"/>
  <c r="H48" i="12" s="1"/>
  <c r="I48" i="12" s="1"/>
  <c r="G149" i="7"/>
  <c r="J49" i="12" l="1"/>
  <c r="T202" i="13"/>
  <c r="U202" i="13"/>
  <c r="V203" i="13"/>
  <c r="L149" i="7"/>
  <c r="G49" i="12" s="1"/>
  <c r="H49" i="12" s="1"/>
  <c r="I49" i="12" s="1"/>
  <c r="G150" i="7"/>
  <c r="J50" i="12" l="1"/>
  <c r="V204" i="13"/>
  <c r="T203" i="13"/>
  <c r="U203" i="13"/>
  <c r="L150" i="7"/>
  <c r="G50" i="12" s="1"/>
  <c r="H50" i="12" s="1"/>
  <c r="I50" i="12" s="1"/>
  <c r="G151" i="7"/>
  <c r="J51" i="12" l="1"/>
  <c r="U204" i="13"/>
  <c r="V205" i="13"/>
  <c r="T204" i="13"/>
  <c r="L151" i="7"/>
  <c r="G51" i="12" s="1"/>
  <c r="H51" i="12" s="1"/>
  <c r="I51" i="12" s="1"/>
  <c r="G152" i="7"/>
  <c r="J52" i="12" l="1"/>
  <c r="V206" i="13"/>
  <c r="T205" i="13"/>
  <c r="U205" i="13"/>
  <c r="L152" i="7"/>
  <c r="G52" i="12" s="1"/>
  <c r="H52" i="12" s="1"/>
  <c r="I52" i="12" s="1"/>
  <c r="G153" i="7"/>
  <c r="J53" i="12" l="1"/>
  <c r="U206" i="13"/>
  <c r="V207" i="13"/>
  <c r="T206" i="13"/>
  <c r="G154" i="7"/>
  <c r="L153" i="7"/>
  <c r="G53" i="12" s="1"/>
  <c r="H53" i="12" s="1"/>
  <c r="I53" i="12" s="1"/>
  <c r="J54" i="12" l="1"/>
  <c r="T207" i="13"/>
  <c r="U207" i="13"/>
  <c r="V208" i="13"/>
  <c r="G155" i="7"/>
  <c r="L154" i="7"/>
  <c r="G54" i="12" s="1"/>
  <c r="H54" i="12" s="1"/>
  <c r="I54" i="12" s="1"/>
  <c r="J55" i="12" l="1"/>
  <c r="T208" i="13"/>
  <c r="U208" i="13"/>
  <c r="V209" i="13"/>
  <c r="G156" i="7"/>
  <c r="L155" i="7"/>
  <c r="G55" i="12" s="1"/>
  <c r="H55" i="12" s="1"/>
  <c r="I55" i="12" s="1"/>
  <c r="J56" i="12" l="1"/>
  <c r="V210" i="13"/>
  <c r="U209" i="13"/>
  <c r="T209" i="13"/>
  <c r="G157" i="7"/>
  <c r="L156" i="7"/>
  <c r="G56" i="12" s="1"/>
  <c r="H56" i="12" s="1"/>
  <c r="I56" i="12" s="1"/>
  <c r="J57" i="12" l="1"/>
  <c r="T210" i="13"/>
  <c r="V211" i="13"/>
  <c r="U210" i="13"/>
  <c r="L157" i="7"/>
  <c r="G57" i="12" s="1"/>
  <c r="H57" i="12" s="1"/>
  <c r="I57" i="12" s="1"/>
  <c r="G158" i="7"/>
  <c r="J58" i="12" l="1"/>
  <c r="T211" i="13"/>
  <c r="V212" i="13"/>
  <c r="U211" i="13"/>
  <c r="G159" i="7"/>
  <c r="L158" i="7"/>
  <c r="G58" i="12" s="1"/>
  <c r="H58" i="12" s="1"/>
  <c r="I58" i="12" s="1"/>
  <c r="J59" i="12" l="1"/>
  <c r="U212" i="13"/>
  <c r="T212" i="13"/>
  <c r="V213" i="13"/>
  <c r="L159" i="7"/>
  <c r="G59" i="12" s="1"/>
  <c r="H59" i="12" s="1"/>
  <c r="I59" i="12" s="1"/>
  <c r="G160" i="7"/>
  <c r="J60" i="12" l="1"/>
  <c r="V214" i="13"/>
  <c r="U213" i="13"/>
  <c r="T213" i="13"/>
  <c r="G161" i="7"/>
  <c r="L160" i="7"/>
  <c r="G60" i="12" s="1"/>
  <c r="H60" i="12" s="1"/>
  <c r="I60" i="12" s="1"/>
  <c r="J61" i="12" l="1"/>
  <c r="T214" i="13"/>
  <c r="V215" i="13"/>
  <c r="U214" i="13"/>
  <c r="G162" i="7"/>
  <c r="L161" i="7"/>
  <c r="G61" i="12" s="1"/>
  <c r="H61" i="12" s="1"/>
  <c r="I61" i="12" s="1"/>
  <c r="J62" i="12" l="1"/>
  <c r="U215" i="13"/>
  <c r="T215" i="13"/>
  <c r="V216" i="13"/>
  <c r="G163" i="7"/>
  <c r="L162" i="7"/>
  <c r="G62" i="12" s="1"/>
  <c r="H62" i="12" s="1"/>
  <c r="I62" i="12" s="1"/>
  <c r="J63" i="12" l="1"/>
  <c r="U216" i="13"/>
  <c r="V217" i="13"/>
  <c r="T216" i="13"/>
  <c r="G164" i="7"/>
  <c r="L163" i="7"/>
  <c r="G63" i="12" s="1"/>
  <c r="H63" i="12" s="1"/>
  <c r="I63" i="12" s="1"/>
  <c r="J64" i="12" l="1"/>
  <c r="T217" i="13"/>
  <c r="U217" i="13"/>
  <c r="V218" i="13"/>
  <c r="G165" i="7"/>
  <c r="L164" i="7"/>
  <c r="G64" i="12" s="1"/>
  <c r="H64" i="12" s="1"/>
  <c r="I64" i="12" s="1"/>
  <c r="J65" i="12" l="1"/>
  <c r="T218" i="13"/>
  <c r="V219" i="13"/>
  <c r="U218" i="13"/>
  <c r="L165" i="7"/>
  <c r="G65" i="12" s="1"/>
  <c r="H65" i="12" s="1"/>
  <c r="I65" i="12" s="1"/>
  <c r="G166" i="7"/>
  <c r="J66" i="12" l="1"/>
  <c r="U219" i="13"/>
  <c r="T219" i="13"/>
  <c r="V220" i="13"/>
  <c r="G167" i="7"/>
  <c r="L166" i="7"/>
  <c r="G66" i="12" s="1"/>
  <c r="H66" i="12" s="1"/>
  <c r="I66" i="12" s="1"/>
  <c r="J67" i="12" l="1"/>
  <c r="V221" i="13"/>
  <c r="U220" i="13"/>
  <c r="T220" i="13"/>
  <c r="L167" i="7"/>
  <c r="G67" i="12" s="1"/>
  <c r="H67" i="12" s="1"/>
  <c r="I67" i="12" s="1"/>
  <c r="G168" i="7"/>
  <c r="J68" i="12" l="1"/>
  <c r="T221" i="13"/>
  <c r="V222" i="13"/>
  <c r="U221" i="13"/>
  <c r="G169" i="7"/>
  <c r="L168" i="7"/>
  <c r="G68" i="12" s="1"/>
  <c r="H68" i="12" s="1"/>
  <c r="I68" i="12" s="1"/>
  <c r="J69" i="12" l="1"/>
  <c r="T222" i="13"/>
  <c r="U222" i="13"/>
  <c r="V223" i="13"/>
  <c r="G170" i="7"/>
  <c r="L169" i="7"/>
  <c r="G69" i="12" s="1"/>
  <c r="H69" i="12" s="1"/>
  <c r="I69" i="12" s="1"/>
  <c r="J70" i="12" l="1"/>
  <c r="V224" i="13"/>
  <c r="U223" i="13"/>
  <c r="T223" i="13"/>
  <c r="G171" i="7"/>
  <c r="L170" i="7"/>
  <c r="G70" i="12" s="1"/>
  <c r="H70" i="12" s="1"/>
  <c r="I70" i="12" s="1"/>
  <c r="J71" i="12" l="1"/>
  <c r="V225" i="13"/>
  <c r="T224" i="13"/>
  <c r="U224" i="13"/>
  <c r="G172" i="7"/>
  <c r="L171" i="7"/>
  <c r="G71" i="12" s="1"/>
  <c r="H71" i="12" s="1"/>
  <c r="I71" i="12" s="1"/>
  <c r="J72" i="12" l="1"/>
  <c r="U225" i="13"/>
  <c r="V226" i="13"/>
  <c r="T225" i="13"/>
  <c r="G173" i="7"/>
  <c r="L172" i="7"/>
  <c r="G72" i="12" s="1"/>
  <c r="H72" i="12" s="1"/>
  <c r="I72" i="12" s="1"/>
  <c r="J73" i="12" l="1"/>
  <c r="T226" i="13"/>
  <c r="U226" i="13"/>
  <c r="V227" i="13"/>
  <c r="L173" i="7"/>
  <c r="G73" i="12" s="1"/>
  <c r="H73" i="12" s="1"/>
  <c r="I73" i="12" s="1"/>
  <c r="G174" i="7"/>
  <c r="J74" i="12" l="1"/>
  <c r="T227" i="13"/>
  <c r="U227" i="13"/>
  <c r="V228" i="13"/>
  <c r="G175" i="7"/>
  <c r="L174" i="7"/>
  <c r="G74" i="12" s="1"/>
  <c r="H74" i="12" s="1"/>
  <c r="I74" i="12" s="1"/>
  <c r="J75" i="12" l="1"/>
  <c r="T228" i="13"/>
  <c r="U228" i="13"/>
  <c r="V229" i="13"/>
  <c r="L175" i="7"/>
  <c r="G75" i="12" s="1"/>
  <c r="H75" i="12" s="1"/>
  <c r="I75" i="12" s="1"/>
  <c r="G176" i="7"/>
  <c r="J76" i="12" l="1"/>
  <c r="V230" i="13"/>
  <c r="T229" i="13"/>
  <c r="U229" i="13"/>
  <c r="G177" i="7"/>
  <c r="L176" i="7"/>
  <c r="G76" i="12" s="1"/>
  <c r="H76" i="12" s="1"/>
  <c r="I76" i="12" s="1"/>
  <c r="J77" i="12" l="1"/>
  <c r="U230" i="13"/>
  <c r="V231" i="13"/>
  <c r="T230" i="13"/>
  <c r="L177" i="7"/>
  <c r="G77" i="12" s="1"/>
  <c r="H77" i="12" s="1"/>
  <c r="I77" i="12" s="1"/>
  <c r="G178" i="7"/>
  <c r="J78" i="12" l="1"/>
  <c r="T231" i="13"/>
  <c r="U231" i="13"/>
  <c r="V232" i="13"/>
  <c r="G179" i="7"/>
  <c r="L178" i="7"/>
  <c r="G78" i="12" s="1"/>
  <c r="H78" i="12" s="1"/>
  <c r="I78" i="12" s="1"/>
  <c r="J79" i="12" l="1"/>
  <c r="T232" i="13"/>
  <c r="U232" i="13"/>
  <c r="V233" i="13"/>
  <c r="G180" i="7"/>
  <c r="L179" i="7"/>
  <c r="G79" i="12" s="1"/>
  <c r="H79" i="12" s="1"/>
  <c r="I79" i="12" s="1"/>
  <c r="J80" i="12" l="1"/>
  <c r="V234" i="13"/>
  <c r="T233" i="13"/>
  <c r="U233" i="13"/>
  <c r="G181" i="7"/>
  <c r="L180" i="7"/>
  <c r="G80" i="12" s="1"/>
  <c r="H80" i="12" s="1"/>
  <c r="I80" i="12" s="1"/>
  <c r="J81" i="12" l="1"/>
  <c r="U234" i="13"/>
  <c r="V235" i="13"/>
  <c r="T234" i="13"/>
  <c r="L181" i="7"/>
  <c r="G81" i="12" s="1"/>
  <c r="H81" i="12" s="1"/>
  <c r="I81" i="12" s="1"/>
  <c r="G182" i="7"/>
  <c r="J82" i="12" l="1"/>
  <c r="U235" i="13"/>
  <c r="V236" i="13"/>
  <c r="T235" i="13"/>
  <c r="G183" i="7"/>
  <c r="L182" i="7"/>
  <c r="G82" i="12" s="1"/>
  <c r="H82" i="12" s="1"/>
  <c r="I82" i="12" s="1"/>
  <c r="J83" i="12" l="1"/>
  <c r="U236" i="13"/>
  <c r="T236" i="13"/>
  <c r="V237" i="13"/>
  <c r="L183" i="7"/>
  <c r="G83" i="12" s="1"/>
  <c r="H83" i="12" s="1"/>
  <c r="I83" i="12" s="1"/>
  <c r="G184" i="7"/>
  <c r="J84" i="12" l="1"/>
  <c r="V238" i="13"/>
  <c r="U237" i="13"/>
  <c r="T237" i="13"/>
  <c r="G185" i="7"/>
  <c r="L184" i="7"/>
  <c r="G84" i="12" s="1"/>
  <c r="H84" i="12" s="1"/>
  <c r="I84" i="12" s="1"/>
  <c r="J85" i="12" l="1"/>
  <c r="T238" i="13"/>
  <c r="V239" i="13"/>
  <c r="U238" i="13"/>
  <c r="G186" i="7"/>
  <c r="L185" i="7"/>
  <c r="G85" i="12" s="1"/>
  <c r="H85" i="12" s="1"/>
  <c r="I85" i="12" s="1"/>
  <c r="J86" i="12" l="1"/>
  <c r="U239" i="13"/>
  <c r="T239" i="13"/>
  <c r="V240" i="13"/>
  <c r="G187" i="7"/>
  <c r="L186" i="7"/>
  <c r="G86" i="12" s="1"/>
  <c r="H86" i="12" s="1"/>
  <c r="I86" i="12" s="1"/>
  <c r="J87" i="12" l="1"/>
  <c r="V241" i="13"/>
  <c r="U240" i="13"/>
  <c r="T240" i="13"/>
  <c r="G188" i="7"/>
  <c r="L187" i="7"/>
  <c r="G87" i="12" s="1"/>
  <c r="H87" i="12" s="1"/>
  <c r="I87" i="12" s="1"/>
  <c r="J88" i="12" l="1"/>
  <c r="U241" i="13"/>
  <c r="T241" i="13"/>
  <c r="V242" i="13"/>
  <c r="G189" i="7"/>
  <c r="L188" i="7"/>
  <c r="G88" i="12" s="1"/>
  <c r="H88" i="12" s="1"/>
  <c r="I88" i="12" s="1"/>
  <c r="J89" i="12" l="1"/>
  <c r="U242" i="13"/>
  <c r="T242" i="13"/>
  <c r="V243" i="13"/>
  <c r="L189" i="7"/>
  <c r="G89" i="12" s="1"/>
  <c r="H89" i="12" s="1"/>
  <c r="I89" i="12" s="1"/>
  <c r="G190" i="7"/>
  <c r="J90" i="12" l="1"/>
  <c r="U243" i="13"/>
  <c r="V244" i="13"/>
  <c r="T243" i="13"/>
  <c r="G191" i="7"/>
  <c r="L190" i="7"/>
  <c r="G90" i="12" s="1"/>
  <c r="H90" i="12" s="1"/>
  <c r="I90" i="12" s="1"/>
  <c r="J91" i="12" l="1"/>
  <c r="T244" i="13"/>
  <c r="U244" i="13"/>
  <c r="V245" i="13"/>
  <c r="L191" i="7"/>
  <c r="G91" i="12" s="1"/>
  <c r="H91" i="12" s="1"/>
  <c r="I91" i="12" s="1"/>
  <c r="G192" i="7"/>
  <c r="J92" i="12" l="1"/>
  <c r="V246" i="13"/>
  <c r="T245" i="13"/>
  <c r="U245" i="13"/>
  <c r="G193" i="7"/>
  <c r="L192" i="7"/>
  <c r="G92" i="12" s="1"/>
  <c r="H92" i="12" s="1"/>
  <c r="I92" i="12" s="1"/>
  <c r="J93" i="12" l="1"/>
  <c r="V247" i="13"/>
  <c r="T246" i="13"/>
  <c r="U246" i="13"/>
  <c r="L193" i="7"/>
  <c r="G93" i="12" s="1"/>
  <c r="H93" i="12" s="1"/>
  <c r="I93" i="12" s="1"/>
  <c r="G194" i="7"/>
  <c r="J94" i="12" l="1"/>
  <c r="U247" i="13"/>
  <c r="T247" i="13"/>
  <c r="V248" i="13"/>
  <c r="G195" i="7"/>
  <c r="L194" i="7"/>
  <c r="G94" i="12" s="1"/>
  <c r="H94" i="12" s="1"/>
  <c r="I94" i="12" s="1"/>
  <c r="J95" i="12" l="1"/>
  <c r="V249" i="13"/>
  <c r="U248" i="13"/>
  <c r="T248" i="13"/>
  <c r="G196" i="7"/>
  <c r="L195" i="7"/>
  <c r="G95" i="12" s="1"/>
  <c r="H95" i="12" s="1"/>
  <c r="I95" i="12" s="1"/>
  <c r="J96" i="12" l="1"/>
  <c r="T249" i="13"/>
  <c r="V250" i="13"/>
  <c r="U249" i="13"/>
  <c r="G197" i="7"/>
  <c r="L196" i="7"/>
  <c r="G96" i="12" s="1"/>
  <c r="H96" i="12" s="1"/>
  <c r="I96" i="12" s="1"/>
  <c r="J97" i="12" l="1"/>
  <c r="T250" i="13"/>
  <c r="V251" i="13"/>
  <c r="U250" i="13"/>
  <c r="L197" i="7"/>
  <c r="G97" i="12" s="1"/>
  <c r="H97" i="12" s="1"/>
  <c r="I97" i="12" s="1"/>
  <c r="G198" i="7"/>
  <c r="J98" i="12" l="1"/>
  <c r="V252" i="13"/>
  <c r="U251" i="13"/>
  <c r="T251" i="13"/>
  <c r="G199" i="7"/>
  <c r="L198" i="7"/>
  <c r="G98" i="12" s="1"/>
  <c r="H98" i="12" s="1"/>
  <c r="I98" i="12" s="1"/>
  <c r="J99" i="12" l="1"/>
  <c r="V253" i="13"/>
  <c r="T252" i="13"/>
  <c r="U252" i="13"/>
  <c r="L199" i="7"/>
  <c r="G99" i="12" s="1"/>
  <c r="H99" i="12" s="1"/>
  <c r="I99" i="12" s="1"/>
  <c r="G200" i="7"/>
  <c r="J100" i="12" l="1"/>
  <c r="U253" i="13"/>
  <c r="V254" i="13"/>
  <c r="T253" i="13"/>
  <c r="G201" i="7"/>
  <c r="L200" i="7"/>
  <c r="G100" i="12" s="1"/>
  <c r="H100" i="12" s="1"/>
  <c r="I100" i="12" s="1"/>
  <c r="J101" i="12" l="1"/>
  <c r="U254" i="13"/>
  <c r="T254" i="13"/>
  <c r="V255" i="13"/>
  <c r="G202" i="7"/>
  <c r="L201" i="7"/>
  <c r="G101" i="12" s="1"/>
  <c r="H101" i="12" s="1"/>
  <c r="I101" i="12" s="1"/>
  <c r="J102" i="12" l="1"/>
  <c r="V256" i="13"/>
  <c r="U255" i="13"/>
  <c r="T255" i="13"/>
  <c r="G203" i="7"/>
  <c r="L202" i="7"/>
  <c r="G102" i="12" s="1"/>
  <c r="H102" i="12" s="1"/>
  <c r="I102" i="12" s="1"/>
  <c r="J103" i="12" l="1"/>
  <c r="V257" i="13"/>
  <c r="T256" i="13"/>
  <c r="U256" i="13"/>
  <c r="G204" i="7"/>
  <c r="L203" i="7"/>
  <c r="G103" i="12" s="1"/>
  <c r="H103" i="12" s="1"/>
  <c r="I103" i="12" s="1"/>
  <c r="J104" i="12" l="1"/>
  <c r="U257" i="13"/>
  <c r="V258" i="13"/>
  <c r="T257" i="13"/>
  <c r="G205" i="7"/>
  <c r="L204" i="7"/>
  <c r="G104" i="12" s="1"/>
  <c r="H104" i="12" s="1"/>
  <c r="I104" i="12" s="1"/>
  <c r="J105" i="12" l="1"/>
  <c r="U258" i="13"/>
  <c r="T258" i="13"/>
  <c r="V259" i="13"/>
  <c r="L205" i="7"/>
  <c r="G105" i="12" s="1"/>
  <c r="H105" i="12" s="1"/>
  <c r="I105" i="12" s="1"/>
  <c r="G206" i="7"/>
  <c r="J106" i="12" l="1"/>
  <c r="V260" i="13"/>
  <c r="U259" i="13"/>
  <c r="T259" i="13"/>
  <c r="G207" i="7"/>
  <c r="L206" i="7"/>
  <c r="G106" i="12" s="1"/>
  <c r="H106" i="12" s="1"/>
  <c r="I106" i="12" s="1"/>
  <c r="J107" i="12" l="1"/>
  <c r="T260" i="13"/>
  <c r="V261" i="13"/>
  <c r="U260" i="13"/>
  <c r="L207" i="7"/>
  <c r="G107" i="12" s="1"/>
  <c r="H107" i="12" s="1"/>
  <c r="I107" i="12" s="1"/>
  <c r="G208" i="7"/>
  <c r="J108" i="12" l="1"/>
  <c r="T261" i="13"/>
  <c r="U261" i="13"/>
  <c r="V262" i="13"/>
  <c r="G209" i="7"/>
  <c r="L208" i="7"/>
  <c r="G108" i="12" s="1"/>
  <c r="H108" i="12" s="1"/>
  <c r="I108" i="12" s="1"/>
  <c r="J109" i="12" l="1"/>
  <c r="V263" i="13"/>
  <c r="T262" i="13"/>
  <c r="U262" i="13"/>
  <c r="L209" i="7"/>
  <c r="G109" i="12" s="1"/>
  <c r="H109" i="12" s="1"/>
  <c r="I109" i="12" s="1"/>
  <c r="G210" i="7"/>
  <c r="J110" i="12" l="1"/>
  <c r="U263" i="13"/>
  <c r="V264" i="13"/>
  <c r="T263" i="13"/>
  <c r="G211" i="7"/>
  <c r="L210" i="7"/>
  <c r="G110" i="12" s="1"/>
  <c r="H110" i="12" s="1"/>
  <c r="I110" i="12" s="1"/>
  <c r="J111" i="12" l="1"/>
  <c r="T264" i="13"/>
  <c r="U264" i="13"/>
  <c r="V265" i="13"/>
  <c r="G212" i="7"/>
  <c r="L211" i="7"/>
  <c r="G111" i="12" s="1"/>
  <c r="H111" i="12" s="1"/>
  <c r="I111" i="12" s="1"/>
  <c r="J112" i="12" l="1"/>
  <c r="V266" i="13"/>
  <c r="T265" i="13"/>
  <c r="U265" i="13"/>
  <c r="G213" i="7"/>
  <c r="L212" i="7"/>
  <c r="G112" i="12" s="1"/>
  <c r="H112" i="12" s="1"/>
  <c r="I112" i="12" s="1"/>
  <c r="J113" i="12" l="1"/>
  <c r="V267" i="13"/>
  <c r="U266" i="13"/>
  <c r="T266" i="13"/>
  <c r="L213" i="7"/>
  <c r="G113" i="12" s="1"/>
  <c r="H113" i="12" s="1"/>
  <c r="I113" i="12" s="1"/>
  <c r="G214" i="7"/>
  <c r="J114" i="12" l="1"/>
  <c r="T267" i="13"/>
  <c r="V268" i="13"/>
  <c r="U267" i="13"/>
  <c r="G215" i="7"/>
  <c r="L214" i="7"/>
  <c r="G114" i="12" s="1"/>
  <c r="H114" i="12" s="1"/>
  <c r="I114" i="12" s="1"/>
  <c r="J115" i="12" l="1"/>
  <c r="T268" i="13"/>
  <c r="U268" i="13"/>
  <c r="V269" i="13"/>
  <c r="L215" i="7"/>
  <c r="G115" i="12" s="1"/>
  <c r="H115" i="12" s="1"/>
  <c r="I115" i="12" s="1"/>
  <c r="G216" i="7"/>
  <c r="J116" i="12" l="1"/>
  <c r="T269" i="13"/>
  <c r="V270" i="13"/>
  <c r="U269" i="13"/>
  <c r="G217" i="7"/>
  <c r="L216" i="7"/>
  <c r="G116" i="12" s="1"/>
  <c r="H116" i="12" s="1"/>
  <c r="I116" i="12" s="1"/>
  <c r="BN6" i="13" l="1"/>
  <c r="BM6" i="13"/>
  <c r="BL6" i="13"/>
  <c r="J117" i="12"/>
  <c r="U270" i="13"/>
  <c r="T270" i="13"/>
  <c r="V271" i="13"/>
  <c r="L217" i="7"/>
  <c r="G117" i="12" s="1"/>
  <c r="H117" i="12" s="1"/>
  <c r="I117" i="12" s="1"/>
  <c r="G218" i="7"/>
  <c r="J118" i="12" l="1"/>
  <c r="BM7" i="13"/>
  <c r="BL7" i="13"/>
  <c r="BN7" i="13"/>
  <c r="V272" i="13"/>
  <c r="U271" i="13"/>
  <c r="T271" i="13"/>
  <c r="G219" i="7"/>
  <c r="L218" i="7"/>
  <c r="G118" i="12" s="1"/>
  <c r="H118" i="12" s="1"/>
  <c r="I118" i="12" s="1"/>
  <c r="BN8" i="13" l="1"/>
  <c r="BM8" i="13"/>
  <c r="BL8" i="13"/>
  <c r="J119" i="12"/>
  <c r="T272" i="13"/>
  <c r="V273" i="13"/>
  <c r="U272" i="13"/>
  <c r="G220" i="7"/>
  <c r="L219" i="7"/>
  <c r="G119" i="12" s="1"/>
  <c r="H119" i="12" s="1"/>
  <c r="I119" i="12" s="1"/>
  <c r="BM9" i="13" l="1"/>
  <c r="BN9" i="13"/>
  <c r="BL9" i="13"/>
  <c r="J120" i="12"/>
  <c r="T273" i="13"/>
  <c r="V274" i="13"/>
  <c r="U273" i="13"/>
  <c r="G221" i="7"/>
  <c r="L220" i="7"/>
  <c r="G120" i="12" s="1"/>
  <c r="H120" i="12" s="1"/>
  <c r="I120" i="12" s="1"/>
  <c r="BL10" i="13" l="1"/>
  <c r="BM10" i="13"/>
  <c r="BN10" i="13"/>
  <c r="J121" i="12"/>
  <c r="V275" i="13"/>
  <c r="U274" i="13"/>
  <c r="T274" i="13"/>
  <c r="G222" i="7"/>
  <c r="L221" i="7"/>
  <c r="G121" i="12" s="1"/>
  <c r="H121" i="12" s="1"/>
  <c r="I121" i="12" s="1"/>
  <c r="BN11" i="13" l="1"/>
  <c r="BM11" i="13"/>
  <c r="BL11" i="13"/>
  <c r="J122" i="12"/>
  <c r="T275" i="13"/>
  <c r="V276" i="13"/>
  <c r="U275" i="13"/>
  <c r="G223" i="7"/>
  <c r="L222" i="7"/>
  <c r="G122" i="12" s="1"/>
  <c r="H122" i="12" s="1"/>
  <c r="I122" i="12" s="1"/>
  <c r="J123" i="12" l="1"/>
  <c r="BN12" i="13"/>
  <c r="BM12" i="13"/>
  <c r="BL12" i="13"/>
  <c r="T276" i="13"/>
  <c r="U276" i="13"/>
  <c r="V277" i="13"/>
  <c r="G224" i="7"/>
  <c r="L223" i="7"/>
  <c r="G123" i="12" s="1"/>
  <c r="H123" i="12" s="1"/>
  <c r="I123" i="12" s="1"/>
  <c r="BL13" i="13" l="1"/>
  <c r="BN13" i="13"/>
  <c r="BM13" i="13"/>
  <c r="J124" i="12"/>
  <c r="T277" i="13"/>
  <c r="U277" i="13"/>
  <c r="V278" i="13"/>
  <c r="G225" i="7"/>
  <c r="L224" i="7"/>
  <c r="G124" i="12" s="1"/>
  <c r="H124" i="12" s="1"/>
  <c r="I124" i="12" s="1"/>
  <c r="BN14" i="13" l="1"/>
  <c r="BM14" i="13"/>
  <c r="BL14" i="13"/>
  <c r="J125" i="12"/>
  <c r="V279" i="13"/>
  <c r="U278" i="13"/>
  <c r="T278" i="13"/>
  <c r="G226" i="7"/>
  <c r="L225" i="7"/>
  <c r="G125" i="12" s="1"/>
  <c r="H125" i="12" s="1"/>
  <c r="I125" i="12" s="1"/>
  <c r="BM15" i="13" l="1"/>
  <c r="BL15" i="13"/>
  <c r="BN15" i="13"/>
  <c r="J126" i="12"/>
  <c r="T279" i="13"/>
  <c r="V280" i="13"/>
  <c r="U279" i="13"/>
  <c r="G227" i="7"/>
  <c r="L226" i="7"/>
  <c r="G126" i="12" s="1"/>
  <c r="H126" i="12" s="1"/>
  <c r="I126" i="12" s="1"/>
  <c r="BN16" i="13" l="1"/>
  <c r="BM16" i="13"/>
  <c r="BL16" i="13"/>
  <c r="J127" i="12"/>
  <c r="T280" i="13"/>
  <c r="U280" i="13"/>
  <c r="V281" i="13"/>
  <c r="G228" i="7"/>
  <c r="L227" i="7"/>
  <c r="G127" i="12" s="1"/>
  <c r="H127" i="12" s="1"/>
  <c r="I127" i="12" s="1"/>
  <c r="BN17" i="13" l="1"/>
  <c r="BM17" i="13"/>
  <c r="BL17" i="13"/>
  <c r="J128" i="12"/>
  <c r="V282" i="13"/>
  <c r="U281" i="13"/>
  <c r="T281" i="13"/>
  <c r="G229" i="7"/>
  <c r="L228" i="7"/>
  <c r="G128" i="12" s="1"/>
  <c r="H128" i="12" s="1"/>
  <c r="I128" i="12" s="1"/>
  <c r="J129" i="12" l="1"/>
  <c r="BL18" i="13"/>
  <c r="BM18" i="13"/>
  <c r="BN18" i="13"/>
  <c r="V283" i="13"/>
  <c r="T282" i="13"/>
  <c r="U282" i="13"/>
  <c r="G230" i="7"/>
  <c r="L229" i="7"/>
  <c r="G129" i="12" s="1"/>
  <c r="H129" i="12" s="1"/>
  <c r="I129" i="12" s="1"/>
  <c r="BN19" i="13" l="1"/>
  <c r="BM19" i="13"/>
  <c r="BL19" i="13"/>
  <c r="J130" i="12"/>
  <c r="U283" i="13"/>
  <c r="V284" i="13"/>
  <c r="T283" i="13"/>
  <c r="G231" i="7"/>
  <c r="L230" i="7"/>
  <c r="G130" i="12" s="1"/>
  <c r="H130" i="12" s="1"/>
  <c r="I130" i="12" s="1"/>
  <c r="J131" i="12" l="1"/>
  <c r="BN20" i="13"/>
  <c r="BM20" i="13"/>
  <c r="BL20" i="13"/>
  <c r="T284" i="13"/>
  <c r="U284" i="13"/>
  <c r="V285" i="13"/>
  <c r="G232" i="7"/>
  <c r="L231" i="7"/>
  <c r="G131" i="12" s="1"/>
  <c r="H131" i="12" s="1"/>
  <c r="I131" i="12" s="1"/>
  <c r="BL21" i="13" l="1"/>
  <c r="BN21" i="13"/>
  <c r="BM21" i="13"/>
  <c r="J132" i="12"/>
  <c r="T285" i="13"/>
  <c r="U285" i="13"/>
  <c r="V286" i="13"/>
  <c r="L232" i="7"/>
  <c r="G132" i="12" s="1"/>
  <c r="H132" i="12" s="1"/>
  <c r="I132" i="12" s="1"/>
  <c r="G233" i="7"/>
  <c r="BN22" i="13" l="1"/>
  <c r="BM22" i="13"/>
  <c r="BL22" i="13"/>
  <c r="J133" i="12"/>
  <c r="V287" i="13"/>
  <c r="T286" i="13"/>
  <c r="U286" i="13"/>
  <c r="G234" i="7"/>
  <c r="L233" i="7"/>
  <c r="G133" i="12" s="1"/>
  <c r="H133" i="12" s="1"/>
  <c r="I133" i="12" s="1"/>
  <c r="BM23" i="13" l="1"/>
  <c r="BL23" i="13"/>
  <c r="BN23" i="13"/>
  <c r="J134" i="12"/>
  <c r="U287" i="13"/>
  <c r="V288" i="13"/>
  <c r="T287" i="13"/>
  <c r="L234" i="7"/>
  <c r="G134" i="12" s="1"/>
  <c r="H134" i="12" s="1"/>
  <c r="I134" i="12" s="1"/>
  <c r="G235" i="7"/>
  <c r="BN24" i="13" l="1"/>
  <c r="BM24" i="13"/>
  <c r="BL24" i="13"/>
  <c r="J135" i="12"/>
  <c r="T288" i="13"/>
  <c r="U288" i="13"/>
  <c r="V289" i="13"/>
  <c r="G236" i="7"/>
  <c r="L235" i="7"/>
  <c r="G135" i="12" s="1"/>
  <c r="H135" i="12" s="1"/>
  <c r="I135" i="12" s="1"/>
  <c r="BN25" i="13" l="1"/>
  <c r="BM25" i="13"/>
  <c r="BL25" i="13"/>
  <c r="J136" i="12"/>
  <c r="V290" i="13"/>
  <c r="T289" i="13"/>
  <c r="U289" i="13"/>
  <c r="L236" i="7"/>
  <c r="G136" i="12" s="1"/>
  <c r="H136" i="12" s="1"/>
  <c r="I136" i="12" s="1"/>
  <c r="G237" i="7"/>
  <c r="BL26" i="13" l="1"/>
  <c r="BM26" i="13"/>
  <c r="BN26" i="13"/>
  <c r="J137" i="12"/>
  <c r="U290" i="13"/>
  <c r="V291" i="13"/>
  <c r="T290" i="13"/>
  <c r="G238" i="7"/>
  <c r="L237" i="7"/>
  <c r="G137" i="12" s="1"/>
  <c r="H137" i="12" s="1"/>
  <c r="I137" i="12" s="1"/>
  <c r="BN27" i="13" l="1"/>
  <c r="BM27" i="13"/>
  <c r="BL27" i="13"/>
  <c r="J138" i="12"/>
  <c r="T291" i="13"/>
  <c r="V292" i="13"/>
  <c r="U291" i="13"/>
  <c r="L238" i="7"/>
  <c r="G138" i="12" s="1"/>
  <c r="H138" i="12" s="1"/>
  <c r="I138" i="12" s="1"/>
  <c r="G239" i="7"/>
  <c r="BN28" i="13" l="1"/>
  <c r="BM28" i="13"/>
  <c r="BL28" i="13"/>
  <c r="J139" i="12"/>
  <c r="U292" i="13"/>
  <c r="T292" i="13"/>
  <c r="V293" i="13"/>
  <c r="G240" i="7"/>
  <c r="L239" i="7"/>
  <c r="G139" i="12" s="1"/>
  <c r="H139" i="12" s="1"/>
  <c r="I139" i="12" s="1"/>
  <c r="BL29" i="13" l="1"/>
  <c r="BN29" i="13"/>
  <c r="BM29" i="13"/>
  <c r="J140" i="12"/>
  <c r="V294" i="13"/>
  <c r="U293" i="13"/>
  <c r="T293" i="13"/>
  <c r="L240" i="7"/>
  <c r="G140" i="12" s="1"/>
  <c r="H140" i="12" s="1"/>
  <c r="I140" i="12" s="1"/>
  <c r="G241" i="7"/>
  <c r="J141" i="12" l="1"/>
  <c r="BN30" i="13"/>
  <c r="BM30" i="13"/>
  <c r="BL30" i="13"/>
  <c r="T294" i="13"/>
  <c r="V295" i="13"/>
  <c r="U294" i="13"/>
  <c r="G242" i="7"/>
  <c r="L241" i="7"/>
  <c r="G141" i="12" s="1"/>
  <c r="H141" i="12" s="1"/>
  <c r="I141" i="12" s="1"/>
  <c r="BM31" i="13" l="1"/>
  <c r="BL31" i="13"/>
  <c r="BN31" i="13"/>
  <c r="J142" i="12"/>
  <c r="U295" i="13"/>
  <c r="V296" i="13"/>
  <c r="T295" i="13"/>
  <c r="L242" i="7"/>
  <c r="G142" i="12" s="1"/>
  <c r="H142" i="12" s="1"/>
  <c r="I142" i="12" s="1"/>
  <c r="G243" i="7"/>
  <c r="BN32" i="13" l="1"/>
  <c r="BM32" i="13"/>
  <c r="BL32" i="13"/>
  <c r="J143" i="12"/>
  <c r="T296" i="13"/>
  <c r="V297" i="13"/>
  <c r="U296" i="13"/>
  <c r="G244" i="7"/>
  <c r="L243" i="7"/>
  <c r="G143" i="12" s="1"/>
  <c r="H143" i="12" s="1"/>
  <c r="I143" i="12" s="1"/>
  <c r="J144" i="12" l="1"/>
  <c r="BN33" i="13"/>
  <c r="BM33" i="13"/>
  <c r="BL33" i="13"/>
  <c r="U297" i="13"/>
  <c r="T297" i="13"/>
  <c r="V298" i="13"/>
  <c r="L244" i="7"/>
  <c r="G144" i="12" s="1"/>
  <c r="H144" i="12" s="1"/>
  <c r="I144" i="12" s="1"/>
  <c r="G245" i="7"/>
  <c r="BL34" i="13" l="1"/>
  <c r="BM34" i="13"/>
  <c r="BN34" i="13"/>
  <c r="J145" i="12"/>
  <c r="U298" i="13"/>
  <c r="T298" i="13"/>
  <c r="V299" i="13"/>
  <c r="G246" i="7"/>
  <c r="L245" i="7"/>
  <c r="G145" i="12" s="1"/>
  <c r="H145" i="12" s="1"/>
  <c r="I145" i="12" s="1"/>
  <c r="BN35" i="13" l="1"/>
  <c r="BM35" i="13"/>
  <c r="BL35" i="13"/>
  <c r="J146" i="12"/>
  <c r="V300" i="13"/>
  <c r="U299" i="13"/>
  <c r="T299" i="13"/>
  <c r="L246" i="7"/>
  <c r="G146" i="12" s="1"/>
  <c r="H146" i="12" s="1"/>
  <c r="I146" i="12" s="1"/>
  <c r="G247" i="7"/>
  <c r="BN36" i="13" l="1"/>
  <c r="BL36" i="13"/>
  <c r="BM36" i="13"/>
  <c r="J147" i="12"/>
  <c r="T300" i="13"/>
  <c r="V301" i="13"/>
  <c r="U300" i="13"/>
  <c r="G248" i="7"/>
  <c r="L247" i="7"/>
  <c r="G147" i="12" s="1"/>
  <c r="H147" i="12" s="1"/>
  <c r="I147" i="12" s="1"/>
  <c r="BN37" i="13" l="1"/>
  <c r="BL37" i="13"/>
  <c r="BM37" i="13"/>
  <c r="J148" i="12"/>
  <c r="U301" i="13"/>
  <c r="T301" i="13"/>
  <c r="V302" i="13"/>
  <c r="L248" i="7"/>
  <c r="G148" i="12" s="1"/>
  <c r="H148" i="12" s="1"/>
  <c r="I148" i="12" s="1"/>
  <c r="G249" i="7"/>
  <c r="J149" i="12" l="1"/>
  <c r="BN38" i="13"/>
  <c r="BM38" i="13"/>
  <c r="BL38" i="13"/>
  <c r="V303" i="13"/>
  <c r="U302" i="13"/>
  <c r="T302" i="13"/>
  <c r="G250" i="7"/>
  <c r="L249" i="7"/>
  <c r="G149" i="12" s="1"/>
  <c r="H149" i="12" s="1"/>
  <c r="I149" i="12" s="1"/>
  <c r="BM39" i="13" l="1"/>
  <c r="BL39" i="13"/>
  <c r="BN39" i="13"/>
  <c r="J150" i="12"/>
  <c r="T303" i="13"/>
  <c r="V304" i="13"/>
  <c r="U303" i="13"/>
  <c r="L250" i="7"/>
  <c r="G150" i="12" s="1"/>
  <c r="H150" i="12" s="1"/>
  <c r="I150" i="12" s="1"/>
  <c r="G251" i="7"/>
  <c r="J151" i="12" l="1"/>
  <c r="BN40" i="13"/>
  <c r="BM40" i="13"/>
  <c r="BL40" i="13"/>
  <c r="T304" i="13"/>
  <c r="U304" i="13"/>
  <c r="V305" i="13"/>
  <c r="G252" i="7"/>
  <c r="L251" i="7"/>
  <c r="G151" i="12" s="1"/>
  <c r="H151" i="12" s="1"/>
  <c r="I151" i="12" s="1"/>
  <c r="BM41" i="13" l="1"/>
  <c r="BN41" i="13"/>
  <c r="BL41" i="13"/>
  <c r="J152" i="12"/>
  <c r="T305" i="13"/>
  <c r="V306" i="13"/>
  <c r="U305" i="13"/>
  <c r="L252" i="7"/>
  <c r="G152" i="12" s="1"/>
  <c r="H152" i="12" s="1"/>
  <c r="I152" i="12" s="1"/>
  <c r="G253" i="7"/>
  <c r="J153" i="12" l="1"/>
  <c r="BL42" i="13"/>
  <c r="BM42" i="13"/>
  <c r="BN42" i="13"/>
  <c r="U306" i="13"/>
  <c r="T306" i="13"/>
  <c r="V307" i="13"/>
  <c r="G254" i="7"/>
  <c r="L253" i="7"/>
  <c r="G153" i="12" s="1"/>
  <c r="H153" i="12" s="1"/>
  <c r="I153" i="12" s="1"/>
  <c r="BN43" i="13" l="1"/>
  <c r="BM43" i="13"/>
  <c r="BL43" i="13"/>
  <c r="J154" i="12"/>
  <c r="V308" i="13"/>
  <c r="U307" i="13"/>
  <c r="T307" i="13"/>
  <c r="L254" i="7"/>
  <c r="G154" i="12" s="1"/>
  <c r="H154" i="12" s="1"/>
  <c r="I154" i="12" s="1"/>
  <c r="G255" i="7"/>
  <c r="J155" i="12" l="1"/>
  <c r="BN44" i="13"/>
  <c r="BM44" i="13"/>
  <c r="BL44" i="13"/>
  <c r="T308" i="13"/>
  <c r="V309" i="13"/>
  <c r="U308" i="13"/>
  <c r="G256" i="7"/>
  <c r="L255" i="7"/>
  <c r="G155" i="12" s="1"/>
  <c r="H155" i="12" s="1"/>
  <c r="I155" i="12" s="1"/>
  <c r="BN45" i="13" l="1"/>
  <c r="BL45" i="13"/>
  <c r="BM45" i="13"/>
  <c r="J156" i="12"/>
  <c r="T309" i="13"/>
  <c r="V310" i="13"/>
  <c r="U309" i="13"/>
  <c r="L256" i="7"/>
  <c r="G156" i="12" s="1"/>
  <c r="H156" i="12" s="1"/>
  <c r="I156" i="12" s="1"/>
  <c r="G257" i="7"/>
  <c r="BN46" i="13" l="1"/>
  <c r="BM46" i="13"/>
  <c r="BL46" i="13"/>
  <c r="J157" i="12"/>
  <c r="V311" i="13"/>
  <c r="U310" i="13"/>
  <c r="T310" i="13"/>
  <c r="G258" i="7"/>
  <c r="L257" i="7"/>
  <c r="G157" i="12" s="1"/>
  <c r="H157" i="12" s="1"/>
  <c r="I157" i="12" s="1"/>
  <c r="BM47" i="13" l="1"/>
  <c r="BL47" i="13"/>
  <c r="BN47" i="13"/>
  <c r="J158" i="12"/>
  <c r="T311" i="13"/>
  <c r="V312" i="13"/>
  <c r="U311" i="13"/>
  <c r="L258" i="7"/>
  <c r="G158" i="12" s="1"/>
  <c r="H158" i="12" s="1"/>
  <c r="I158" i="12" s="1"/>
  <c r="G259" i="7"/>
  <c r="J159" i="12" l="1"/>
  <c r="BN48" i="13"/>
  <c r="BM48" i="13"/>
  <c r="BL48" i="13"/>
  <c r="T312" i="13"/>
  <c r="U312" i="13"/>
  <c r="V313" i="13"/>
  <c r="G260" i="7"/>
  <c r="L259" i="7"/>
  <c r="G159" i="12" s="1"/>
  <c r="H159" i="12" s="1"/>
  <c r="I159" i="12" s="1"/>
  <c r="BN49" i="13" l="1"/>
  <c r="BM49" i="13"/>
  <c r="BL49" i="13"/>
  <c r="J160" i="12"/>
  <c r="T313" i="13"/>
  <c r="U313" i="13"/>
  <c r="V314" i="13"/>
  <c r="L260" i="7"/>
  <c r="G160" i="12" s="1"/>
  <c r="H160" i="12" s="1"/>
  <c r="I160" i="12" s="1"/>
  <c r="G261" i="7"/>
  <c r="BL50" i="13" l="1"/>
  <c r="BM50" i="13"/>
  <c r="BN50" i="13"/>
  <c r="J161" i="12"/>
  <c r="U314" i="13"/>
  <c r="V315" i="13"/>
  <c r="T314" i="13"/>
  <c r="G262" i="7"/>
  <c r="L261" i="7"/>
  <c r="G161" i="12" s="1"/>
  <c r="H161" i="12" s="1"/>
  <c r="I161" i="12" s="1"/>
  <c r="BN51" i="13" l="1"/>
  <c r="BM51" i="13"/>
  <c r="BL51" i="13"/>
  <c r="J162" i="12"/>
  <c r="T315" i="13"/>
  <c r="U315" i="13"/>
  <c r="V316" i="13"/>
  <c r="L262" i="7"/>
  <c r="G162" i="12" s="1"/>
  <c r="H162" i="12" s="1"/>
  <c r="I162" i="12" s="1"/>
  <c r="G263" i="7"/>
  <c r="BN52" i="13" l="1"/>
  <c r="BL52" i="13"/>
  <c r="BM52" i="13"/>
  <c r="J163" i="12"/>
  <c r="T316" i="13"/>
  <c r="V317" i="13"/>
  <c r="U316" i="13"/>
  <c r="G264" i="7"/>
  <c r="L263" i="7"/>
  <c r="G163" i="12" s="1"/>
  <c r="H163" i="12" l="1"/>
  <c r="I163" i="12" s="1"/>
  <c r="U317" i="13"/>
  <c r="T317" i="13"/>
  <c r="V318" i="13"/>
  <c r="G265" i="7"/>
  <c r="L264" i="7"/>
  <c r="G164" i="12" s="1"/>
  <c r="BL53" i="13" l="1"/>
  <c r="BN53" i="13"/>
  <c r="BM53" i="13"/>
  <c r="J164" i="12"/>
  <c r="H164" i="12"/>
  <c r="I164" i="12" s="1"/>
  <c r="V319" i="13"/>
  <c r="U318" i="13"/>
  <c r="T318" i="13"/>
  <c r="L265" i="7"/>
  <c r="G165" i="12" s="1"/>
  <c r="BN54" i="13" l="1"/>
  <c r="BM54" i="13"/>
  <c r="BL54" i="13"/>
  <c r="J165" i="12"/>
  <c r="H165" i="12"/>
  <c r="I165" i="12" s="1"/>
  <c r="T319" i="13"/>
  <c r="V320" i="13"/>
  <c r="U319" i="13"/>
  <c r="BM55" i="13" l="1"/>
  <c r="BL55" i="13"/>
  <c r="BN55" i="13"/>
  <c r="J166" i="12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G54" i="13" s="1"/>
  <c r="AC54" i="13"/>
  <c r="AE53" i="13"/>
  <c r="AD53" i="13"/>
  <c r="AC53" i="13"/>
  <c r="AF53" i="13" s="1"/>
  <c r="AE52" i="13"/>
  <c r="AH52" i="13" s="1"/>
  <c r="AD52" i="13"/>
  <c r="AC52" i="13"/>
  <c r="AE51" i="13"/>
  <c r="AD51" i="13"/>
  <c r="AC51" i="13"/>
  <c r="AE50" i="13"/>
  <c r="AD50" i="13"/>
  <c r="AC50" i="13"/>
  <c r="AE49" i="13"/>
  <c r="AD49" i="13"/>
  <c r="AC49" i="13"/>
  <c r="AF50" i="13" s="1"/>
  <c r="AE48" i="13"/>
  <c r="AD48" i="13"/>
  <c r="AC48" i="13"/>
  <c r="AE47" i="13"/>
  <c r="AH47" i="13" s="1"/>
  <c r="AD47" i="13"/>
  <c r="AG47" i="13" s="1"/>
  <c r="AC47" i="13"/>
  <c r="AE46" i="13"/>
  <c r="AD46" i="13"/>
  <c r="AC46" i="13"/>
  <c r="AE45" i="13"/>
  <c r="AD45" i="13"/>
  <c r="AC45" i="13"/>
  <c r="AE44" i="13"/>
  <c r="AD44" i="13"/>
  <c r="AC44" i="13"/>
  <c r="AE43" i="13"/>
  <c r="AH44" i="13" s="1"/>
  <c r="AD43" i="13"/>
  <c r="AC43" i="13"/>
  <c r="AE42" i="13"/>
  <c r="AD42" i="13"/>
  <c r="AG42" i="13" s="1"/>
  <c r="AC42" i="13"/>
  <c r="AF42" i="13" s="1"/>
  <c r="AE41" i="13"/>
  <c r="AD41" i="13"/>
  <c r="AC41" i="13"/>
  <c r="AE40" i="13"/>
  <c r="AD40" i="13"/>
  <c r="AC40" i="13"/>
  <c r="AE39" i="13"/>
  <c r="AD39" i="13"/>
  <c r="AC39" i="13"/>
  <c r="AE38" i="13"/>
  <c r="AD38" i="13"/>
  <c r="AG39" i="13" s="1"/>
  <c r="AC38" i="13"/>
  <c r="AE37" i="13"/>
  <c r="AD37" i="13"/>
  <c r="AC37" i="13"/>
  <c r="AE36" i="13"/>
  <c r="AD36" i="13"/>
  <c r="AC36" i="13"/>
  <c r="AF37" i="13" s="1"/>
  <c r="AE35" i="13"/>
  <c r="AH36" i="13" s="1"/>
  <c r="AD35" i="13"/>
  <c r="AC35" i="13"/>
  <c r="AE34" i="13"/>
  <c r="AD34" i="13"/>
  <c r="AC34" i="13"/>
  <c r="AE33" i="13"/>
  <c r="AD33" i="13"/>
  <c r="AC33" i="13"/>
  <c r="AF34" i="13" s="1"/>
  <c r="AE32" i="13"/>
  <c r="AD32" i="13"/>
  <c r="AC32" i="13"/>
  <c r="AE31" i="13"/>
  <c r="AH31" i="13" s="1"/>
  <c r="AD31" i="13"/>
  <c r="AG31" i="13" s="1"/>
  <c r="AC31" i="13"/>
  <c r="AE30" i="13"/>
  <c r="AD30" i="13"/>
  <c r="AC30" i="13"/>
  <c r="AE29" i="13"/>
  <c r="AD29" i="13"/>
  <c r="AC29" i="13"/>
  <c r="AE28" i="13"/>
  <c r="AD28" i="13"/>
  <c r="AC28" i="13"/>
  <c r="AE27" i="13"/>
  <c r="AH28" i="13" s="1"/>
  <c r="AD27" i="13"/>
  <c r="AC27" i="13"/>
  <c r="AE26" i="13"/>
  <c r="AD26" i="13"/>
  <c r="AG26" i="13" s="1"/>
  <c r="AC26" i="13"/>
  <c r="AF26" i="13" s="1"/>
  <c r="AE25" i="13"/>
  <c r="AD25" i="13"/>
  <c r="AC25" i="13"/>
  <c r="AE24" i="13"/>
  <c r="AD24" i="13"/>
  <c r="AC24" i="13"/>
  <c r="AE23" i="13"/>
  <c r="AD23" i="13"/>
  <c r="AC23" i="13"/>
  <c r="AE22" i="13"/>
  <c r="AD22" i="13"/>
  <c r="AG23" i="13" s="1"/>
  <c r="AC22" i="13"/>
  <c r="AE21" i="13"/>
  <c r="AD21" i="13"/>
  <c r="AC21" i="13"/>
  <c r="AF21" i="13" s="1"/>
  <c r="AE20" i="13"/>
  <c r="AH20" i="13" s="1"/>
  <c r="AD20" i="13"/>
  <c r="AC20" i="13"/>
  <c r="AE19" i="13"/>
  <c r="AD19" i="13"/>
  <c r="AC19" i="13"/>
  <c r="AE18" i="13"/>
  <c r="AD18" i="13"/>
  <c r="AC18" i="13"/>
  <c r="AE17" i="13"/>
  <c r="AD17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P40" i="13"/>
  <c r="O19" i="13"/>
  <c r="M56" i="13"/>
  <c r="P56" i="13" s="1"/>
  <c r="L56" i="13"/>
  <c r="O56" i="13" s="1"/>
  <c r="K56" i="13"/>
  <c r="M55" i="13"/>
  <c r="L55" i="13"/>
  <c r="K55" i="13"/>
  <c r="M54" i="13"/>
  <c r="L54" i="13"/>
  <c r="K54" i="13"/>
  <c r="N54" i="13" s="1"/>
  <c r="M53" i="13"/>
  <c r="P53" i="13" s="1"/>
  <c r="L53" i="13"/>
  <c r="K53" i="13"/>
  <c r="M52" i="13"/>
  <c r="L52" i="13"/>
  <c r="K52" i="13"/>
  <c r="M51" i="13"/>
  <c r="L51" i="13"/>
  <c r="O51" i="13" s="1"/>
  <c r="K51" i="13"/>
  <c r="N51" i="13" s="1"/>
  <c r="M50" i="13"/>
  <c r="L50" i="13"/>
  <c r="K50" i="13"/>
  <c r="M49" i="13"/>
  <c r="L49" i="13"/>
  <c r="K49" i="13"/>
  <c r="M48" i="13"/>
  <c r="P48" i="13" s="1"/>
  <c r="L48" i="13"/>
  <c r="O48" i="13" s="1"/>
  <c r="K48" i="13"/>
  <c r="M47" i="13"/>
  <c r="L47" i="13"/>
  <c r="K47" i="13"/>
  <c r="M46" i="13"/>
  <c r="L46" i="13"/>
  <c r="K46" i="13"/>
  <c r="N46" i="13" s="1"/>
  <c r="M45" i="13"/>
  <c r="P45" i="13" s="1"/>
  <c r="L45" i="13"/>
  <c r="K45" i="13"/>
  <c r="M44" i="13"/>
  <c r="L44" i="13"/>
  <c r="K44" i="13"/>
  <c r="M43" i="13"/>
  <c r="L43" i="13"/>
  <c r="O43" i="13" s="1"/>
  <c r="K43" i="13"/>
  <c r="N43" i="13" s="1"/>
  <c r="M42" i="13"/>
  <c r="L42" i="13"/>
  <c r="K42" i="13"/>
  <c r="M41" i="13"/>
  <c r="L41" i="13"/>
  <c r="K41" i="13"/>
  <c r="M40" i="13"/>
  <c r="L40" i="13"/>
  <c r="O40" i="13" s="1"/>
  <c r="K40" i="13"/>
  <c r="M39" i="13"/>
  <c r="L39" i="13"/>
  <c r="K39" i="13"/>
  <c r="M38" i="13"/>
  <c r="L38" i="13"/>
  <c r="K38" i="13"/>
  <c r="N38" i="13" s="1"/>
  <c r="M37" i="13"/>
  <c r="P37" i="13" s="1"/>
  <c r="L37" i="13"/>
  <c r="K37" i="13"/>
  <c r="M36" i="13"/>
  <c r="P36" i="13" s="1"/>
  <c r="L36" i="13"/>
  <c r="K36" i="13"/>
  <c r="M35" i="13"/>
  <c r="L35" i="13"/>
  <c r="O35" i="13" s="1"/>
  <c r="K35" i="13"/>
  <c r="N35" i="13" s="1"/>
  <c r="M34" i="13"/>
  <c r="L34" i="13"/>
  <c r="K34" i="13"/>
  <c r="N34" i="13" s="1"/>
  <c r="M33" i="13"/>
  <c r="L33" i="13"/>
  <c r="K33" i="13"/>
  <c r="M32" i="13"/>
  <c r="P32" i="13" s="1"/>
  <c r="L32" i="13"/>
  <c r="O32" i="13" s="1"/>
  <c r="K32" i="13"/>
  <c r="M31" i="13"/>
  <c r="L31" i="13"/>
  <c r="O31" i="13" s="1"/>
  <c r="K31" i="13"/>
  <c r="M30" i="13"/>
  <c r="L30" i="13"/>
  <c r="K30" i="13"/>
  <c r="N30" i="13" s="1"/>
  <c r="M29" i="13"/>
  <c r="P29" i="13" s="1"/>
  <c r="L29" i="13"/>
  <c r="K29" i="13"/>
  <c r="M28" i="13"/>
  <c r="P28" i="13" s="1"/>
  <c r="L28" i="13"/>
  <c r="K28" i="13"/>
  <c r="M27" i="13"/>
  <c r="L27" i="13"/>
  <c r="O27" i="13" s="1"/>
  <c r="K27" i="13"/>
  <c r="N27" i="13" s="1"/>
  <c r="M26" i="13"/>
  <c r="L26" i="13"/>
  <c r="K26" i="13"/>
  <c r="N26" i="13" s="1"/>
  <c r="M25" i="13"/>
  <c r="L25" i="13"/>
  <c r="K25" i="13"/>
  <c r="M24" i="13"/>
  <c r="P24" i="13" s="1"/>
  <c r="L24" i="13"/>
  <c r="O24" i="13" s="1"/>
  <c r="K24" i="13"/>
  <c r="M23" i="13"/>
  <c r="L23" i="13"/>
  <c r="O23" i="13" s="1"/>
  <c r="K23" i="13"/>
  <c r="M22" i="13"/>
  <c r="L22" i="13"/>
  <c r="K22" i="13"/>
  <c r="N22" i="13" s="1"/>
  <c r="M21" i="13"/>
  <c r="P21" i="13" s="1"/>
  <c r="L21" i="13"/>
  <c r="K21" i="13"/>
  <c r="M20" i="13"/>
  <c r="P20" i="13" s="1"/>
  <c r="L20" i="13"/>
  <c r="K20" i="13"/>
  <c r="M19" i="13"/>
  <c r="L19" i="13"/>
  <c r="K19" i="13"/>
  <c r="N19" i="13" s="1"/>
  <c r="M18" i="13"/>
  <c r="L18" i="13"/>
  <c r="K18" i="13"/>
  <c r="N18" i="13" s="1"/>
  <c r="M17" i="13"/>
  <c r="L17" i="13"/>
  <c r="K17" i="13"/>
  <c r="M16" i="13"/>
  <c r="P16" i="13" s="1"/>
  <c r="L16" i="13"/>
  <c r="O16" i="13" s="1"/>
  <c r="K16" i="13"/>
  <c r="M15" i="13"/>
  <c r="L15" i="13"/>
  <c r="O15" i="13" s="1"/>
  <c r="K15" i="13"/>
  <c r="M14" i="13"/>
  <c r="L14" i="13"/>
  <c r="K14" i="13"/>
  <c r="N14" i="13" s="1"/>
  <c r="M13" i="13"/>
  <c r="P13" i="13" s="1"/>
  <c r="L13" i="13"/>
  <c r="K13" i="13"/>
  <c r="M12" i="13"/>
  <c r="P12" i="13" s="1"/>
  <c r="L12" i="13"/>
  <c r="K12" i="13"/>
  <c r="M11" i="13"/>
  <c r="L11" i="13"/>
  <c r="O11" i="13" s="1"/>
  <c r="K11" i="13"/>
  <c r="N11" i="13" s="1"/>
  <c r="M10" i="13"/>
  <c r="L10" i="13"/>
  <c r="K10" i="13"/>
  <c r="N10" i="13" s="1"/>
  <c r="M9" i="13"/>
  <c r="L9" i="13"/>
  <c r="K9" i="13"/>
  <c r="M8" i="13"/>
  <c r="P8" i="13" s="1"/>
  <c r="L8" i="13"/>
  <c r="O8" i="13" s="1"/>
  <c r="K8" i="13"/>
  <c r="M7" i="13"/>
  <c r="L7" i="13"/>
  <c r="O7" i="13" s="1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AF11" i="13" l="1"/>
  <c r="AF18" i="13"/>
  <c r="O9" i="13"/>
  <c r="N12" i="13"/>
  <c r="P1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3" i="13"/>
  <c r="AG18" i="13"/>
  <c r="AH23" i="13"/>
  <c r="AF29" i="13"/>
  <c r="AG34" i="13"/>
  <c r="AH39" i="13"/>
  <c r="AF45" i="13"/>
  <c r="AG50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O39" i="13"/>
  <c r="N42" i="13"/>
  <c r="P44" i="13"/>
  <c r="O47" i="13"/>
  <c r="N50" i="13"/>
  <c r="P52" i="13"/>
  <c r="O55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P7" i="13"/>
  <c r="O10" i="13"/>
  <c r="N13" i="13"/>
  <c r="P15" i="13"/>
  <c r="O18" i="13"/>
  <c r="N21" i="13"/>
  <c r="P23" i="13"/>
  <c r="O26" i="13"/>
  <c r="N29" i="13"/>
  <c r="P31" i="13"/>
  <c r="O34" i="13"/>
  <c r="N37" i="13"/>
  <c r="P39" i="13"/>
  <c r="O42" i="13"/>
  <c r="N45" i="13"/>
  <c r="P47" i="13"/>
  <c r="O50" i="13"/>
  <c r="N53" i="13"/>
  <c r="P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54" i="13"/>
  <c r="AF25" i="13"/>
  <c r="AH51" i="13"/>
  <c r="AF8" i="13"/>
  <c r="O13" i="13"/>
  <c r="N24" i="13"/>
  <c r="P34" i="13"/>
  <c r="O45" i="13"/>
  <c r="N56" i="13"/>
  <c r="AF17" i="13"/>
  <c r="AF10" i="13"/>
  <c r="AF20" i="13"/>
  <c r="AH22" i="13"/>
  <c r="AG25" i="13"/>
  <c r="AF28" i="13"/>
  <c r="AH30" i="13"/>
  <c r="AG33" i="13"/>
  <c r="AF36" i="13"/>
  <c r="AH38" i="13"/>
  <c r="AG41" i="13"/>
  <c r="AF44" i="13"/>
  <c r="AH46" i="13"/>
  <c r="AG49" i="13"/>
  <c r="AF52" i="13"/>
  <c r="AH54" i="13"/>
  <c r="AG22" i="13"/>
  <c r="AH27" i="13"/>
  <c r="AF33" i="13"/>
  <c r="AG38" i="13"/>
  <c r="AH43" i="13"/>
  <c r="AF49" i="13"/>
  <c r="AH35" i="13"/>
  <c r="AF15" i="13"/>
  <c r="AF16" i="13"/>
  <c r="N16" i="13"/>
  <c r="P26" i="13"/>
  <c r="O37" i="13"/>
  <c r="N48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AG30" i="13"/>
  <c r="AG46" i="13"/>
  <c r="P10" i="13"/>
  <c r="O21" i="13"/>
  <c r="N32" i="13"/>
  <c r="P42" i="13"/>
  <c r="O53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2" i="13"/>
  <c r="AH19" i="13"/>
  <c r="AF41" i="13"/>
  <c r="AF7" i="13"/>
  <c r="N8" i="13"/>
  <c r="P18" i="13"/>
  <c r="O29" i="13"/>
  <c r="N40" i="13"/>
  <c r="P50" i="13"/>
  <c r="AF9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AR7" i="13" l="1"/>
  <c r="BH7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AU7" i="13" l="1"/>
  <c r="AI8" i="13" s="1"/>
  <c r="AR8" i="13" s="1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I55" i="13" s="1"/>
  <c r="AE56" i="13"/>
  <c r="AB55" i="13"/>
  <c r="BJ55" i="13" s="1"/>
  <c r="BE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AW57" i="13"/>
  <c r="AK58" i="13" s="1"/>
  <c r="J57" i="13"/>
  <c r="BG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F57" i="13"/>
  <c r="AV57" i="13"/>
  <c r="AJ58" i="13" s="1"/>
  <c r="AL9" i="13"/>
  <c r="AO8" i="13"/>
  <c r="AU8" i="13"/>
  <c r="AI9" i="13" s="1"/>
  <c r="AR9" i="13" s="1"/>
  <c r="BH9" i="13" s="1"/>
  <c r="F265" i="7" l="1"/>
  <c r="BH8" i="13"/>
  <c r="BE8" i="13"/>
  <c r="AE57" i="13"/>
  <c r="AB56" i="13"/>
  <c r="BJ56" i="13" s="1"/>
  <c r="AS58" i="13"/>
  <c r="AT58" i="13"/>
  <c r="R57" i="13"/>
  <c r="L57" i="13"/>
  <c r="O57" i="13" s="1"/>
  <c r="S57" i="13"/>
  <c r="M57" i="13"/>
  <c r="P57" i="13" s="1"/>
  <c r="AC57" i="13"/>
  <c r="Z56" i="13"/>
  <c r="AD57" i="13"/>
  <c r="AA56" i="13"/>
  <c r="BI56" i="13" s="1"/>
  <c r="BA55" i="13"/>
  <c r="BE9" i="13"/>
  <c r="AO9" i="13"/>
  <c r="AL10" i="13"/>
  <c r="AU9" i="13"/>
  <c r="AI10" i="13" s="1"/>
  <c r="AR10" i="13" s="1"/>
  <c r="BH10" i="13" s="1"/>
  <c r="I58" i="13" l="1"/>
  <c r="AW58" i="13"/>
  <c r="AK59" i="13" s="1"/>
  <c r="AT59" i="13" s="1"/>
  <c r="F266" i="7"/>
  <c r="J59" i="13"/>
  <c r="BG59" i="13"/>
  <c r="AW59" i="13"/>
  <c r="AK60" i="13" s="1"/>
  <c r="AT60" i="13" s="1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I57" i="13" s="1"/>
  <c r="L58" i="13"/>
  <c r="O58" i="13" s="1"/>
  <c r="R58" i="13"/>
  <c r="Z57" i="13"/>
  <c r="AC58" i="13"/>
  <c r="AC59" i="13" s="1"/>
  <c r="AC60" i="13" s="1"/>
  <c r="AE58" i="13"/>
  <c r="AE59" i="13" s="1"/>
  <c r="AE60" i="13" s="1"/>
  <c r="AB57" i="13"/>
  <c r="BJ57" i="13" s="1"/>
  <c r="BA56" i="13"/>
  <c r="J58" i="13"/>
  <c r="BG58" i="13"/>
  <c r="AV58" i="13"/>
  <c r="AJ59" i="13" s="1"/>
  <c r="BF58" i="13"/>
  <c r="BE10" i="13"/>
  <c r="AL11" i="13"/>
  <c r="AU10" i="13"/>
  <c r="AI11" i="13" s="1"/>
  <c r="AO10" i="13"/>
  <c r="F267" i="7" l="1"/>
  <c r="AA58" i="13"/>
  <c r="BI58" i="13" s="1"/>
  <c r="I267" i="7"/>
  <c r="I268" i="7" s="1"/>
  <c r="AA59" i="13"/>
  <c r="BG60" i="13"/>
  <c r="AW60" i="13"/>
  <c r="AK61" i="13" s="1"/>
  <c r="AT61" i="13" s="1"/>
  <c r="J60" i="13"/>
  <c r="K267" i="7"/>
  <c r="K268" i="7" s="1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M59" i="13"/>
  <c r="S59" i="13"/>
  <c r="AB60" i="13" s="1"/>
  <c r="BJ60" i="13" s="1"/>
  <c r="AS59" i="13"/>
  <c r="BI59" i="13" s="1"/>
  <c r="L266" i="7"/>
  <c r="G166" i="12" s="1"/>
  <c r="G267" i="7"/>
  <c r="M58" i="13"/>
  <c r="P58" i="13" s="1"/>
  <c r="S58" i="13"/>
  <c r="AB59" i="13" s="1"/>
  <c r="BJ59" i="13" s="1"/>
  <c r="BA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J268" i="7" s="1"/>
  <c r="AR11" i="13"/>
  <c r="BH11" i="13" s="1"/>
  <c r="AB58" i="13"/>
  <c r="BJ58" i="13" s="1"/>
  <c r="H267" i="7"/>
  <c r="H268" i="7" s="1"/>
  <c r="AL12" i="13"/>
  <c r="AO11" i="13"/>
  <c r="AV59" i="13" l="1"/>
  <c r="AJ60" i="13" s="1"/>
  <c r="AS60" i="13" s="1"/>
  <c r="BE11" i="13"/>
  <c r="AW61" i="13"/>
  <c r="AK62" i="13" s="1"/>
  <c r="J61" i="13"/>
  <c r="L267" i="7"/>
  <c r="G167" i="12" s="1"/>
  <c r="G268" i="7"/>
  <c r="L268" i="7" s="1"/>
  <c r="G168" i="12" s="1"/>
  <c r="I59" i="13"/>
  <c r="BF59" i="13"/>
  <c r="S60" i="13"/>
  <c r="AB61" i="13" s="1"/>
  <c r="BJ61" i="13" s="1"/>
  <c r="M60" i="13"/>
  <c r="P60" i="13" s="1"/>
  <c r="H166" i="12"/>
  <c r="I166" i="12" s="1"/>
  <c r="AV60" i="13"/>
  <c r="AJ61" i="13" s="1"/>
  <c r="AS61" i="13" s="1"/>
  <c r="BF60" i="13"/>
  <c r="I60" i="13"/>
  <c r="AU11" i="13"/>
  <c r="AI12" i="13" s="1"/>
  <c r="AR12" i="13" s="1"/>
  <c r="AU12" i="13" s="1"/>
  <c r="AI13" i="13" s="1"/>
  <c r="P59" i="13"/>
  <c r="AO12" i="13"/>
  <c r="AL13" i="13"/>
  <c r="AR13" i="13" l="1"/>
  <c r="BH13" i="13" s="1"/>
  <c r="BN56" i="13"/>
  <c r="BM56" i="13"/>
  <c r="BL56" i="13"/>
  <c r="BE12" i="13"/>
  <c r="BH12" i="13"/>
  <c r="S61" i="13"/>
  <c r="M61" i="13"/>
  <c r="P61" i="13" s="1"/>
  <c r="H167" i="12"/>
  <c r="I167" i="12" s="1"/>
  <c r="L59" i="13"/>
  <c r="O59" i="13" s="1"/>
  <c r="R59" i="13"/>
  <c r="AA60" i="13" s="1"/>
  <c r="BI60" i="13" s="1"/>
  <c r="R60" i="13"/>
  <c r="AA61" i="13" s="1"/>
  <c r="BI61" i="13" s="1"/>
  <c r="L60" i="13"/>
  <c r="J167" i="12"/>
  <c r="H168" i="12"/>
  <c r="BE13" i="13"/>
  <c r="AO13" i="13"/>
  <c r="AL14" i="13"/>
  <c r="AU13" i="13"/>
  <c r="AI14" i="13" s="1"/>
  <c r="BN57" i="13" l="1"/>
  <c r="BM57" i="13"/>
  <c r="BL57" i="13"/>
  <c r="J168" i="12"/>
  <c r="I168" i="12"/>
  <c r="AR14" i="13"/>
  <c r="BH14" i="13" s="1"/>
  <c r="O60" i="13"/>
  <c r="AL15" i="13"/>
  <c r="AO14" i="13"/>
  <c r="BL58" i="13" l="1"/>
  <c r="BM58" i="13"/>
  <c r="BN58" i="13"/>
  <c r="BE14" i="13"/>
  <c r="J169" i="12"/>
  <c r="AU14" i="13"/>
  <c r="AI15" i="13" s="1"/>
  <c r="AR15" i="13" s="1"/>
  <c r="BH15" i="13" s="1"/>
  <c r="AO15" i="13"/>
  <c r="AL16" i="13"/>
  <c r="BE15" i="13" l="1"/>
  <c r="AU15" i="13"/>
  <c r="AI16" i="13" s="1"/>
  <c r="AR16" i="13"/>
  <c r="BH16" i="13" s="1"/>
  <c r="AO16" i="13"/>
  <c r="AL17" i="13"/>
  <c r="AU16" i="13" l="1"/>
  <c r="AI17" i="13" s="1"/>
  <c r="BE16" i="13"/>
  <c r="AR17" i="13"/>
  <c r="BH17" i="13" s="1"/>
  <c r="AL18" i="13"/>
  <c r="AO17" i="13"/>
  <c r="AU17" i="13" l="1"/>
  <c r="AI18" i="13" s="1"/>
  <c r="AR18" i="13" s="1"/>
  <c r="BH18" i="13" s="1"/>
  <c r="BE17" i="13"/>
  <c r="AO18" i="13"/>
  <c r="AU18" i="13"/>
  <c r="AI19" i="13" s="1"/>
  <c r="AR19" i="13" s="1"/>
  <c r="BH19" i="13" s="1"/>
  <c r="AL19" i="13"/>
  <c r="BE18" i="13" l="1"/>
  <c r="BE19" i="13"/>
  <c r="AO19" i="13"/>
  <c r="AU19" i="13"/>
  <c r="AI20" i="13" s="1"/>
  <c r="AR20" i="13" s="1"/>
  <c r="BH20" i="13" s="1"/>
  <c r="AL20" i="13"/>
  <c r="BE20" i="13" l="1"/>
  <c r="AU20" i="13"/>
  <c r="AI21" i="13" s="1"/>
  <c r="AO20" i="13"/>
  <c r="AL21" i="13"/>
  <c r="AR21" i="13" l="1"/>
  <c r="BH21" i="13" s="1"/>
  <c r="BE21" i="13"/>
  <c r="AO21" i="13"/>
  <c r="AL22" i="13"/>
  <c r="AU21" i="13"/>
  <c r="AI22" i="13" s="1"/>
  <c r="AR22" i="13" l="1"/>
  <c r="AO22" i="13"/>
  <c r="AL23" i="13"/>
  <c r="BE22" i="13" l="1"/>
  <c r="BH22" i="13"/>
  <c r="AU22" i="13"/>
  <c r="AI23" i="13" s="1"/>
  <c r="AR23" i="13" s="1"/>
  <c r="AO23" i="13"/>
  <c r="AL24" i="13"/>
  <c r="BE23" i="13" l="1"/>
  <c r="BH23" i="13"/>
  <c r="AU23" i="13"/>
  <c r="AI24" i="13" s="1"/>
  <c r="AR24" i="13" s="1"/>
  <c r="AU24" i="13" s="1"/>
  <c r="AI25" i="13" s="1"/>
  <c r="AR25" i="13" s="1"/>
  <c r="BH25" i="13" s="1"/>
  <c r="AO24" i="13"/>
  <c r="AL25" i="13"/>
  <c r="BE24" i="13" l="1"/>
  <c r="BH24" i="13"/>
  <c r="BE25" i="13"/>
  <c r="AU25" i="13"/>
  <c r="AI26" i="13" s="1"/>
  <c r="AO25" i="13"/>
  <c r="AL26" i="13"/>
  <c r="AR26" i="13" l="1"/>
  <c r="BH26" i="13" s="1"/>
  <c r="AO26" i="13"/>
  <c r="AU26" i="13"/>
  <c r="AI27" i="13" s="1"/>
  <c r="AR27" i="13" s="1"/>
  <c r="BH27" i="13" s="1"/>
  <c r="AL27" i="13"/>
  <c r="BE26" i="13" l="1"/>
  <c r="BE27" i="13"/>
  <c r="AU27" i="13"/>
  <c r="AI28" i="13" s="1"/>
  <c r="AL28" i="13"/>
  <c r="AO27" i="13"/>
  <c r="AR28" i="13" l="1"/>
  <c r="AO28" i="13"/>
  <c r="AL29" i="13"/>
  <c r="AU28" i="13" l="1"/>
  <c r="AI29" i="13" s="1"/>
  <c r="AR29" i="13" s="1"/>
  <c r="BH29" i="13" s="1"/>
  <c r="BH28" i="13"/>
  <c r="BE28" i="13"/>
  <c r="BE29" i="13"/>
  <c r="AU29" i="13"/>
  <c r="AI30" i="13" s="1"/>
  <c r="AL30" i="13"/>
  <c r="AO29" i="13"/>
  <c r="AR30" i="13" l="1"/>
  <c r="BH30" i="13" s="1"/>
  <c r="BE30" i="13"/>
  <c r="AU30" i="13"/>
  <c r="AI31" i="13" s="1"/>
  <c r="AL31" i="13"/>
  <c r="AO30" i="13"/>
  <c r="AR31" i="13" l="1"/>
  <c r="AL32" i="13"/>
  <c r="AO31" i="13"/>
  <c r="AU31" i="13"/>
  <c r="AI32" i="13" s="1"/>
  <c r="AR32" i="13" s="1"/>
  <c r="BH32" i="13" s="1"/>
  <c r="BE31" i="13" l="1"/>
  <c r="BH31" i="13"/>
  <c r="BE32" i="13"/>
  <c r="AL33" i="13"/>
  <c r="AU32" i="13"/>
  <c r="AI33" i="13" s="1"/>
  <c r="AR33" i="13" s="1"/>
  <c r="BH33" i="13" s="1"/>
  <c r="AO32" i="13"/>
  <c r="BE33" i="13" l="1"/>
  <c r="AU33" i="13"/>
  <c r="AI34" i="13" s="1"/>
  <c r="AR34" i="13" s="1"/>
  <c r="BH34" i="13" s="1"/>
  <c r="AL34" i="13"/>
  <c r="AO33" i="13"/>
  <c r="BE34" i="13" l="1"/>
  <c r="AL35" i="13"/>
  <c r="AO34" i="13"/>
  <c r="AU34" i="13"/>
  <c r="AI35" i="13" s="1"/>
  <c r="AR35" i="13" l="1"/>
  <c r="AO35" i="13"/>
  <c r="AU35" i="13"/>
  <c r="AI36" i="13" s="1"/>
  <c r="AL36" i="13"/>
  <c r="AR36" i="13" l="1"/>
  <c r="BH36" i="13" s="1"/>
  <c r="BE35" i="13"/>
  <c r="BH35" i="13"/>
  <c r="BE36" i="13"/>
  <c r="AO36" i="13"/>
  <c r="AU36" i="13"/>
  <c r="AI37" i="13" s="1"/>
  <c r="AL37" i="13"/>
  <c r="AR37" i="13" l="1"/>
  <c r="BH37" i="13" s="1"/>
  <c r="BE37" i="13"/>
  <c r="AO37" i="13"/>
  <c r="AL38" i="13"/>
  <c r="AU37" i="13"/>
  <c r="AI38" i="13" s="1"/>
  <c r="AR38" i="13" l="1"/>
  <c r="AU38" i="13" s="1"/>
  <c r="AI39" i="13" s="1"/>
  <c r="AR39" i="13" s="1"/>
  <c r="BH39" i="13" s="1"/>
  <c r="AL39" i="13"/>
  <c r="AO38" i="13"/>
  <c r="BE38" i="13" l="1"/>
  <c r="BH38" i="13"/>
  <c r="BE39" i="13"/>
  <c r="AO39" i="13"/>
  <c r="AU39" i="13"/>
  <c r="AI40" i="13" s="1"/>
  <c r="AR40" i="13" s="1"/>
  <c r="BH40" i="13" s="1"/>
  <c r="AL40" i="13"/>
  <c r="BE40" i="13" l="1"/>
  <c r="AO40" i="13"/>
  <c r="AL41" i="13"/>
  <c r="AU40" i="13"/>
  <c r="AI41" i="13" s="1"/>
  <c r="AR41" i="13" s="1"/>
  <c r="BH41" i="13" s="1"/>
  <c r="BE41" i="13" l="1"/>
  <c r="AL42" i="13"/>
  <c r="AO41" i="13"/>
  <c r="AU41" i="13"/>
  <c r="AI42" i="13" s="1"/>
  <c r="AR42" i="13" l="1"/>
  <c r="AO42" i="13"/>
  <c r="AU42" i="13"/>
  <c r="AI43" i="13" s="1"/>
  <c r="AL43" i="13"/>
  <c r="AR43" i="13" l="1"/>
  <c r="BH43" i="13" s="1"/>
  <c r="BE42" i="13"/>
  <c r="BH42" i="13"/>
  <c r="BE43" i="13"/>
  <c r="AO43" i="13"/>
  <c r="AL44" i="13"/>
  <c r="AU43" i="13"/>
  <c r="AI44" i="13" s="1"/>
  <c r="AR44" i="13" l="1"/>
  <c r="AL45" i="13"/>
  <c r="AO44" i="13"/>
  <c r="AU44" i="13" l="1"/>
  <c r="AI45" i="13" s="1"/>
  <c r="AR45" i="13" s="1"/>
  <c r="BH45" i="13" s="1"/>
  <c r="BH44" i="13"/>
  <c r="BE44" i="13"/>
  <c r="AL46" i="13"/>
  <c r="AO45" i="13"/>
  <c r="AU45" i="13" l="1"/>
  <c r="AI46" i="13" s="1"/>
  <c r="AR46" i="13" s="1"/>
  <c r="BH46" i="13" s="1"/>
  <c r="BE45" i="13"/>
  <c r="AO46" i="13"/>
  <c r="AL47" i="13"/>
  <c r="AU46" i="13" l="1"/>
  <c r="AI47" i="13" s="1"/>
  <c r="BE46" i="13"/>
  <c r="AR47" i="13"/>
  <c r="BH47" i="13" s="1"/>
  <c r="AU47" i="13"/>
  <c r="AI48" i="13" s="1"/>
  <c r="AL48" i="13"/>
  <c r="AO47" i="13"/>
  <c r="BE47" i="13" l="1"/>
  <c r="AR48" i="13"/>
  <c r="AL49" i="13"/>
  <c r="AU48" i="13"/>
  <c r="AI49" i="13" s="1"/>
  <c r="AR49" i="13" s="1"/>
  <c r="BH49" i="13" s="1"/>
  <c r="AO48" i="13"/>
  <c r="BE48" i="13" l="1"/>
  <c r="BH48" i="13"/>
  <c r="BE49" i="13"/>
  <c r="AO49" i="13"/>
  <c r="AL50" i="13"/>
  <c r="AU49" i="13"/>
  <c r="AI50" i="13" s="1"/>
  <c r="AR50" i="13" l="1"/>
  <c r="AL51" i="13"/>
  <c r="AO50" i="13"/>
  <c r="AU50" i="13" l="1"/>
  <c r="AI51" i="13" s="1"/>
  <c r="AR51" i="13" s="1"/>
  <c r="BH51" i="13" s="1"/>
  <c r="BH50" i="13"/>
  <c r="BE50" i="13"/>
  <c r="AL52" i="13"/>
  <c r="AO51" i="13"/>
  <c r="AU51" i="13" l="1"/>
  <c r="AI52" i="13" s="1"/>
  <c r="AR52" i="13" s="1"/>
  <c r="BH52" i="13" s="1"/>
  <c r="BE51" i="13"/>
  <c r="AO52" i="13"/>
  <c r="AL53" i="13"/>
  <c r="AU52" i="13" l="1"/>
  <c r="AI53" i="13" s="1"/>
  <c r="BE52" i="13"/>
  <c r="AR53" i="13"/>
  <c r="AO53" i="13"/>
  <c r="AL54" i="13"/>
  <c r="AU53" i="13" l="1"/>
  <c r="AI54" i="13" s="1"/>
  <c r="BH53" i="13"/>
  <c r="AR54" i="13"/>
  <c r="BH54" i="13" s="1"/>
  <c r="BE53" i="13"/>
  <c r="AO54" i="13"/>
  <c r="AL55" i="13"/>
  <c r="AU54" i="13" l="1"/>
  <c r="AI55" i="13" s="1"/>
  <c r="BE54" i="13"/>
  <c r="AR55" i="13"/>
  <c r="AO55" i="13"/>
  <c r="AL56" i="13"/>
  <c r="AU55" i="13" l="1"/>
  <c r="AI56" i="13" s="1"/>
  <c r="AR56" i="13" s="1"/>
  <c r="BH55" i="13"/>
  <c r="BE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L57" i="13" l="1"/>
  <c r="BE56" i="13"/>
  <c r="BH56" i="13"/>
  <c r="AL58" i="13"/>
  <c r="AU56" i="13"/>
  <c r="AI57" i="13" s="1"/>
  <c r="AR57" i="13" s="1"/>
  <c r="BH57" i="13" s="1"/>
  <c r="AL59" i="13" l="1"/>
  <c r="BE57" i="13"/>
  <c r="AU57" i="13"/>
  <c r="AI58" i="13" s="1"/>
  <c r="H57" i="13"/>
  <c r="BK57" i="13" s="1"/>
  <c r="AR58" i="13" l="1"/>
  <c r="AL60" i="13"/>
  <c r="Q57" i="13"/>
  <c r="Z58" i="13" s="1"/>
  <c r="F268" i="7" s="1"/>
  <c r="K57" i="13"/>
  <c r="N57" i="13" s="1"/>
  <c r="H58" i="13"/>
  <c r="BK58" i="13" s="1"/>
  <c r="AU58" i="13" l="1"/>
  <c r="AI59" i="13" s="1"/>
  <c r="AR59" i="13" s="1"/>
  <c r="BH59" i="13" s="1"/>
  <c r="BH58" i="13"/>
  <c r="BE58" i="13"/>
  <c r="AL61" i="13"/>
  <c r="I269" i="7"/>
  <c r="BA58" i="13"/>
  <c r="K58" i="13"/>
  <c r="N58" i="13" s="1"/>
  <c r="Q58" i="13"/>
  <c r="Z59" i="13" s="1"/>
  <c r="F269" i="7" s="1"/>
  <c r="BE59" i="13" l="1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K269" i="7"/>
  <c r="K270" i="7" s="1"/>
  <c r="J269" i="7"/>
  <c r="H269" i="7"/>
  <c r="G269" i="7"/>
  <c r="BA59" i="13"/>
  <c r="AU59" i="13"/>
  <c r="AI60" i="13" s="1"/>
  <c r="AR60" i="13" s="1"/>
  <c r="H59" i="13"/>
  <c r="BK59" i="13" s="1"/>
  <c r="I270" i="7" l="1"/>
  <c r="G270" i="7"/>
  <c r="L269" i="7"/>
  <c r="G169" i="12" s="1"/>
  <c r="J270" i="7"/>
  <c r="H270" i="7"/>
  <c r="BE60" i="13"/>
  <c r="K59" i="13"/>
  <c r="N59" i="13" s="1"/>
  <c r="Q59" i="13"/>
  <c r="Z60" i="13" s="1"/>
  <c r="F270" i="7" s="1"/>
  <c r="BH60" i="13" l="1"/>
  <c r="H169" i="12"/>
  <c r="I169" i="12" s="1"/>
  <c r="L270" i="7"/>
  <c r="G170" i="12" s="1"/>
  <c r="I271" i="7"/>
  <c r="BA60" i="13"/>
  <c r="H60" i="13"/>
  <c r="BK60" i="13" s="1"/>
  <c r="AU60" i="13"/>
  <c r="AI61" i="13" s="1"/>
  <c r="AR61" i="13" s="1"/>
  <c r="BN59" i="13" l="1"/>
  <c r="BM59" i="13"/>
  <c r="BL59" i="13"/>
  <c r="H170" i="12"/>
  <c r="I170" i="12" s="1"/>
  <c r="J170" i="12"/>
  <c r="K271" i="7"/>
  <c r="G271" i="7"/>
  <c r="J271" i="7"/>
  <c r="H271" i="7"/>
  <c r="BE61" i="13"/>
  <c r="Q60" i="13"/>
  <c r="Z61" i="13" s="1"/>
  <c r="F271" i="7" s="1"/>
  <c r="K60" i="13"/>
  <c r="N60" i="13" s="1"/>
  <c r="BN60" i="13" l="1"/>
  <c r="BL60" i="13"/>
  <c r="BM60" i="13"/>
  <c r="BH61" i="13"/>
  <c r="J171" i="12"/>
  <c r="L271" i="7"/>
  <c r="G171" i="12" s="1"/>
  <c r="H171" i="12" s="1"/>
  <c r="I171" i="12" s="1"/>
  <c r="H61" i="13"/>
  <c r="AU61" i="13"/>
  <c r="AI62" i="13" s="1"/>
  <c r="BL61" i="13" l="1"/>
  <c r="AR62" i="13" s="1"/>
  <c r="BN61" i="13"/>
  <c r="BM61" i="13"/>
  <c r="BA61" i="13"/>
  <c r="J172" i="12"/>
  <c r="Q61" i="13"/>
  <c r="Z62" i="13" s="1"/>
  <c r="K61" i="13"/>
  <c r="N61" i="13" s="1"/>
  <c r="BH62" i="13" l="1"/>
  <c r="H62" i="13"/>
  <c r="AU62" i="13"/>
  <c r="AI63" i="13" s="1"/>
  <c r="Q62" i="13" l="1"/>
  <c r="K62" i="13"/>
  <c r="N62" i="13" l="1"/>
  <c r="H272" i="7"/>
  <c r="AV61" i="13" l="1"/>
  <c r="AJ62" i="13" s="1"/>
  <c r="I61" i="13"/>
  <c r="K272" i="7"/>
  <c r="J272" i="7"/>
  <c r="G272" i="7"/>
  <c r="I272" i="7"/>
  <c r="R61" i="13" l="1"/>
  <c r="BK61" i="13"/>
  <c r="L61" i="13"/>
  <c r="O61" i="13" s="1"/>
  <c r="L272" i="7"/>
  <c r="G172" i="12" s="1"/>
  <c r="H172" i="12" l="1"/>
  <c r="I172" i="12" s="1"/>
  <c r="AA62" i="13"/>
  <c r="BC61" i="13"/>
  <c r="AS62" i="13" s="1"/>
  <c r="BN62" i="13" l="1"/>
  <c r="BM62" i="13"/>
  <c r="BL62" i="13"/>
  <c r="BF61" i="13"/>
  <c r="J173" i="12"/>
  <c r="BD61" i="13"/>
  <c r="AT62" i="13" s="1"/>
  <c r="AB62" i="13"/>
  <c r="F272" i="7" s="1"/>
  <c r="G273" i="7" l="1"/>
  <c r="K273" i="7"/>
  <c r="H273" i="7"/>
  <c r="L273" i="7" s="1"/>
  <c r="G173" i="12" s="1"/>
  <c r="J273" i="7"/>
  <c r="I273" i="7"/>
  <c r="BJ62" i="13"/>
  <c r="AV62" i="13"/>
  <c r="AJ63" i="13" s="1"/>
  <c r="BI62" i="13"/>
  <c r="I62" i="13"/>
  <c r="L62" i="13" s="1"/>
  <c r="BG61" i="13"/>
  <c r="O62" i="13" l="1"/>
  <c r="R62" i="13"/>
  <c r="H173" i="12"/>
  <c r="I173" i="12" s="1"/>
  <c r="J62" i="13"/>
  <c r="AW62" i="13"/>
  <c r="AK63" i="13" s="1"/>
  <c r="BN63" i="13" l="1"/>
  <c r="BM63" i="13"/>
  <c r="BL63" i="13"/>
  <c r="J174" i="12"/>
  <c r="S62" i="13"/>
  <c r="M62" i="13"/>
  <c r="BK62" i="13"/>
  <c r="P62" i="13" l="1"/>
  <c r="Z63" i="13"/>
  <c r="BC62" i="13"/>
  <c r="AS63" i="13" s="1"/>
  <c r="BF62" i="13" l="1"/>
  <c r="AB63" i="13"/>
  <c r="BD62" i="13"/>
  <c r="AT63" i="13" s="1"/>
  <c r="BA62" i="13"/>
  <c r="BB62" i="13"/>
  <c r="AR63" i="13" s="1"/>
  <c r="AA63" i="13"/>
  <c r="F273" i="7" s="1"/>
  <c r="BH63" i="13" l="1"/>
  <c r="BI63" i="13"/>
  <c r="BJ63" i="13"/>
  <c r="BC63" i="13"/>
  <c r="BF63" i="13" s="1"/>
  <c r="H274" i="7"/>
  <c r="BE62" i="13"/>
  <c r="I63" i="13"/>
  <c r="AV63" i="13"/>
  <c r="AJ64" i="13" s="1"/>
  <c r="AS64" i="13" s="1"/>
  <c r="BG62" i="13"/>
  <c r="G274" i="7" l="1"/>
  <c r="K274" i="7"/>
  <c r="I274" i="7"/>
  <c r="J274" i="7"/>
  <c r="BB63" i="13"/>
  <c r="BE63" i="13" s="1"/>
  <c r="R63" i="13"/>
  <c r="AA64" i="13" s="1"/>
  <c r="L63" i="13"/>
  <c r="O63" i="13" s="1"/>
  <c r="H63" i="13"/>
  <c r="AU63" i="13"/>
  <c r="AI64" i="13" s="1"/>
  <c r="J63" i="13"/>
  <c r="AW63" i="13"/>
  <c r="AK64" i="13" s="1"/>
  <c r="AR64" i="13" l="1"/>
  <c r="BI64" i="13"/>
  <c r="L274" i="7"/>
  <c r="G174" i="12" s="1"/>
  <c r="H174" i="12" s="1"/>
  <c r="I174" i="12" s="1"/>
  <c r="S63" i="13"/>
  <c r="AB64" i="13" s="1"/>
  <c r="M63" i="13"/>
  <c r="P63" i="13" s="1"/>
  <c r="Q63" i="13"/>
  <c r="Z64" i="13" s="1"/>
  <c r="K63" i="13"/>
  <c r="BK63" i="13"/>
  <c r="BD63" i="13"/>
  <c r="BG63" i="13" s="1"/>
  <c r="AV64" i="13"/>
  <c r="AJ65" i="13" s="1"/>
  <c r="I64" i="13"/>
  <c r="BA63" i="13"/>
  <c r="AT64" i="13" l="1"/>
  <c r="BM64" i="13"/>
  <c r="BN64" i="13"/>
  <c r="BL64" i="13"/>
  <c r="BH64" i="13"/>
  <c r="F274" i="7"/>
  <c r="N63" i="13"/>
  <c r="R64" i="13"/>
  <c r="L64" i="13"/>
  <c r="O64" i="13" s="1"/>
  <c r="AU64" i="13"/>
  <c r="AI65" i="13" s="1"/>
  <c r="H64" i="13"/>
  <c r="J175" i="12"/>
  <c r="AW64" i="13" l="1"/>
  <c r="AK65" i="13" s="1"/>
  <c r="BJ64" i="13"/>
  <c r="J64" i="13"/>
  <c r="BK64" i="13" s="1"/>
  <c r="AA65" i="13"/>
  <c r="Q64" i="13"/>
  <c r="Z65" i="13" s="1"/>
  <c r="K64" i="13"/>
  <c r="BC64" i="13"/>
  <c r="AS65" i="13" s="1"/>
  <c r="G275" i="7"/>
  <c r="I275" i="7"/>
  <c r="J275" i="7"/>
  <c r="K275" i="7"/>
  <c r="H275" i="7"/>
  <c r="BB64" i="13"/>
  <c r="BE64" i="13" s="1"/>
  <c r="AR65" i="13" l="1"/>
  <c r="BH65" i="13" s="1"/>
  <c r="N64" i="13"/>
  <c r="BI65" i="13"/>
  <c r="S64" i="13"/>
  <c r="AB65" i="13" s="1"/>
  <c r="F275" i="7" s="1"/>
  <c r="K276" i="7" s="1"/>
  <c r="BD64" i="13"/>
  <c r="AT65" i="13" s="1"/>
  <c r="M64" i="13"/>
  <c r="P64" i="13" s="1"/>
  <c r="BA64" i="13"/>
  <c r="L275" i="7"/>
  <c r="G175" i="12" s="1"/>
  <c r="BF64" i="13"/>
  <c r="BJ65" i="13" l="1"/>
  <c r="BG64" i="13"/>
  <c r="J276" i="7"/>
  <c r="H276" i="7"/>
  <c r="G276" i="7"/>
  <c r="I276" i="7"/>
  <c r="AU65" i="13"/>
  <c r="AI66" i="13" s="1"/>
  <c r="H65" i="13"/>
  <c r="AV65" i="13"/>
  <c r="AJ66" i="13" s="1"/>
  <c r="I65" i="13"/>
  <c r="H175" i="12"/>
  <c r="I175" i="12" s="1"/>
  <c r="BN65" i="13" l="1"/>
  <c r="BL65" i="13"/>
  <c r="BM65" i="13"/>
  <c r="AR66" i="13"/>
  <c r="L276" i="7"/>
  <c r="G176" i="12" s="1"/>
  <c r="BD65" i="13"/>
  <c r="BG65" i="13" s="1"/>
  <c r="J65" i="13"/>
  <c r="BK65" i="13" s="1"/>
  <c r="AW65" i="13"/>
  <c r="AK66" i="13" s="1"/>
  <c r="AT66" i="13" s="1"/>
  <c r="BA65" i="13"/>
  <c r="BB65" i="13"/>
  <c r="BE65" i="13" s="1"/>
  <c r="J176" i="12"/>
  <c r="Q65" i="13"/>
  <c r="Z66" i="13" s="1"/>
  <c r="K65" i="13"/>
  <c r="BC65" i="13"/>
  <c r="BF65" i="13" s="1"/>
  <c r="L65" i="13"/>
  <c r="O65" i="13" s="1"/>
  <c r="R65" i="13"/>
  <c r="AA66" i="13" s="1"/>
  <c r="AS66" i="13" l="1"/>
  <c r="BI66" i="13" s="1"/>
  <c r="N65" i="13"/>
  <c r="H176" i="12"/>
  <c r="I176" i="12" s="1"/>
  <c r="M65" i="13"/>
  <c r="P65" i="13" s="1"/>
  <c r="S65" i="13"/>
  <c r="AB66" i="13" s="1"/>
  <c r="F276" i="7" s="1"/>
  <c r="BL66" i="13" l="1"/>
  <c r="BM66" i="13"/>
  <c r="BN66" i="13"/>
  <c r="J66" i="13"/>
  <c r="M66" i="13" s="1"/>
  <c r="P66" i="13" s="1"/>
  <c r="BJ66" i="13"/>
  <c r="H66" i="13"/>
  <c r="K66" i="13" s="1"/>
  <c r="BH66" i="13"/>
  <c r="J177" i="12"/>
  <c r="AU66" i="13"/>
  <c r="AI67" i="13" s="1"/>
  <c r="AW66" i="13"/>
  <c r="AK67" i="13" s="1"/>
  <c r="AV66" i="13"/>
  <c r="AJ67" i="13" s="1"/>
  <c r="I66" i="13"/>
  <c r="K277" i="7"/>
  <c r="G277" i="7"/>
  <c r="J277" i="7"/>
  <c r="I277" i="7"/>
  <c r="H277" i="7"/>
  <c r="BB66" i="13"/>
  <c r="BE66" i="13" s="1"/>
  <c r="AR67" i="13" l="1"/>
  <c r="BK66" i="13"/>
  <c r="S66" i="13"/>
  <c r="AB67" i="13" s="1"/>
  <c r="Q66" i="13"/>
  <c r="Z67" i="13" s="1"/>
  <c r="N66" i="13"/>
  <c r="BA66" i="13"/>
  <c r="BD66" i="13"/>
  <c r="AT67" i="13" s="1"/>
  <c r="L277" i="7"/>
  <c r="G177" i="12" s="1"/>
  <c r="L66" i="13"/>
  <c r="O66" i="13" s="1"/>
  <c r="R66" i="13"/>
  <c r="AA67" i="13" s="1"/>
  <c r="BC66" i="13"/>
  <c r="BF66" i="13" s="1"/>
  <c r="AS67" i="13" l="1"/>
  <c r="BI67" i="13" s="1"/>
  <c r="F277" i="7"/>
  <c r="BJ67" i="13"/>
  <c r="BH67" i="13"/>
  <c r="BB67" i="13"/>
  <c r="BE67" i="13" s="1"/>
  <c r="H67" i="13"/>
  <c r="K67" i="13" s="1"/>
  <c r="BG66" i="13"/>
  <c r="AU67" i="13"/>
  <c r="AI68" i="13" s="1"/>
  <c r="H177" i="12"/>
  <c r="I177" i="12" s="1"/>
  <c r="BL67" i="13" l="1"/>
  <c r="AR68" i="13" s="1"/>
  <c r="BM67" i="13"/>
  <c r="BN67" i="13"/>
  <c r="N67" i="13"/>
  <c r="Q67" i="13"/>
  <c r="Z68" i="13" s="1"/>
  <c r="J67" i="13"/>
  <c r="AW67" i="13"/>
  <c r="AK68" i="13" s="1"/>
  <c r="BA67" i="13"/>
  <c r="BC67" i="13"/>
  <c r="BF67" i="13" s="1"/>
  <c r="AV67" i="13"/>
  <c r="AJ68" i="13" s="1"/>
  <c r="I67" i="13"/>
  <c r="H278" i="7"/>
  <c r="I278" i="7"/>
  <c r="J278" i="7"/>
  <c r="G278" i="7"/>
  <c r="K278" i="7"/>
  <c r="J178" i="12"/>
  <c r="AS68" i="13" l="1"/>
  <c r="AU68" i="13"/>
  <c r="AI69" i="13" s="1"/>
  <c r="BH68" i="13"/>
  <c r="H68" i="13"/>
  <c r="Q68" i="13" s="1"/>
  <c r="S67" i="13"/>
  <c r="AB68" i="13" s="1"/>
  <c r="M67" i="13"/>
  <c r="P67" i="13" s="1"/>
  <c r="BD67" i="13"/>
  <c r="BG67" i="13" s="1"/>
  <c r="L67" i="13"/>
  <c r="R67" i="13"/>
  <c r="AA68" i="13" s="1"/>
  <c r="BK67" i="13"/>
  <c r="L278" i="7"/>
  <c r="G178" i="12" s="1"/>
  <c r="F278" i="7" l="1"/>
  <c r="AT68" i="13"/>
  <c r="K68" i="13"/>
  <c r="N68" i="13" s="1"/>
  <c r="BI68" i="13"/>
  <c r="O67" i="13"/>
  <c r="Z69" i="13"/>
  <c r="H178" i="12"/>
  <c r="I178" i="12" s="1"/>
  <c r="AV68" i="13"/>
  <c r="AJ69" i="13" s="1"/>
  <c r="I68" i="13"/>
  <c r="BM68" i="13" l="1"/>
  <c r="AS69" i="13" s="1"/>
  <c r="BN68" i="13"/>
  <c r="BL68" i="13"/>
  <c r="J68" i="13"/>
  <c r="S68" i="13" s="1"/>
  <c r="BJ68" i="13"/>
  <c r="BD68" i="13"/>
  <c r="AW68" i="13"/>
  <c r="AK69" i="13" s="1"/>
  <c r="BB68" i="13"/>
  <c r="AR69" i="13" s="1"/>
  <c r="BC68" i="13"/>
  <c r="BF68" i="13" s="1"/>
  <c r="I279" i="7"/>
  <c r="G279" i="7"/>
  <c r="H279" i="7"/>
  <c r="K279" i="7"/>
  <c r="J279" i="7"/>
  <c r="J179" i="12"/>
  <c r="R68" i="13"/>
  <c r="AA69" i="13" s="1"/>
  <c r="L68" i="13"/>
  <c r="AT69" i="13" l="1"/>
  <c r="BH69" i="13"/>
  <c r="BI69" i="13"/>
  <c r="M68" i="13"/>
  <c r="P68" i="13" s="1"/>
  <c r="BK68" i="13"/>
  <c r="O68" i="13"/>
  <c r="BE68" i="13"/>
  <c r="BA68" i="13"/>
  <c r="AB69" i="13"/>
  <c r="F279" i="7" s="1"/>
  <c r="BB69" i="13"/>
  <c r="BG68" i="13"/>
  <c r="L279" i="7"/>
  <c r="G179" i="12" s="1"/>
  <c r="H280" i="7" l="1"/>
  <c r="BJ69" i="13"/>
  <c r="BE69" i="13"/>
  <c r="K280" i="7"/>
  <c r="H69" i="13"/>
  <c r="Q69" i="13" s="1"/>
  <c r="Z70" i="13" s="1"/>
  <c r="AU69" i="13"/>
  <c r="AI70" i="13" s="1"/>
  <c r="I280" i="7"/>
  <c r="AV69" i="13"/>
  <c r="AJ70" i="13" s="1"/>
  <c r="G280" i="7"/>
  <c r="J280" i="7"/>
  <c r="J69" i="13"/>
  <c r="AW69" i="13"/>
  <c r="AK70" i="13" s="1"/>
  <c r="BA69" i="13"/>
  <c r="BC69" i="13"/>
  <c r="BF69" i="13" s="1"/>
  <c r="I69" i="13"/>
  <c r="R69" i="13" s="1"/>
  <c r="AA70" i="13" s="1"/>
  <c r="H179" i="12"/>
  <c r="I179" i="12" s="1"/>
  <c r="BN69" i="13" l="1"/>
  <c r="BL69" i="13"/>
  <c r="BM69" i="13"/>
  <c r="K69" i="13"/>
  <c r="AR70" i="13"/>
  <c r="AS70" i="13"/>
  <c r="L280" i="7"/>
  <c r="G180" i="12" s="1"/>
  <c r="H180" i="12" s="1"/>
  <c r="I180" i="12" s="1"/>
  <c r="BD69" i="13"/>
  <c r="AT70" i="13" s="1"/>
  <c r="S69" i="13"/>
  <c r="AB70" i="13" s="1"/>
  <c r="F280" i="7" s="1"/>
  <c r="M69" i="13"/>
  <c r="P69" i="13" s="1"/>
  <c r="L69" i="13"/>
  <c r="O69" i="13" s="1"/>
  <c r="BK69" i="13"/>
  <c r="J180" i="12"/>
  <c r="BL70" i="13" l="1"/>
  <c r="BM70" i="13"/>
  <c r="BN70" i="13"/>
  <c r="BH70" i="13"/>
  <c r="BI70" i="13"/>
  <c r="N69" i="13"/>
  <c r="H70" i="13"/>
  <c r="Q70" i="13" s="1"/>
  <c r="AU70" i="13"/>
  <c r="AI71" i="13" s="1"/>
  <c r="BB70" i="13"/>
  <c r="BE70" i="13" s="1"/>
  <c r="BG69" i="13"/>
  <c r="AV70" i="13"/>
  <c r="AJ71" i="13" s="1"/>
  <c r="I70" i="13"/>
  <c r="L70" i="13" s="1"/>
  <c r="O70" i="13" s="1"/>
  <c r="K281" i="7"/>
  <c r="H281" i="7"/>
  <c r="I281" i="7"/>
  <c r="G281" i="7"/>
  <c r="J281" i="7"/>
  <c r="J181" i="12"/>
  <c r="AR71" i="13" l="1"/>
  <c r="J70" i="13"/>
  <c r="BK70" i="13" s="1"/>
  <c r="BJ70" i="13"/>
  <c r="Z71" i="13"/>
  <c r="K70" i="13"/>
  <c r="AW70" i="13"/>
  <c r="AK71" i="13" s="1"/>
  <c r="BC70" i="13"/>
  <c r="BF70" i="13" s="1"/>
  <c r="R70" i="13"/>
  <c r="AA71" i="13" s="1"/>
  <c r="L281" i="7"/>
  <c r="G181" i="12" s="1"/>
  <c r="AS71" i="13" l="1"/>
  <c r="M70" i="13"/>
  <c r="P70" i="13" s="1"/>
  <c r="BH71" i="13"/>
  <c r="N70" i="13"/>
  <c r="S70" i="13"/>
  <c r="AB71" i="13" s="1"/>
  <c r="F281" i="7" s="1"/>
  <c r="BI71" i="13"/>
  <c r="BD70" i="13"/>
  <c r="BG70" i="13" s="1"/>
  <c r="BA70" i="13"/>
  <c r="BB71" i="13"/>
  <c r="BE71" i="13" s="1"/>
  <c r="AU71" i="13"/>
  <c r="AI72" i="13" s="1"/>
  <c r="H71" i="13"/>
  <c r="H181" i="12"/>
  <c r="I181" i="12" s="1"/>
  <c r="AT71" i="13" l="1"/>
  <c r="BL71" i="13"/>
  <c r="AR72" i="13" s="1"/>
  <c r="BM71" i="13"/>
  <c r="BN71" i="13"/>
  <c r="G282" i="7"/>
  <c r="AV71" i="13"/>
  <c r="AJ72" i="13" s="1"/>
  <c r="I71" i="13"/>
  <c r="R71" i="13" s="1"/>
  <c r="H282" i="7"/>
  <c r="K282" i="7"/>
  <c r="I282" i="7"/>
  <c r="J282" i="7"/>
  <c r="J182" i="12"/>
  <c r="K71" i="13"/>
  <c r="Q71" i="13"/>
  <c r="Z72" i="13" s="1"/>
  <c r="BH72" i="13" l="1"/>
  <c r="L71" i="13"/>
  <c r="O71" i="13" s="1"/>
  <c r="J71" i="13"/>
  <c r="S71" i="13" s="1"/>
  <c r="BJ71" i="13"/>
  <c r="N71" i="13"/>
  <c r="BD71" i="13"/>
  <c r="BG71" i="13" s="1"/>
  <c r="AW71" i="13"/>
  <c r="AK72" i="13" s="1"/>
  <c r="AT72" i="13" s="1"/>
  <c r="AA72" i="13"/>
  <c r="BC71" i="13"/>
  <c r="AS72" i="13" s="1"/>
  <c r="L282" i="7"/>
  <c r="G182" i="12" s="1"/>
  <c r="BA71" i="13"/>
  <c r="H72" i="13"/>
  <c r="AU72" i="13"/>
  <c r="AI73" i="13" s="1"/>
  <c r="BI72" i="13" l="1"/>
  <c r="BK71" i="13"/>
  <c r="M71" i="13"/>
  <c r="AB72" i="13"/>
  <c r="F282" i="7" s="1"/>
  <c r="I283" i="7" s="1"/>
  <c r="BF71" i="13"/>
  <c r="AV72" i="13"/>
  <c r="AJ73" i="13" s="1"/>
  <c r="H182" i="12"/>
  <c r="I182" i="12" s="1"/>
  <c r="BB72" i="13"/>
  <c r="BE72" i="13" s="1"/>
  <c r="Q72" i="13"/>
  <c r="Z73" i="13" s="1"/>
  <c r="K72" i="13"/>
  <c r="BM72" i="13" l="1"/>
  <c r="BN72" i="13"/>
  <c r="BL72" i="13"/>
  <c r="N72" i="13"/>
  <c r="P71" i="13"/>
  <c r="AW72" i="13"/>
  <c r="AK73" i="13" s="1"/>
  <c r="BJ72" i="13"/>
  <c r="J72" i="13"/>
  <c r="S72" i="13" s="1"/>
  <c r="I72" i="13"/>
  <c r="L72" i="13" s="1"/>
  <c r="O72" i="13" s="1"/>
  <c r="K283" i="7"/>
  <c r="J283" i="7"/>
  <c r="G283" i="7"/>
  <c r="H283" i="7"/>
  <c r="AR73" i="13"/>
  <c r="J183" i="12"/>
  <c r="M72" i="13" l="1"/>
  <c r="BK72" i="13"/>
  <c r="BD72" i="13"/>
  <c r="BG72" i="13" s="1"/>
  <c r="AB73" i="13"/>
  <c r="BC72" i="13"/>
  <c r="AS73" i="13" s="1"/>
  <c r="R72" i="13"/>
  <c r="AA73" i="13" s="1"/>
  <c r="BA72" i="13"/>
  <c r="L283" i="7"/>
  <c r="G183" i="12" s="1"/>
  <c r="H183" i="12" s="1"/>
  <c r="I183" i="12" s="1"/>
  <c r="AT73" i="13" l="1"/>
  <c r="BN73" i="13"/>
  <c r="BL73" i="13"/>
  <c r="BM73" i="13"/>
  <c r="F283" i="7"/>
  <c r="BJ73" i="13"/>
  <c r="H73" i="13"/>
  <c r="Q73" i="13" s="1"/>
  <c r="Z74" i="13" s="1"/>
  <c r="BH73" i="13"/>
  <c r="P72" i="13"/>
  <c r="AU73" i="13"/>
  <c r="AI74" i="13" s="1"/>
  <c r="BF72" i="13"/>
  <c r="BI73" i="13"/>
  <c r="BB73" i="13"/>
  <c r="J184" i="12"/>
  <c r="AR74" i="13" l="1"/>
  <c r="G284" i="7"/>
  <c r="BH74" i="13"/>
  <c r="K73" i="13"/>
  <c r="N73" i="13" s="1"/>
  <c r="BD73" i="13"/>
  <c r="BG73" i="13" s="1"/>
  <c r="AW73" i="13"/>
  <c r="AK74" i="13" s="1"/>
  <c r="AT74" i="13" s="1"/>
  <c r="J73" i="13"/>
  <c r="S73" i="13" s="1"/>
  <c r="AB74" i="13" s="1"/>
  <c r="J284" i="7"/>
  <c r="AV73" i="13"/>
  <c r="AJ74" i="13" s="1"/>
  <c r="I73" i="13"/>
  <c r="H284" i="7"/>
  <c r="I284" i="7"/>
  <c r="K284" i="7"/>
  <c r="BE73" i="13"/>
  <c r="M73" i="13" l="1"/>
  <c r="P73" i="13" s="1"/>
  <c r="L284" i="7"/>
  <c r="G184" i="12" s="1"/>
  <c r="BA73" i="13"/>
  <c r="BC73" i="13"/>
  <c r="AS74" i="13" s="1"/>
  <c r="R73" i="13"/>
  <c r="AA74" i="13" s="1"/>
  <c r="F284" i="7" s="1"/>
  <c r="L73" i="13"/>
  <c r="BK73" i="13"/>
  <c r="BB74" i="13" s="1"/>
  <c r="BE74" i="13" s="1"/>
  <c r="H74" i="13"/>
  <c r="AU74" i="13"/>
  <c r="AI75" i="13" s="1"/>
  <c r="AW74" i="13" l="1"/>
  <c r="AK75" i="13" s="1"/>
  <c r="BJ74" i="13"/>
  <c r="O73" i="13"/>
  <c r="J74" i="13"/>
  <c r="S74" i="13" s="1"/>
  <c r="BI74" i="13"/>
  <c r="H184" i="12"/>
  <c r="I184" i="12" s="1"/>
  <c r="BF73" i="13"/>
  <c r="Q74" i="13"/>
  <c r="Z75" i="13" s="1"/>
  <c r="K74" i="13"/>
  <c r="BL74" i="13" l="1"/>
  <c r="AR75" i="13" s="1"/>
  <c r="H75" i="13" s="1"/>
  <c r="BM74" i="13"/>
  <c r="BN74" i="13"/>
  <c r="N74" i="13"/>
  <c r="M74" i="13"/>
  <c r="P74" i="13" s="1"/>
  <c r="J185" i="12"/>
  <c r="AB75" i="13"/>
  <c r="BD74" i="13"/>
  <c r="BC74" i="13"/>
  <c r="BF74" i="13" s="1"/>
  <c r="BA74" i="13"/>
  <c r="I74" i="13"/>
  <c r="AV74" i="13"/>
  <c r="AJ75" i="13" s="1"/>
  <c r="J285" i="7"/>
  <c r="H285" i="7"/>
  <c r="I285" i="7"/>
  <c r="G285" i="7"/>
  <c r="K285" i="7"/>
  <c r="AS75" i="13" l="1"/>
  <c r="AT75" i="13"/>
  <c r="AU75" i="13"/>
  <c r="AI76" i="13" s="1"/>
  <c r="BH75" i="13"/>
  <c r="AV75" i="13"/>
  <c r="AJ76" i="13" s="1"/>
  <c r="BG74" i="13"/>
  <c r="L285" i="7"/>
  <c r="G185" i="12" s="1"/>
  <c r="H185" i="12" s="1"/>
  <c r="I185" i="12" s="1"/>
  <c r="BK74" i="13"/>
  <c r="BB75" i="13" s="1"/>
  <c r="R74" i="13"/>
  <c r="AA75" i="13" s="1"/>
  <c r="F285" i="7" s="1"/>
  <c r="L74" i="13"/>
  <c r="Q75" i="13"/>
  <c r="K75" i="13"/>
  <c r="BL75" i="13" l="1"/>
  <c r="AR76" i="13" s="1"/>
  <c r="BM75" i="13"/>
  <c r="BN75" i="13"/>
  <c r="O74" i="13"/>
  <c r="I75" i="13"/>
  <c r="R75" i="13" s="1"/>
  <c r="BI75" i="13"/>
  <c r="N75" i="13"/>
  <c r="J75" i="13"/>
  <c r="M75" i="13" s="1"/>
  <c r="P75" i="13" s="1"/>
  <c r="BJ75" i="13"/>
  <c r="J186" i="12"/>
  <c r="AW75" i="13"/>
  <c r="AK76" i="13" s="1"/>
  <c r="Z76" i="13"/>
  <c r="BE75" i="13"/>
  <c r="BK75" i="13" l="1"/>
  <c r="S75" i="13"/>
  <c r="AB76" i="13" s="1"/>
  <c r="L75" i="13"/>
  <c r="O75" i="13" s="1"/>
  <c r="BH76" i="13"/>
  <c r="BA75" i="13"/>
  <c r="BC75" i="13"/>
  <c r="AS76" i="13" s="1"/>
  <c r="BD75" i="13"/>
  <c r="BG75" i="13" s="1"/>
  <c r="AA76" i="13"/>
  <c r="H286" i="7"/>
  <c r="K286" i="7"/>
  <c r="J286" i="7"/>
  <c r="I286" i="7"/>
  <c r="G286" i="7"/>
  <c r="BB76" i="13"/>
  <c r="BE76" i="13" s="1"/>
  <c r="AU76" i="13"/>
  <c r="AI77" i="13" s="1"/>
  <c r="H76" i="13"/>
  <c r="F286" i="7" l="1"/>
  <c r="G287" i="7" s="1"/>
  <c r="AT76" i="13"/>
  <c r="BI76" i="13"/>
  <c r="BF75" i="13"/>
  <c r="L286" i="7"/>
  <c r="G186" i="12" s="1"/>
  <c r="K76" i="13"/>
  <c r="Q76" i="13"/>
  <c r="Z77" i="13" s="1"/>
  <c r="AW76" i="13" l="1"/>
  <c r="AK77" i="13" s="1"/>
  <c r="BJ76" i="13"/>
  <c r="N76" i="13"/>
  <c r="J76" i="13"/>
  <c r="M76" i="13" s="1"/>
  <c r="P76" i="13" s="1"/>
  <c r="BC76" i="13"/>
  <c r="BF76" i="13" s="1"/>
  <c r="I287" i="7"/>
  <c r="K287" i="7"/>
  <c r="J287" i="7"/>
  <c r="AV76" i="13"/>
  <c r="AJ77" i="13" s="1"/>
  <c r="I76" i="13"/>
  <c r="H186" i="12"/>
  <c r="I186" i="12" s="1"/>
  <c r="H287" i="7"/>
  <c r="BM76" i="13" l="1"/>
  <c r="AS77" i="13" s="1"/>
  <c r="BN76" i="13"/>
  <c r="BL76" i="13"/>
  <c r="AR77" i="13" s="1"/>
  <c r="S76" i="13"/>
  <c r="AB77" i="13" s="1"/>
  <c r="J187" i="12"/>
  <c r="L287" i="7"/>
  <c r="G187" i="12" s="1"/>
  <c r="H187" i="12" s="1"/>
  <c r="I187" i="12" s="1"/>
  <c r="BD76" i="13"/>
  <c r="BG76" i="13" s="1"/>
  <c r="BA76" i="13"/>
  <c r="R76" i="13"/>
  <c r="AA77" i="13" s="1"/>
  <c r="L76" i="13"/>
  <c r="BK76" i="13"/>
  <c r="AT77" i="13" l="1"/>
  <c r="BN77" i="13"/>
  <c r="BL77" i="13"/>
  <c r="BM77" i="13"/>
  <c r="F287" i="7"/>
  <c r="O76" i="13"/>
  <c r="BI77" i="13"/>
  <c r="AV77" i="13"/>
  <c r="AJ78" i="13" s="1"/>
  <c r="I77" i="13"/>
  <c r="R77" i="13" s="1"/>
  <c r="AA78" i="13" s="1"/>
  <c r="J188" i="12"/>
  <c r="BD77" i="13"/>
  <c r="AS78" i="13" l="1"/>
  <c r="AU77" i="13"/>
  <c r="AI78" i="13" s="1"/>
  <c r="BH77" i="13"/>
  <c r="L77" i="13"/>
  <c r="O77" i="13" s="1"/>
  <c r="J77" i="13"/>
  <c r="BJ77" i="13"/>
  <c r="AW77" i="13"/>
  <c r="AK78" i="13" s="1"/>
  <c r="AT78" i="13" s="1"/>
  <c r="BG77" i="13"/>
  <c r="BB77" i="13"/>
  <c r="BE77" i="13" s="1"/>
  <c r="BC77" i="13"/>
  <c r="H77" i="13"/>
  <c r="H288" i="7"/>
  <c r="J288" i="7"/>
  <c r="K288" i="7"/>
  <c r="I288" i="7"/>
  <c r="G288" i="7"/>
  <c r="AR78" i="13" l="1"/>
  <c r="S77" i="13"/>
  <c r="AB78" i="13" s="1"/>
  <c r="M77" i="13"/>
  <c r="P77" i="13" s="1"/>
  <c r="BA77" i="13"/>
  <c r="BF77" i="13"/>
  <c r="K77" i="13"/>
  <c r="Q77" i="13"/>
  <c r="Z78" i="13" s="1"/>
  <c r="BK77" i="13"/>
  <c r="L288" i="7"/>
  <c r="G188" i="12" s="1"/>
  <c r="AW78" i="13"/>
  <c r="AK79" i="13" s="1"/>
  <c r="J78" i="13"/>
  <c r="F288" i="7" l="1"/>
  <c r="BJ78" i="13"/>
  <c r="BH78" i="13"/>
  <c r="I78" i="13"/>
  <c r="R78" i="13" s="1"/>
  <c r="BI78" i="13"/>
  <c r="N77" i="13"/>
  <c r="AU78" i="13"/>
  <c r="AI79" i="13" s="1"/>
  <c r="H78" i="13"/>
  <c r="AV78" i="13"/>
  <c r="AJ79" i="13" s="1"/>
  <c r="BB78" i="13"/>
  <c r="H188" i="12"/>
  <c r="I188" i="12" s="1"/>
  <c r="S78" i="13"/>
  <c r="AB79" i="13" s="1"/>
  <c r="M78" i="13"/>
  <c r="P78" i="13" s="1"/>
  <c r="BD78" i="13"/>
  <c r="BG78" i="13" s="1"/>
  <c r="J189" i="12" l="1"/>
  <c r="BL78" i="13"/>
  <c r="AR79" i="13" s="1"/>
  <c r="BM78" i="13"/>
  <c r="BN78" i="13"/>
  <c r="AT79" i="13" s="1"/>
  <c r="BK78" i="13"/>
  <c r="L78" i="13"/>
  <c r="O78" i="13" s="1"/>
  <c r="Q78" i="13"/>
  <c r="Z79" i="13" s="1"/>
  <c r="K78" i="13"/>
  <c r="AA79" i="13"/>
  <c r="BE78" i="13"/>
  <c r="K289" i="7"/>
  <c r="G289" i="7"/>
  <c r="I289" i="7"/>
  <c r="J289" i="7"/>
  <c r="H289" i="7"/>
  <c r="BC78" i="13"/>
  <c r="BF78" i="13" s="1"/>
  <c r="BA78" i="13"/>
  <c r="AS79" i="13" l="1"/>
  <c r="F289" i="7"/>
  <c r="G290" i="7" s="1"/>
  <c r="BJ79" i="13"/>
  <c r="BH79" i="13"/>
  <c r="N78" i="13"/>
  <c r="AU79" i="13"/>
  <c r="AI80" i="13" s="1"/>
  <c r="BB79" i="13"/>
  <c r="BE79" i="13" s="1"/>
  <c r="H79" i="13"/>
  <c r="K79" i="13" s="1"/>
  <c r="L289" i="7"/>
  <c r="G189" i="12" s="1"/>
  <c r="J79" i="13"/>
  <c r="AW79" i="13"/>
  <c r="AK80" i="13" s="1"/>
  <c r="BD79" i="13"/>
  <c r="BG79" i="13" s="1"/>
  <c r="N79" i="13" l="1"/>
  <c r="AV79" i="13"/>
  <c r="AJ80" i="13" s="1"/>
  <c r="BI79" i="13"/>
  <c r="Q79" i="13"/>
  <c r="Z80" i="13" s="1"/>
  <c r="H189" i="12"/>
  <c r="I189" i="12" s="1"/>
  <c r="K290" i="7"/>
  <c r="I290" i="7"/>
  <c r="I79" i="13"/>
  <c r="R79" i="13" s="1"/>
  <c r="H290" i="7"/>
  <c r="J290" i="7"/>
  <c r="S79" i="13"/>
  <c r="AB80" i="13" s="1"/>
  <c r="M79" i="13"/>
  <c r="P79" i="13" s="1"/>
  <c r="BL79" i="13" l="1"/>
  <c r="AR80" i="13" s="1"/>
  <c r="BM79" i="13"/>
  <c r="BN79" i="13"/>
  <c r="AT80" i="13" s="1"/>
  <c r="BK79" i="13"/>
  <c r="AA80" i="13"/>
  <c r="F290" i="7" s="1"/>
  <c r="BC79" i="13"/>
  <c r="BF79" i="13" s="1"/>
  <c r="BA79" i="13"/>
  <c r="L290" i="7"/>
  <c r="G190" i="12" s="1"/>
  <c r="L79" i="13"/>
  <c r="J190" i="12"/>
  <c r="AS80" i="13" l="1"/>
  <c r="I80" i="13" s="1"/>
  <c r="O79" i="13"/>
  <c r="AU80" i="13"/>
  <c r="AI81" i="13" s="1"/>
  <c r="BH80" i="13"/>
  <c r="J80" i="13"/>
  <c r="S80" i="13" s="1"/>
  <c r="BJ80" i="13"/>
  <c r="G291" i="7"/>
  <c r="H190" i="12"/>
  <c r="I190" i="12" s="1"/>
  <c r="BD80" i="13"/>
  <c r="BB80" i="13"/>
  <c r="BE80" i="13" s="1"/>
  <c r="H80" i="13"/>
  <c r="K80" i="13" s="1"/>
  <c r="AW80" i="13"/>
  <c r="AK81" i="13" s="1"/>
  <c r="BM80" i="13" l="1"/>
  <c r="BN80" i="13"/>
  <c r="AT81" i="13" s="1"/>
  <c r="BL80" i="13"/>
  <c r="AR81" i="13" s="1"/>
  <c r="BI80" i="13"/>
  <c r="N80" i="13"/>
  <c r="M80" i="13"/>
  <c r="P80" i="13" s="1"/>
  <c r="K291" i="7"/>
  <c r="BA80" i="13"/>
  <c r="H291" i="7"/>
  <c r="J291" i="7"/>
  <c r="I291" i="7"/>
  <c r="BC80" i="13"/>
  <c r="BF80" i="13" s="1"/>
  <c r="J191" i="12"/>
  <c r="AV80" i="13"/>
  <c r="AJ81" i="13" s="1"/>
  <c r="AB81" i="13"/>
  <c r="Q80" i="13"/>
  <c r="Z81" i="13" s="1"/>
  <c r="BK80" i="13"/>
  <c r="R80" i="13"/>
  <c r="AA81" i="13" s="1"/>
  <c r="L80" i="13"/>
  <c r="O80" i="13" s="1"/>
  <c r="BG80" i="13"/>
  <c r="AS81" i="13" l="1"/>
  <c r="F291" i="7"/>
  <c r="I292" i="7" s="1"/>
  <c r="BJ81" i="13"/>
  <c r="H81" i="13"/>
  <c r="Q81" i="13" s="1"/>
  <c r="AU81" i="13"/>
  <c r="AI82" i="13" s="1"/>
  <c r="BH81" i="13"/>
  <c r="L291" i="7"/>
  <c r="G191" i="12" s="1"/>
  <c r="H191" i="12" s="1"/>
  <c r="I191" i="12" s="1"/>
  <c r="BB81" i="13"/>
  <c r="J81" i="13"/>
  <c r="AW81" i="13"/>
  <c r="AK82" i="13" s="1"/>
  <c r="BN81" i="13" l="1"/>
  <c r="BL81" i="13"/>
  <c r="AR82" i="13" s="1"/>
  <c r="BM81" i="13"/>
  <c r="K81" i="13"/>
  <c r="N81" i="13" s="1"/>
  <c r="I81" i="13"/>
  <c r="R81" i="13" s="1"/>
  <c r="AA82" i="13" s="1"/>
  <c r="BI81" i="13"/>
  <c r="J192" i="12"/>
  <c r="AV81" i="13"/>
  <c r="AJ82" i="13" s="1"/>
  <c r="Z82" i="13"/>
  <c r="BE81" i="13"/>
  <c r="G292" i="7"/>
  <c r="H292" i="7"/>
  <c r="J292" i="7"/>
  <c r="BC81" i="13"/>
  <c r="BF81" i="13" s="1"/>
  <c r="K292" i="7"/>
  <c r="BD81" i="13"/>
  <c r="BG81" i="13" s="1"/>
  <c r="S81" i="13"/>
  <c r="AB82" i="13" s="1"/>
  <c r="M81" i="13"/>
  <c r="P81" i="13" s="1"/>
  <c r="F292" i="7" l="1"/>
  <c r="AS82" i="13"/>
  <c r="AT82" i="13"/>
  <c r="BJ82" i="13" s="1"/>
  <c r="BK81" i="13"/>
  <c r="H293" i="7"/>
  <c r="H82" i="13"/>
  <c r="K82" i="13" s="1"/>
  <c r="BH82" i="13"/>
  <c r="L81" i="13"/>
  <c r="BA81" i="13"/>
  <c r="L292" i="7"/>
  <c r="G192" i="12" s="1"/>
  <c r="H192" i="12" s="1"/>
  <c r="I192" i="12" s="1"/>
  <c r="AU82" i="13"/>
  <c r="AI83" i="13" s="1"/>
  <c r="BL82" i="13" l="1"/>
  <c r="BM82" i="13"/>
  <c r="BN82" i="13"/>
  <c r="Q82" i="13"/>
  <c r="Z83" i="13" s="1"/>
  <c r="G293" i="7"/>
  <c r="J293" i="7"/>
  <c r="K293" i="7"/>
  <c r="N82" i="13"/>
  <c r="I293" i="7"/>
  <c r="O81" i="13"/>
  <c r="I82" i="13"/>
  <c r="R82" i="13" s="1"/>
  <c r="BI82" i="13"/>
  <c r="AR83" i="13"/>
  <c r="J193" i="12"/>
  <c r="AV82" i="13"/>
  <c r="AJ83" i="13" s="1"/>
  <c r="AW82" i="13"/>
  <c r="AK83" i="13" s="1"/>
  <c r="J82" i="13"/>
  <c r="BB82" i="13"/>
  <c r="BD82" i="13"/>
  <c r="BG82" i="13" s="1"/>
  <c r="AT83" i="13" l="1"/>
  <c r="BH83" i="13"/>
  <c r="L293" i="7"/>
  <c r="G193" i="12" s="1"/>
  <c r="H193" i="12" s="1"/>
  <c r="I193" i="12" s="1"/>
  <c r="BK82" i="13"/>
  <c r="L82" i="13"/>
  <c r="O82" i="13" s="1"/>
  <c r="BC82" i="13"/>
  <c r="AS83" i="13" s="1"/>
  <c r="AA83" i="13"/>
  <c r="BA82" i="13"/>
  <c r="S82" i="13"/>
  <c r="AB83" i="13" s="1"/>
  <c r="M82" i="13"/>
  <c r="P82" i="13" s="1"/>
  <c r="BE82" i="13"/>
  <c r="BL83" i="13" l="1"/>
  <c r="BM83" i="13"/>
  <c r="BN83" i="13"/>
  <c r="F293" i="7"/>
  <c r="K294" i="7" s="1"/>
  <c r="J83" i="13"/>
  <c r="S83" i="13" s="1"/>
  <c r="BJ83" i="13"/>
  <c r="BI83" i="13"/>
  <c r="BF82" i="13"/>
  <c r="AW83" i="13"/>
  <c r="AK84" i="13" s="1"/>
  <c r="I83" i="13"/>
  <c r="AV83" i="13"/>
  <c r="AJ84" i="13" s="1"/>
  <c r="AU83" i="13"/>
  <c r="AI84" i="13" s="1"/>
  <c r="H83" i="13"/>
  <c r="J194" i="12"/>
  <c r="I294" i="7" l="1"/>
  <c r="J294" i="7"/>
  <c r="H294" i="7"/>
  <c r="G294" i="7"/>
  <c r="L294" i="7" s="1"/>
  <c r="G194" i="12" s="1"/>
  <c r="AS84" i="13"/>
  <c r="M83" i="13"/>
  <c r="P83" i="13" s="1"/>
  <c r="BD83" i="13"/>
  <c r="AT84" i="13" s="1"/>
  <c r="AB84" i="13"/>
  <c r="BC83" i="13"/>
  <c r="BF83" i="13" s="1"/>
  <c r="BK83" i="13"/>
  <c r="Q83" i="13"/>
  <c r="Z84" i="13" s="1"/>
  <c r="K83" i="13"/>
  <c r="R83" i="13"/>
  <c r="AA84" i="13" s="1"/>
  <c r="L83" i="13"/>
  <c r="O83" i="13" s="1"/>
  <c r="BA83" i="13"/>
  <c r="BB83" i="13"/>
  <c r="BE83" i="13" s="1"/>
  <c r="AR84" i="13" l="1"/>
  <c r="F294" i="7"/>
  <c r="BI84" i="13"/>
  <c r="N83" i="13"/>
  <c r="BJ84" i="13"/>
  <c r="BG83" i="13"/>
  <c r="H194" i="12"/>
  <c r="I194" i="12" s="1"/>
  <c r="BM84" i="13" l="1"/>
  <c r="BN84" i="13"/>
  <c r="BL84" i="13"/>
  <c r="AU84" i="13"/>
  <c r="AI85" i="13" s="1"/>
  <c r="BH84" i="13"/>
  <c r="BD84" i="13"/>
  <c r="BG84" i="13" s="1"/>
  <c r="AW84" i="13"/>
  <c r="AK85" i="13" s="1"/>
  <c r="J84" i="13"/>
  <c r="H84" i="13"/>
  <c r="K84" i="13" s="1"/>
  <c r="BA84" i="13"/>
  <c r="BC84" i="13"/>
  <c r="BF84" i="13" s="1"/>
  <c r="K295" i="7"/>
  <c r="H295" i="7"/>
  <c r="I295" i="7"/>
  <c r="J295" i="7"/>
  <c r="G295" i="7"/>
  <c r="J195" i="12"/>
  <c r="AV84" i="13"/>
  <c r="AJ85" i="13" s="1"/>
  <c r="I84" i="13"/>
  <c r="AS85" i="13" l="1"/>
  <c r="AT85" i="13"/>
  <c r="Q84" i="13"/>
  <c r="Z85" i="13" s="1"/>
  <c r="N84" i="13"/>
  <c r="S84" i="13"/>
  <c r="AB85" i="13" s="1"/>
  <c r="M84" i="13"/>
  <c r="P84" i="13" s="1"/>
  <c r="BB84" i="13"/>
  <c r="AR85" i="13" s="1"/>
  <c r="BK84" i="13"/>
  <c r="R84" i="13"/>
  <c r="AA85" i="13" s="1"/>
  <c r="L84" i="13"/>
  <c r="O84" i="13" s="1"/>
  <c r="L295" i="7"/>
  <c r="G195" i="12" s="1"/>
  <c r="F295" i="7" l="1"/>
  <c r="BH85" i="13"/>
  <c r="AW85" i="13"/>
  <c r="AK86" i="13" s="1"/>
  <c r="BJ85" i="13"/>
  <c r="BI85" i="13"/>
  <c r="BE84" i="13"/>
  <c r="AU85" i="13"/>
  <c r="AI86" i="13" s="1"/>
  <c r="J85" i="13"/>
  <c r="S85" i="13" s="1"/>
  <c r="BD85" i="13"/>
  <c r="H195" i="12"/>
  <c r="I195" i="12" s="1"/>
  <c r="I85" i="13"/>
  <c r="AV85" i="13"/>
  <c r="AJ86" i="13" s="1"/>
  <c r="BN85" i="13" l="1"/>
  <c r="BL85" i="13"/>
  <c r="BM85" i="13"/>
  <c r="AT86" i="13"/>
  <c r="AS86" i="13"/>
  <c r="M85" i="13"/>
  <c r="P85" i="13" s="1"/>
  <c r="BB85" i="13"/>
  <c r="BE85" i="13" s="1"/>
  <c r="AB86" i="13"/>
  <c r="H85" i="13"/>
  <c r="Q85" i="13" s="1"/>
  <c r="BG85" i="13"/>
  <c r="BC85" i="13"/>
  <c r="BF85" i="13" s="1"/>
  <c r="R85" i="13"/>
  <c r="AA86" i="13" s="1"/>
  <c r="L85" i="13"/>
  <c r="O85" i="13" s="1"/>
  <c r="J196" i="12"/>
  <c r="H296" i="7"/>
  <c r="J296" i="7"/>
  <c r="G296" i="7"/>
  <c r="I296" i="7"/>
  <c r="K296" i="7"/>
  <c r="AR86" i="13" l="1"/>
  <c r="BJ86" i="13"/>
  <c r="J86" i="13"/>
  <c r="S86" i="13" s="1"/>
  <c r="BK85" i="13"/>
  <c r="K85" i="13"/>
  <c r="Z86" i="13"/>
  <c r="F296" i="7" s="1"/>
  <c r="BA85" i="13"/>
  <c r="AW86" i="13"/>
  <c r="AK87" i="13" s="1"/>
  <c r="L296" i="7"/>
  <c r="G196" i="12" s="1"/>
  <c r="N85" i="13" l="1"/>
  <c r="AU86" i="13"/>
  <c r="AI87" i="13" s="1"/>
  <c r="BH86" i="13"/>
  <c r="AV86" i="13"/>
  <c r="AJ87" i="13" s="1"/>
  <c r="BI86" i="13"/>
  <c r="M86" i="13"/>
  <c r="P86" i="13" s="1"/>
  <c r="H86" i="13"/>
  <c r="Q86" i="13" s="1"/>
  <c r="K297" i="7"/>
  <c r="BB86" i="13"/>
  <c r="BE86" i="13" s="1"/>
  <c r="I86" i="13"/>
  <c r="R86" i="13" s="1"/>
  <c r="AB87" i="13"/>
  <c r="H196" i="12"/>
  <c r="I196" i="12" s="1"/>
  <c r="BD86" i="13"/>
  <c r="BL86" i="13" l="1"/>
  <c r="AR87" i="13" s="1"/>
  <c r="BM86" i="13"/>
  <c r="BN86" i="13"/>
  <c r="AT87" i="13"/>
  <c r="K86" i="13"/>
  <c r="I297" i="7"/>
  <c r="G297" i="7"/>
  <c r="H297" i="7"/>
  <c r="BK86" i="13"/>
  <c r="Z87" i="13"/>
  <c r="J297" i="7"/>
  <c r="L86" i="13"/>
  <c r="O86" i="13" s="1"/>
  <c r="BA86" i="13"/>
  <c r="BC86" i="13"/>
  <c r="AA87" i="13"/>
  <c r="J197" i="12"/>
  <c r="BG86" i="13"/>
  <c r="AS87" i="13" l="1"/>
  <c r="F297" i="7"/>
  <c r="K298" i="7" s="1"/>
  <c r="BJ87" i="13"/>
  <c r="BH87" i="13"/>
  <c r="N86" i="13"/>
  <c r="BI87" i="13"/>
  <c r="L297" i="7"/>
  <c r="G197" i="12" s="1"/>
  <c r="BD87" i="13"/>
  <c r="BG87" i="13" s="1"/>
  <c r="BF86" i="13"/>
  <c r="H87" i="13"/>
  <c r="AU87" i="13"/>
  <c r="AI88" i="13" s="1"/>
  <c r="J87" i="13"/>
  <c r="AW87" i="13"/>
  <c r="AK88" i="13" s="1"/>
  <c r="H197" i="12" l="1"/>
  <c r="I197" i="12" s="1"/>
  <c r="H298" i="7"/>
  <c r="J298" i="7"/>
  <c r="G298" i="7"/>
  <c r="I298" i="7"/>
  <c r="AV87" i="13"/>
  <c r="AJ88" i="13" s="1"/>
  <c r="BA87" i="13"/>
  <c r="I87" i="13"/>
  <c r="BK87" i="13" s="1"/>
  <c r="BB87" i="13"/>
  <c r="BE87" i="13" s="1"/>
  <c r="S87" i="13"/>
  <c r="AB88" i="13" s="1"/>
  <c r="M87" i="13"/>
  <c r="P87" i="13" s="1"/>
  <c r="K87" i="13"/>
  <c r="Q87" i="13"/>
  <c r="Z88" i="13" s="1"/>
  <c r="BL87" i="13" l="1"/>
  <c r="AR88" i="13" s="1"/>
  <c r="BM87" i="13"/>
  <c r="BN87" i="13"/>
  <c r="N87" i="13"/>
  <c r="AT88" i="13"/>
  <c r="J198" i="12"/>
  <c r="L298" i="7"/>
  <c r="G198" i="12" s="1"/>
  <c r="BC87" i="13"/>
  <c r="BF87" i="13" s="1"/>
  <c r="L87" i="13"/>
  <c r="O87" i="13" s="1"/>
  <c r="R87" i="13"/>
  <c r="AA88" i="13" s="1"/>
  <c r="F298" i="7" s="1"/>
  <c r="AS88" i="13" l="1"/>
  <c r="H88" i="13"/>
  <c r="Q88" i="13" s="1"/>
  <c r="H198" i="12"/>
  <c r="I198" i="12" s="1"/>
  <c r="J299" i="7"/>
  <c r="BB88" i="13"/>
  <c r="BM88" i="13" l="1"/>
  <c r="BN88" i="13"/>
  <c r="BL88" i="13"/>
  <c r="BE88" i="13"/>
  <c r="AU88" i="13"/>
  <c r="AI89" i="13" s="1"/>
  <c r="AR89" i="13" s="1"/>
  <c r="BH88" i="13"/>
  <c r="BC88" i="13"/>
  <c r="BF88" i="13" s="1"/>
  <c r="BI88" i="13"/>
  <c r="AW88" i="13"/>
  <c r="AK89" i="13" s="1"/>
  <c r="BJ88" i="13"/>
  <c r="K88" i="13"/>
  <c r="J88" i="13"/>
  <c r="BD88" i="13"/>
  <c r="BG88" i="13" s="1"/>
  <c r="J199" i="12"/>
  <c r="Z89" i="13"/>
  <c r="AV88" i="13"/>
  <c r="AJ89" i="13" s="1"/>
  <c r="I88" i="13"/>
  <c r="H299" i="7"/>
  <c r="K299" i="7"/>
  <c r="G299" i="7"/>
  <c r="I299" i="7"/>
  <c r="BA88" i="13"/>
  <c r="AT89" i="13" l="1"/>
  <c r="AS89" i="13"/>
  <c r="I89" i="13" s="1"/>
  <c r="R89" i="13" s="1"/>
  <c r="BH89" i="13"/>
  <c r="N88" i="13"/>
  <c r="S88" i="13"/>
  <c r="AB89" i="13" s="1"/>
  <c r="M88" i="13"/>
  <c r="P88" i="13" s="1"/>
  <c r="L299" i="7"/>
  <c r="G199" i="12" s="1"/>
  <c r="R88" i="13"/>
  <c r="AA89" i="13" s="1"/>
  <c r="F299" i="7" s="1"/>
  <c r="BK88" i="13"/>
  <c r="L88" i="13"/>
  <c r="O88" i="13" s="1"/>
  <c r="AU89" i="13" l="1"/>
  <c r="AI90" i="13" s="1"/>
  <c r="H89" i="13"/>
  <c r="K89" i="13" s="1"/>
  <c r="N89" i="13" s="1"/>
  <c r="AW89" i="13"/>
  <c r="AK90" i="13" s="1"/>
  <c r="BJ89" i="13"/>
  <c r="BI89" i="13"/>
  <c r="AV89" i="13"/>
  <c r="AJ90" i="13" s="1"/>
  <c r="J89" i="13"/>
  <c r="S89" i="13" s="1"/>
  <c r="L89" i="13"/>
  <c r="O89" i="13" s="1"/>
  <c r="BC89" i="13"/>
  <c r="BF89" i="13" s="1"/>
  <c r="H199" i="12"/>
  <c r="I199" i="12" s="1"/>
  <c r="BD89" i="13"/>
  <c r="BB89" i="13"/>
  <c r="BE89" i="13" s="1"/>
  <c r="BN89" i="13" l="1"/>
  <c r="AT90" i="13" s="1"/>
  <c r="BL89" i="13"/>
  <c r="AR90" i="13" s="1"/>
  <c r="BM89" i="13"/>
  <c r="Q89" i="13"/>
  <c r="Z90" i="13" s="1"/>
  <c r="BK89" i="13"/>
  <c r="M89" i="13"/>
  <c r="J200" i="12"/>
  <c r="AS90" i="13"/>
  <c r="AA90" i="13"/>
  <c r="AB90" i="13"/>
  <c r="BA89" i="13"/>
  <c r="G300" i="7"/>
  <c r="I300" i="7"/>
  <c r="H300" i="7"/>
  <c r="J300" i="7"/>
  <c r="K300" i="7"/>
  <c r="BG89" i="13"/>
  <c r="F300" i="7" l="1"/>
  <c r="BH90" i="13"/>
  <c r="P89" i="13"/>
  <c r="BJ90" i="13"/>
  <c r="BI90" i="13"/>
  <c r="I90" i="13"/>
  <c r="L90" i="13" s="1"/>
  <c r="O90" i="13" s="1"/>
  <c r="H90" i="13"/>
  <c r="K90" i="13" s="1"/>
  <c r="AV90" i="13"/>
  <c r="AJ91" i="13" s="1"/>
  <c r="BC90" i="13"/>
  <c r="BF90" i="13" s="1"/>
  <c r="J301" i="7"/>
  <c r="AU90" i="13"/>
  <c r="AI91" i="13" s="1"/>
  <c r="BB90" i="13"/>
  <c r="BE90" i="13" s="1"/>
  <c r="L300" i="7"/>
  <c r="G200" i="12" s="1"/>
  <c r="J90" i="13"/>
  <c r="AW90" i="13"/>
  <c r="AK91" i="13" s="1"/>
  <c r="Q90" i="13" l="1"/>
  <c r="Z91" i="13" s="1"/>
  <c r="N90" i="13"/>
  <c r="R90" i="13"/>
  <c r="AA91" i="13" s="1"/>
  <c r="K301" i="7"/>
  <c r="G301" i="7"/>
  <c r="I301" i="7"/>
  <c r="H301" i="7"/>
  <c r="H200" i="12"/>
  <c r="I200" i="12" s="1"/>
  <c r="S90" i="13"/>
  <c r="AB91" i="13" s="1"/>
  <c r="BK90" i="13"/>
  <c r="M90" i="13"/>
  <c r="P90" i="13" s="1"/>
  <c r="BA90" i="13"/>
  <c r="BD90" i="13"/>
  <c r="BG90" i="13" s="1"/>
  <c r="BL90" i="13" l="1"/>
  <c r="AR91" i="13" s="1"/>
  <c r="BM90" i="13"/>
  <c r="BN90" i="13"/>
  <c r="F301" i="7"/>
  <c r="AS91" i="13"/>
  <c r="AT91" i="13"/>
  <c r="L301" i="7"/>
  <c r="G201" i="12" s="1"/>
  <c r="H201" i="12" s="1"/>
  <c r="I201" i="12" s="1"/>
  <c r="J201" i="12"/>
  <c r="BL91" i="13" l="1"/>
  <c r="BM91" i="13"/>
  <c r="BN91" i="13"/>
  <c r="I302" i="7"/>
  <c r="BJ91" i="13"/>
  <c r="BH91" i="13"/>
  <c r="H302" i="7"/>
  <c r="G302" i="7"/>
  <c r="J302" i="7"/>
  <c r="K302" i="7"/>
  <c r="J202" i="12"/>
  <c r="AW91" i="13"/>
  <c r="AK92" i="13" s="1"/>
  <c r="J91" i="13"/>
  <c r="AV91" i="13" l="1"/>
  <c r="AJ92" i="13" s="1"/>
  <c r="BI91" i="13"/>
  <c r="BD91" i="13"/>
  <c r="AT92" i="13" s="1"/>
  <c r="H91" i="13"/>
  <c r="I91" i="13"/>
  <c r="AU91" i="13"/>
  <c r="AI92" i="13" s="1"/>
  <c r="L302" i="7"/>
  <c r="G202" i="12" s="1"/>
  <c r="H202" i="12" s="1"/>
  <c r="I202" i="12" s="1"/>
  <c r="S91" i="13"/>
  <c r="AB92" i="13" s="1"/>
  <c r="M91" i="13"/>
  <c r="P91" i="13" s="1"/>
  <c r="BM92" i="13" l="1"/>
  <c r="BN92" i="13"/>
  <c r="BL92" i="13"/>
  <c r="BJ92" i="13"/>
  <c r="BG91" i="13"/>
  <c r="BC91" i="13"/>
  <c r="AS92" i="13" s="1"/>
  <c r="BB91" i="13"/>
  <c r="BE91" i="13" s="1"/>
  <c r="BA91" i="13"/>
  <c r="Q91" i="13"/>
  <c r="Z92" i="13" s="1"/>
  <c r="K91" i="13"/>
  <c r="L91" i="13"/>
  <c r="O91" i="13" s="1"/>
  <c r="R91" i="13"/>
  <c r="AA92" i="13" s="1"/>
  <c r="BK91" i="13"/>
  <c r="J203" i="12"/>
  <c r="J92" i="13"/>
  <c r="AW92" i="13"/>
  <c r="AK93" i="13" s="1"/>
  <c r="AR92" i="13" l="1"/>
  <c r="BH92" i="13" s="1"/>
  <c r="F302" i="7"/>
  <c r="N91" i="13"/>
  <c r="BF91" i="13"/>
  <c r="BI92" i="13"/>
  <c r="M92" i="13"/>
  <c r="P92" i="13" s="1"/>
  <c r="S92" i="13"/>
  <c r="AB93" i="13" s="1"/>
  <c r="BD92" i="13"/>
  <c r="BG92" i="13" s="1"/>
  <c r="AT93" i="13" l="1"/>
  <c r="BJ93" i="13" s="1"/>
  <c r="I92" i="13"/>
  <c r="AV92" i="13"/>
  <c r="AJ93" i="13" s="1"/>
  <c r="BA92" i="13"/>
  <c r="H303" i="7"/>
  <c r="G303" i="7"/>
  <c r="I303" i="7"/>
  <c r="J303" i="7"/>
  <c r="K303" i="7"/>
  <c r="BB92" i="13"/>
  <c r="BE92" i="13" s="1"/>
  <c r="H92" i="13"/>
  <c r="AU92" i="13"/>
  <c r="AI93" i="13" s="1"/>
  <c r="AR93" i="13" s="1"/>
  <c r="R92" i="13" l="1"/>
  <c r="AA93" i="13" s="1"/>
  <c r="L92" i="13"/>
  <c r="O92" i="13" s="1"/>
  <c r="K92" i="13"/>
  <c r="Q92" i="13"/>
  <c r="Z93" i="13" s="1"/>
  <c r="BK92" i="13"/>
  <c r="BD93" i="13" s="1"/>
  <c r="BG93" i="13" s="1"/>
  <c r="BC92" i="13"/>
  <c r="BF92" i="13" s="1"/>
  <c r="L303" i="7"/>
  <c r="G203" i="12" s="1"/>
  <c r="AW93" i="13"/>
  <c r="AK94" i="13" s="1"/>
  <c r="J93" i="13"/>
  <c r="AS93" i="13" l="1"/>
  <c r="F303" i="7"/>
  <c r="BI93" i="13"/>
  <c r="H93" i="13"/>
  <c r="Q93" i="13" s="1"/>
  <c r="BH93" i="13"/>
  <c r="N92" i="13"/>
  <c r="AU93" i="13"/>
  <c r="AI94" i="13" s="1"/>
  <c r="BB93" i="13"/>
  <c r="BE93" i="13" s="1"/>
  <c r="H203" i="12"/>
  <c r="I203" i="12" s="1"/>
  <c r="S93" i="13"/>
  <c r="AB94" i="13" s="1"/>
  <c r="M93" i="13"/>
  <c r="P93" i="13" s="1"/>
  <c r="BN93" i="13" l="1"/>
  <c r="AT94" i="13" s="1"/>
  <c r="BL93" i="13"/>
  <c r="BM93" i="13"/>
  <c r="K93" i="13"/>
  <c r="N93" i="13" s="1"/>
  <c r="I93" i="13"/>
  <c r="BA93" i="13"/>
  <c r="AV93" i="13"/>
  <c r="AJ94" i="13" s="1"/>
  <c r="AR94" i="13"/>
  <c r="J204" i="12"/>
  <c r="J304" i="7"/>
  <c r="H304" i="7"/>
  <c r="K304" i="7"/>
  <c r="I304" i="7"/>
  <c r="G304" i="7"/>
  <c r="Z94" i="13"/>
  <c r="J94" i="13" l="1"/>
  <c r="M94" i="13" s="1"/>
  <c r="P94" i="13" s="1"/>
  <c r="BJ94" i="13"/>
  <c r="BH94" i="13"/>
  <c r="H94" i="13"/>
  <c r="Q94" i="13" s="1"/>
  <c r="AU94" i="13"/>
  <c r="AI95" i="13" s="1"/>
  <c r="R93" i="13"/>
  <c r="AA94" i="13" s="1"/>
  <c r="F304" i="7" s="1"/>
  <c r="BK93" i="13"/>
  <c r="BB94" i="13" s="1"/>
  <c r="BE94" i="13" s="1"/>
  <c r="L93" i="13"/>
  <c r="BC93" i="13"/>
  <c r="AS94" i="13" s="1"/>
  <c r="AW94" i="13"/>
  <c r="AK95" i="13" s="1"/>
  <c r="L304" i="7"/>
  <c r="G204" i="12" s="1"/>
  <c r="K94" i="13" l="1"/>
  <c r="S94" i="13"/>
  <c r="N94" i="13"/>
  <c r="O93" i="13"/>
  <c r="BF93" i="13"/>
  <c r="BI94" i="13"/>
  <c r="Z95" i="13"/>
  <c r="H204" i="12"/>
  <c r="I204" i="12" s="1"/>
  <c r="BL94" i="13" l="1"/>
  <c r="BM94" i="13"/>
  <c r="BN94" i="13"/>
  <c r="BD94" i="13"/>
  <c r="BG94" i="13" s="1"/>
  <c r="J305" i="7"/>
  <c r="G305" i="7"/>
  <c r="I305" i="7"/>
  <c r="K305" i="7"/>
  <c r="H305" i="7"/>
  <c r="AV94" i="13"/>
  <c r="AJ95" i="13" s="1"/>
  <c r="I94" i="13"/>
  <c r="AB95" i="13"/>
  <c r="AR95" i="13"/>
  <c r="AT95" i="13"/>
  <c r="J205" i="12"/>
  <c r="AU95" i="13" l="1"/>
  <c r="AI96" i="13" s="1"/>
  <c r="BH95" i="13"/>
  <c r="H95" i="13"/>
  <c r="K95" i="13" s="1"/>
  <c r="L94" i="13"/>
  <c r="BK94" i="13"/>
  <c r="R94" i="13"/>
  <c r="AA95" i="13" s="1"/>
  <c r="F305" i="7" s="1"/>
  <c r="BC94" i="13"/>
  <c r="BF94" i="13" s="1"/>
  <c r="BA94" i="13"/>
  <c r="L305" i="7"/>
  <c r="G205" i="12" s="1"/>
  <c r="AS95" i="13" l="1"/>
  <c r="O94" i="13"/>
  <c r="AW95" i="13"/>
  <c r="AK96" i="13" s="1"/>
  <c r="BJ95" i="13"/>
  <c r="N95" i="13"/>
  <c r="J95" i="13"/>
  <c r="S95" i="13" s="1"/>
  <c r="Q95" i="13"/>
  <c r="H205" i="12"/>
  <c r="I205" i="12" s="1"/>
  <c r="BB95" i="13"/>
  <c r="BE95" i="13" s="1"/>
  <c r="BL95" i="13" l="1"/>
  <c r="AR96" i="13" s="1"/>
  <c r="BM95" i="13"/>
  <c r="BN95" i="13"/>
  <c r="AV95" i="13"/>
  <c r="AJ96" i="13" s="1"/>
  <c r="BI95" i="13"/>
  <c r="M95" i="13"/>
  <c r="P95" i="13" s="1"/>
  <c r="I95" i="13"/>
  <c r="BK95" i="13" s="1"/>
  <c r="J206" i="12"/>
  <c r="J306" i="7"/>
  <c r="G306" i="7"/>
  <c r="H306" i="7"/>
  <c r="K306" i="7"/>
  <c r="I306" i="7"/>
  <c r="BD95" i="13"/>
  <c r="AT96" i="13" s="1"/>
  <c r="AB96" i="13"/>
  <c r="Z96" i="13"/>
  <c r="BJ96" i="13" l="1"/>
  <c r="AU96" i="13"/>
  <c r="AI97" i="13" s="1"/>
  <c r="BH96" i="13"/>
  <c r="BA95" i="13"/>
  <c r="BC95" i="13"/>
  <c r="AS96" i="13" s="1"/>
  <c r="R95" i="13"/>
  <c r="AA96" i="13" s="1"/>
  <c r="F306" i="7" s="1"/>
  <c r="L95" i="13"/>
  <c r="H96" i="13"/>
  <c r="K96" i="13" s="1"/>
  <c r="L306" i="7"/>
  <c r="G206" i="12" s="1"/>
  <c r="BG95" i="13"/>
  <c r="BB96" i="13"/>
  <c r="O95" i="13" l="1"/>
  <c r="N96" i="13"/>
  <c r="I307" i="7"/>
  <c r="BF95" i="13"/>
  <c r="BI96" i="13"/>
  <c r="Q96" i="13"/>
  <c r="Z97" i="13" s="1"/>
  <c r="BE96" i="13"/>
  <c r="J96" i="13"/>
  <c r="AW96" i="13"/>
  <c r="AK97" i="13" s="1"/>
  <c r="H206" i="12"/>
  <c r="I206" i="12" s="1"/>
  <c r="BM96" i="13" l="1"/>
  <c r="BN96" i="13"/>
  <c r="BL96" i="13"/>
  <c r="AR97" i="13" s="1"/>
  <c r="H307" i="7"/>
  <c r="J307" i="7"/>
  <c r="K307" i="7"/>
  <c r="G307" i="7"/>
  <c r="AV96" i="13"/>
  <c r="AJ97" i="13" s="1"/>
  <c r="I96" i="13"/>
  <c r="BK96" i="13" s="1"/>
  <c r="BD96" i="13"/>
  <c r="S96" i="13"/>
  <c r="AB97" i="13" s="1"/>
  <c r="M96" i="13"/>
  <c r="P96" i="13" s="1"/>
  <c r="BA96" i="13"/>
  <c r="J207" i="12"/>
  <c r="AT97" i="13" l="1"/>
  <c r="BJ97" i="13" s="1"/>
  <c r="BH97" i="13"/>
  <c r="L307" i="7"/>
  <c r="G207" i="12" s="1"/>
  <c r="H207" i="12" s="1"/>
  <c r="I207" i="12" s="1"/>
  <c r="L96" i="13"/>
  <c r="R96" i="13"/>
  <c r="AA97" i="13" s="1"/>
  <c r="F307" i="7" s="1"/>
  <c r="BC96" i="13"/>
  <c r="BF96" i="13" s="1"/>
  <c r="H97" i="13"/>
  <c r="AU97" i="13"/>
  <c r="AI98" i="13" s="1"/>
  <c r="BG96" i="13"/>
  <c r="AS97" i="13" l="1"/>
  <c r="J208" i="12"/>
  <c r="BN97" i="13"/>
  <c r="BL97" i="13"/>
  <c r="BM97" i="13"/>
  <c r="BI97" i="13"/>
  <c r="O96" i="13"/>
  <c r="BB97" i="13"/>
  <c r="AW97" i="13"/>
  <c r="AK98" i="13" s="1"/>
  <c r="J97" i="13"/>
  <c r="BC97" i="13"/>
  <c r="Q97" i="13"/>
  <c r="Z98" i="13" s="1"/>
  <c r="K97" i="13"/>
  <c r="AR98" i="13" l="1"/>
  <c r="BH98" i="13"/>
  <c r="N97" i="13"/>
  <c r="I97" i="13"/>
  <c r="AV97" i="13"/>
  <c r="AJ98" i="13" s="1"/>
  <c r="AS98" i="13" s="1"/>
  <c r="I308" i="7"/>
  <c r="G308" i="7"/>
  <c r="J308" i="7"/>
  <c r="H308" i="7"/>
  <c r="K308" i="7"/>
  <c r="S97" i="13"/>
  <c r="AB98" i="13" s="1"/>
  <c r="M97" i="13"/>
  <c r="P97" i="13" s="1"/>
  <c r="BF97" i="13"/>
  <c r="BE97" i="13"/>
  <c r="BD97" i="13"/>
  <c r="BG97" i="13" s="1"/>
  <c r="BA97" i="13"/>
  <c r="AT98" i="13" l="1"/>
  <c r="BJ98" i="13" s="1"/>
  <c r="L97" i="13"/>
  <c r="BK97" i="13"/>
  <c r="R97" i="13"/>
  <c r="AA98" i="13" s="1"/>
  <c r="L308" i="7"/>
  <c r="G208" i="12" s="1"/>
  <c r="BC98" i="13"/>
  <c r="BF98" i="13" s="1"/>
  <c r="AV98" i="13"/>
  <c r="AJ99" i="13" s="1"/>
  <c r="I98" i="13"/>
  <c r="H98" i="13"/>
  <c r="AU98" i="13"/>
  <c r="AI99" i="13" s="1"/>
  <c r="BI98" i="13" l="1"/>
  <c r="F308" i="7"/>
  <c r="O97" i="13"/>
  <c r="H208" i="12"/>
  <c r="I208" i="12" s="1"/>
  <c r="BD98" i="13"/>
  <c r="BG98" i="13" s="1"/>
  <c r="BB98" i="13"/>
  <c r="BA98" i="13"/>
  <c r="Q98" i="13"/>
  <c r="Z99" i="13" s="1"/>
  <c r="K98" i="13"/>
  <c r="J98" i="13"/>
  <c r="BK98" i="13" s="1"/>
  <c r="AW98" i="13"/>
  <c r="AK99" i="13" s="1"/>
  <c r="L98" i="13"/>
  <c r="O98" i="13" s="1"/>
  <c r="R98" i="13"/>
  <c r="AA99" i="13" s="1"/>
  <c r="BL98" i="13" l="1"/>
  <c r="AR99" i="13" s="1"/>
  <c r="BM98" i="13"/>
  <c r="AS99" i="13" s="1"/>
  <c r="BN98" i="13"/>
  <c r="AT99" i="13"/>
  <c r="N98" i="13"/>
  <c r="J309" i="7"/>
  <c r="K309" i="7"/>
  <c r="I309" i="7"/>
  <c r="G309" i="7"/>
  <c r="H309" i="7"/>
  <c r="J209" i="12"/>
  <c r="M98" i="13"/>
  <c r="P98" i="13" s="1"/>
  <c r="S98" i="13"/>
  <c r="AB99" i="13" s="1"/>
  <c r="F309" i="7" s="1"/>
  <c r="BE98" i="13"/>
  <c r="BH99" i="13" l="1"/>
  <c r="BJ99" i="13"/>
  <c r="AV99" i="13"/>
  <c r="AJ100" i="13" s="1"/>
  <c r="BI99" i="13"/>
  <c r="L309" i="7"/>
  <c r="G209" i="12" s="1"/>
  <c r="I99" i="13"/>
  <c r="L99" i="13" s="1"/>
  <c r="O99" i="13" s="1"/>
  <c r="BD99" i="13"/>
  <c r="BG99" i="13" s="1"/>
  <c r="BA99" i="13"/>
  <c r="BB99" i="13"/>
  <c r="BE99" i="13" s="1"/>
  <c r="J99" i="13"/>
  <c r="AW99" i="13"/>
  <c r="AK100" i="13" s="1"/>
  <c r="H310" i="7"/>
  <c r="G310" i="7"/>
  <c r="J310" i="7"/>
  <c r="K310" i="7"/>
  <c r="I310" i="7"/>
  <c r="BC99" i="13"/>
  <c r="BF99" i="13" s="1"/>
  <c r="H99" i="13"/>
  <c r="AU99" i="13"/>
  <c r="AI100" i="13" s="1"/>
  <c r="H209" i="12" l="1"/>
  <c r="I209" i="12" s="1"/>
  <c r="R99" i="13"/>
  <c r="AA100" i="13" s="1"/>
  <c r="Q99" i="13"/>
  <c r="Z100" i="13" s="1"/>
  <c r="K99" i="13"/>
  <c r="BK99" i="13"/>
  <c r="M99" i="13"/>
  <c r="P99" i="13" s="1"/>
  <c r="S99" i="13"/>
  <c r="AB100" i="13" s="1"/>
  <c r="L310" i="7"/>
  <c r="G210" i="12" s="1"/>
  <c r="F310" i="7" l="1"/>
  <c r="BL99" i="13"/>
  <c r="BM99" i="13"/>
  <c r="BN99" i="13"/>
  <c r="N99" i="13"/>
  <c r="AR100" i="13"/>
  <c r="AT100" i="13"/>
  <c r="AW100" i="13" s="1"/>
  <c r="AK101" i="13" s="1"/>
  <c r="AS100" i="13"/>
  <c r="J210" i="12"/>
  <c r="H210" i="12"/>
  <c r="I210" i="12" s="1"/>
  <c r="BM100" i="13" l="1"/>
  <c r="BN100" i="13"/>
  <c r="BL100" i="13"/>
  <c r="J100" i="13"/>
  <c r="M100" i="13" s="1"/>
  <c r="P100" i="13" s="1"/>
  <c r="BJ100" i="13"/>
  <c r="I100" i="13"/>
  <c r="R100" i="13" s="1"/>
  <c r="AA101" i="13" s="1"/>
  <c r="BI100" i="13"/>
  <c r="AU100" i="13"/>
  <c r="AI101" i="13" s="1"/>
  <c r="BH100" i="13"/>
  <c r="H100" i="13"/>
  <c r="AV100" i="13"/>
  <c r="AJ101" i="13" s="1"/>
  <c r="G311" i="7"/>
  <c r="H311" i="7"/>
  <c r="I311" i="7"/>
  <c r="J311" i="7"/>
  <c r="K311" i="7"/>
  <c r="BD100" i="13"/>
  <c r="BB100" i="13"/>
  <c r="BE100" i="13" s="1"/>
  <c r="BA100" i="13"/>
  <c r="J211" i="12"/>
  <c r="BC100" i="13"/>
  <c r="AT101" i="13" l="1"/>
  <c r="AR101" i="13"/>
  <c r="AS101" i="13"/>
  <c r="BI101" i="13" s="1"/>
  <c r="L100" i="13"/>
  <c r="O100" i="13" s="1"/>
  <c r="BK100" i="13"/>
  <c r="S100" i="13"/>
  <c r="AB101" i="13" s="1"/>
  <c r="Q100" i="13"/>
  <c r="Z101" i="13" s="1"/>
  <c r="K100" i="13"/>
  <c r="L311" i="7"/>
  <c r="G211" i="12" s="1"/>
  <c r="H211" i="12" s="1"/>
  <c r="I211" i="12" s="1"/>
  <c r="BG100" i="13"/>
  <c r="BF100" i="13"/>
  <c r="BN101" i="13" l="1"/>
  <c r="BL101" i="13"/>
  <c r="BM101" i="13"/>
  <c r="F311" i="7"/>
  <c r="BH101" i="13"/>
  <c r="N100" i="13"/>
  <c r="BJ101" i="13"/>
  <c r="AW101" i="13"/>
  <c r="AK102" i="13" s="1"/>
  <c r="J101" i="13"/>
  <c r="J212" i="12"/>
  <c r="H101" i="13"/>
  <c r="AU101" i="13"/>
  <c r="AI102" i="13" s="1"/>
  <c r="AV101" i="13"/>
  <c r="AJ102" i="13" s="1"/>
  <c r="I101" i="13"/>
  <c r="K312" i="7" l="1"/>
  <c r="H312" i="7"/>
  <c r="I312" i="7"/>
  <c r="G312" i="7"/>
  <c r="J312" i="7"/>
  <c r="BB101" i="13"/>
  <c r="BE101" i="13" s="1"/>
  <c r="BA101" i="13"/>
  <c r="BC101" i="13"/>
  <c r="BF101" i="13" s="1"/>
  <c r="M101" i="13"/>
  <c r="P101" i="13" s="1"/>
  <c r="S101" i="13"/>
  <c r="AB102" i="13" s="1"/>
  <c r="BD101" i="13"/>
  <c r="AT102" i="13" s="1"/>
  <c r="L101" i="13"/>
  <c r="O101" i="13" s="1"/>
  <c r="R101" i="13"/>
  <c r="AA102" i="13" s="1"/>
  <c r="K101" i="13"/>
  <c r="Q101" i="13"/>
  <c r="Z102" i="13" s="1"/>
  <c r="BK101" i="13"/>
  <c r="AS102" i="13" l="1"/>
  <c r="F312" i="7"/>
  <c r="AR102" i="13"/>
  <c r="BI102" i="13"/>
  <c r="L312" i="7"/>
  <c r="G212" i="12" s="1"/>
  <c r="H212" i="12" s="1"/>
  <c r="I212" i="12" s="1"/>
  <c r="N101" i="13"/>
  <c r="BH102" i="13"/>
  <c r="BJ102" i="13"/>
  <c r="BG101" i="13"/>
  <c r="BL102" i="13" l="1"/>
  <c r="BM102" i="13"/>
  <c r="BN102" i="13"/>
  <c r="H102" i="13"/>
  <c r="Q102" i="13" s="1"/>
  <c r="Z103" i="13" s="1"/>
  <c r="AU102" i="13"/>
  <c r="AI103" i="13" s="1"/>
  <c r="J213" i="12"/>
  <c r="BB102" i="13"/>
  <c r="BE102" i="13" s="1"/>
  <c r="BA102" i="13"/>
  <c r="BC102" i="13"/>
  <c r="BF102" i="13" s="1"/>
  <c r="AV102" i="13"/>
  <c r="AJ103" i="13" s="1"/>
  <c r="I102" i="13"/>
  <c r="AW102" i="13"/>
  <c r="AK103" i="13" s="1"/>
  <c r="J102" i="13"/>
  <c r="BD102" i="13"/>
  <c r="BG102" i="13" s="1"/>
  <c r="H313" i="7"/>
  <c r="J313" i="7"/>
  <c r="K313" i="7"/>
  <c r="G313" i="7"/>
  <c r="I313" i="7"/>
  <c r="AT103" i="13" l="1"/>
  <c r="AS103" i="13"/>
  <c r="AR103" i="13"/>
  <c r="K102" i="13"/>
  <c r="BK102" i="13"/>
  <c r="M102" i="13"/>
  <c r="P102" i="13" s="1"/>
  <c r="S102" i="13"/>
  <c r="AB103" i="13" s="1"/>
  <c r="L313" i="7"/>
  <c r="G213" i="12" s="1"/>
  <c r="L102" i="13"/>
  <c r="O102" i="13" s="1"/>
  <c r="R102" i="13"/>
  <c r="AA103" i="13" s="1"/>
  <c r="F313" i="7" l="1"/>
  <c r="J103" i="13"/>
  <c r="M103" i="13" s="1"/>
  <c r="P103" i="13" s="1"/>
  <c r="BJ103" i="13"/>
  <c r="N102" i="13"/>
  <c r="AU103" i="13"/>
  <c r="AI104" i="13" s="1"/>
  <c r="BH103" i="13"/>
  <c r="BI103" i="13"/>
  <c r="AW103" i="13"/>
  <c r="AK104" i="13" s="1"/>
  <c r="BB103" i="13"/>
  <c r="BE103" i="13" s="1"/>
  <c r="H103" i="13"/>
  <c r="Q103" i="13" s="1"/>
  <c r="I103" i="13"/>
  <c r="AV103" i="13"/>
  <c r="AJ104" i="13" s="1"/>
  <c r="H213" i="12"/>
  <c r="I213" i="12" s="1"/>
  <c r="BL103" i="13" l="1"/>
  <c r="BM103" i="13"/>
  <c r="BN103" i="13"/>
  <c r="S103" i="13"/>
  <c r="AB104" i="13" s="1"/>
  <c r="Z104" i="13"/>
  <c r="K103" i="13"/>
  <c r="BK103" i="13"/>
  <c r="BD103" i="13"/>
  <c r="AR104" i="13"/>
  <c r="J214" i="12"/>
  <c r="BC103" i="13"/>
  <c r="BA103" i="13"/>
  <c r="I314" i="7"/>
  <c r="H314" i="7"/>
  <c r="J314" i="7"/>
  <c r="G314" i="7"/>
  <c r="K314" i="7"/>
  <c r="R103" i="13"/>
  <c r="AA104" i="13" s="1"/>
  <c r="L103" i="13"/>
  <c r="O103" i="13" s="1"/>
  <c r="AT104" i="13" l="1"/>
  <c r="BJ104" i="13" s="1"/>
  <c r="AS104" i="13"/>
  <c r="BI104" i="13" s="1"/>
  <c r="F314" i="7"/>
  <c r="G315" i="7" s="1"/>
  <c r="BH104" i="13"/>
  <c r="N103" i="13"/>
  <c r="BF103" i="13"/>
  <c r="BG103" i="13"/>
  <c r="L314" i="7"/>
  <c r="G214" i="12" s="1"/>
  <c r="AU104" i="13"/>
  <c r="AI105" i="13" s="1"/>
  <c r="H104" i="13"/>
  <c r="BB104" i="13"/>
  <c r="BE104" i="13" s="1"/>
  <c r="J315" i="7" l="1"/>
  <c r="K315" i="7"/>
  <c r="H315" i="7"/>
  <c r="I315" i="7"/>
  <c r="H214" i="12"/>
  <c r="I214" i="12" s="1"/>
  <c r="I104" i="13"/>
  <c r="AV104" i="13"/>
  <c r="AJ105" i="13" s="1"/>
  <c r="K104" i="13"/>
  <c r="Q104" i="13"/>
  <c r="Z105" i="13" s="1"/>
  <c r="J104" i="13"/>
  <c r="AW104" i="13"/>
  <c r="AK105" i="13" s="1"/>
  <c r="BK104" i="13" l="1"/>
  <c r="BM104" i="13"/>
  <c r="BN104" i="13"/>
  <c r="BL104" i="13"/>
  <c r="AR105" i="13" s="1"/>
  <c r="N104" i="13"/>
  <c r="L315" i="7"/>
  <c r="G215" i="12" s="1"/>
  <c r="BD104" i="13"/>
  <c r="BG104" i="13" s="1"/>
  <c r="S104" i="13"/>
  <c r="AB105" i="13" s="1"/>
  <c r="M104" i="13"/>
  <c r="P104" i="13" s="1"/>
  <c r="J215" i="12"/>
  <c r="BA104" i="13"/>
  <c r="R104" i="13"/>
  <c r="AA105" i="13" s="1"/>
  <c r="L104" i="13"/>
  <c r="O104" i="13" s="1"/>
  <c r="BC104" i="13"/>
  <c r="F315" i="7" l="1"/>
  <c r="AS105" i="13"/>
  <c r="AT105" i="13"/>
  <c r="BJ105" i="13" s="1"/>
  <c r="BI105" i="13"/>
  <c r="BB105" i="13"/>
  <c r="BE105" i="13" s="1"/>
  <c r="BH105" i="13"/>
  <c r="H215" i="12"/>
  <c r="I215" i="12" s="1"/>
  <c r="I316" i="7"/>
  <c r="BF104" i="13"/>
  <c r="H105" i="13"/>
  <c r="AU105" i="13"/>
  <c r="AI106" i="13" s="1"/>
  <c r="BN105" i="13" l="1"/>
  <c r="BL105" i="13"/>
  <c r="BM105" i="13"/>
  <c r="J316" i="7"/>
  <c r="K316" i="7"/>
  <c r="AR106" i="13"/>
  <c r="J216" i="12"/>
  <c r="H316" i="7"/>
  <c r="G316" i="7"/>
  <c r="J105" i="13"/>
  <c r="AW105" i="13"/>
  <c r="AK106" i="13" s="1"/>
  <c r="AV105" i="13"/>
  <c r="AJ106" i="13" s="1"/>
  <c r="I105" i="13"/>
  <c r="K105" i="13"/>
  <c r="Q105" i="13"/>
  <c r="Z106" i="13" s="1"/>
  <c r="L316" i="7" l="1"/>
  <c r="G216" i="12" s="1"/>
  <c r="H216" i="12" s="1"/>
  <c r="I216" i="12" s="1"/>
  <c r="N105" i="13"/>
  <c r="BH106" i="13"/>
  <c r="AU106" i="13"/>
  <c r="AI107" i="13" s="1"/>
  <c r="H106" i="13"/>
  <c r="K106" i="13" s="1"/>
  <c r="M105" i="13"/>
  <c r="P105" i="13" s="1"/>
  <c r="S105" i="13"/>
  <c r="AB106" i="13" s="1"/>
  <c r="BD105" i="13"/>
  <c r="BG105" i="13" s="1"/>
  <c r="BK105" i="13"/>
  <c r="R105" i="13"/>
  <c r="AA106" i="13" s="1"/>
  <c r="L105" i="13"/>
  <c r="O105" i="13" s="1"/>
  <c r="BC105" i="13"/>
  <c r="BF105" i="13" s="1"/>
  <c r="BA105" i="13"/>
  <c r="F316" i="7" l="1"/>
  <c r="AS106" i="13"/>
  <c r="AT106" i="13"/>
  <c r="Q106" i="13"/>
  <c r="BL106" i="13"/>
  <c r="BM106" i="13"/>
  <c r="BN106" i="13"/>
  <c r="I106" i="13"/>
  <c r="R106" i="13" s="1"/>
  <c r="AA107" i="13" s="1"/>
  <c r="N106" i="13"/>
  <c r="J217" i="12"/>
  <c r="L106" i="13" l="1"/>
  <c r="O106" i="13" s="1"/>
  <c r="J106" i="13"/>
  <c r="S106" i="13" s="1"/>
  <c r="AB107" i="13" s="1"/>
  <c r="BJ106" i="13"/>
  <c r="AV106" i="13"/>
  <c r="AJ107" i="13" s="1"/>
  <c r="BI106" i="13"/>
  <c r="AW106" i="13"/>
  <c r="AK107" i="13" s="1"/>
  <c r="BB106" i="13"/>
  <c r="AR107" i="13" s="1"/>
  <c r="BA106" i="13"/>
  <c r="J317" i="7"/>
  <c r="I317" i="7"/>
  <c r="G317" i="7"/>
  <c r="H317" i="7"/>
  <c r="K317" i="7"/>
  <c r="BC106" i="13"/>
  <c r="Z107" i="13"/>
  <c r="BD106" i="13"/>
  <c r="AT107" i="13" l="1"/>
  <c r="AS107" i="13"/>
  <c r="F317" i="7"/>
  <c r="BI107" i="13"/>
  <c r="BJ107" i="13"/>
  <c r="M106" i="13"/>
  <c r="BK106" i="13"/>
  <c r="L317" i="7"/>
  <c r="G217" i="12" s="1"/>
  <c r="H217" i="12" s="1"/>
  <c r="I217" i="12" s="1"/>
  <c r="BG106" i="13"/>
  <c r="BF106" i="13"/>
  <c r="BE106" i="13"/>
  <c r="BL107" i="13" l="1"/>
  <c r="BM107" i="13"/>
  <c r="BN107" i="13"/>
  <c r="I318" i="7"/>
  <c r="P106" i="13"/>
  <c r="BB107" i="13"/>
  <c r="BE107" i="13" s="1"/>
  <c r="BH107" i="13"/>
  <c r="J218" i="12"/>
  <c r="H318" i="7"/>
  <c r="BA107" i="13"/>
  <c r="AU107" i="13"/>
  <c r="AI108" i="13" s="1"/>
  <c r="H107" i="13"/>
  <c r="G318" i="7"/>
  <c r="J318" i="7"/>
  <c r="AV107" i="13"/>
  <c r="AJ108" i="13" s="1"/>
  <c r="I107" i="13"/>
  <c r="AW107" i="13"/>
  <c r="AK108" i="13" s="1"/>
  <c r="J107" i="13"/>
  <c r="K318" i="7"/>
  <c r="AR108" i="13" l="1"/>
  <c r="L318" i="7"/>
  <c r="G218" i="12" s="1"/>
  <c r="H218" i="12" s="1"/>
  <c r="I218" i="12" s="1"/>
  <c r="L107" i="13"/>
  <c r="O107" i="13" s="1"/>
  <c r="R107" i="13"/>
  <c r="AA108" i="13" s="1"/>
  <c r="M107" i="13"/>
  <c r="P107" i="13" s="1"/>
  <c r="S107" i="13"/>
  <c r="AB108" i="13" s="1"/>
  <c r="K107" i="13"/>
  <c r="Q107" i="13"/>
  <c r="Z108" i="13" s="1"/>
  <c r="BK107" i="13"/>
  <c r="BD107" i="13"/>
  <c r="AT108" i="13" s="1"/>
  <c r="BC107" i="13"/>
  <c r="BF107" i="13" s="1"/>
  <c r="F318" i="7" l="1"/>
  <c r="AS108" i="13"/>
  <c r="BI108" i="13" s="1"/>
  <c r="BM108" i="13"/>
  <c r="BN108" i="13"/>
  <c r="BL108" i="13"/>
  <c r="J219" i="12"/>
  <c r="AU108" i="13"/>
  <c r="AI109" i="13" s="1"/>
  <c r="BH108" i="13"/>
  <c r="N107" i="13"/>
  <c r="H108" i="13"/>
  <c r="Q108" i="13" s="1"/>
  <c r="Z109" i="13" s="1"/>
  <c r="BJ108" i="13"/>
  <c r="BG107" i="13"/>
  <c r="BB108" i="13"/>
  <c r="BE108" i="13" s="1"/>
  <c r="AR109" i="13" l="1"/>
  <c r="K108" i="13"/>
  <c r="AV108" i="13"/>
  <c r="AJ109" i="13" s="1"/>
  <c r="I108" i="13"/>
  <c r="BC108" i="13"/>
  <c r="J108" i="13"/>
  <c r="AW108" i="13"/>
  <c r="AK109" i="13" s="1"/>
  <c r="G319" i="7"/>
  <c r="H319" i="7"/>
  <c r="K319" i="7"/>
  <c r="J319" i="7"/>
  <c r="I319" i="7"/>
  <c r="AS109" i="13" l="1"/>
  <c r="N108" i="13"/>
  <c r="H109" i="13"/>
  <c r="K109" i="13" s="1"/>
  <c r="BH109" i="13"/>
  <c r="L108" i="13"/>
  <c r="O108" i="13" s="1"/>
  <c r="R108" i="13"/>
  <c r="AA109" i="13" s="1"/>
  <c r="BF108" i="13"/>
  <c r="M108" i="13"/>
  <c r="P108" i="13" s="1"/>
  <c r="BK108" i="13"/>
  <c r="S108" i="13"/>
  <c r="AB109" i="13" s="1"/>
  <c r="BA108" i="13"/>
  <c r="BD108" i="13"/>
  <c r="AT109" i="13" s="1"/>
  <c r="L319" i="7"/>
  <c r="G219" i="12" s="1"/>
  <c r="AU109" i="13"/>
  <c r="AI110" i="13" s="1"/>
  <c r="BB109" i="13"/>
  <c r="BE109" i="13" s="1"/>
  <c r="F319" i="7" l="1"/>
  <c r="Q109" i="13"/>
  <c r="Z110" i="13" s="1"/>
  <c r="N109" i="13"/>
  <c r="BI109" i="13"/>
  <c r="I109" i="13"/>
  <c r="AV109" i="13"/>
  <c r="AJ110" i="13" s="1"/>
  <c r="H219" i="12"/>
  <c r="I219" i="12" s="1"/>
  <c r="BG108" i="13"/>
  <c r="BJ109" i="13"/>
  <c r="BN109" i="13" l="1"/>
  <c r="BL109" i="13"/>
  <c r="BM109" i="13"/>
  <c r="G320" i="7"/>
  <c r="H320" i="7"/>
  <c r="J320" i="7"/>
  <c r="I320" i="7"/>
  <c r="K320" i="7"/>
  <c r="J109" i="13"/>
  <c r="AW109" i="13"/>
  <c r="AK110" i="13" s="1"/>
  <c r="BC109" i="13"/>
  <c r="BF109" i="13" s="1"/>
  <c r="R109" i="13"/>
  <c r="AA110" i="13" s="1"/>
  <c r="L109" i="13"/>
  <c r="AR110" i="13"/>
  <c r="AS110" i="13"/>
  <c r="J220" i="12"/>
  <c r="O109" i="13" l="1"/>
  <c r="H110" i="13"/>
  <c r="Q110" i="13" s="1"/>
  <c r="BH110" i="13"/>
  <c r="L320" i="7"/>
  <c r="G220" i="12" s="1"/>
  <c r="BD109" i="13"/>
  <c r="BG109" i="13" s="1"/>
  <c r="BA109" i="13"/>
  <c r="BK109" i="13"/>
  <c r="M109" i="13"/>
  <c r="P109" i="13" s="1"/>
  <c r="S109" i="13"/>
  <c r="AB110" i="13" s="1"/>
  <c r="F320" i="7" s="1"/>
  <c r="AU110" i="13"/>
  <c r="AI111" i="13" s="1"/>
  <c r="AT110" i="13" l="1"/>
  <c r="K321" i="7"/>
  <c r="BJ110" i="13"/>
  <c r="K110" i="13"/>
  <c r="N110" i="13" s="1"/>
  <c r="I110" i="13"/>
  <c r="R110" i="13" s="1"/>
  <c r="BI110" i="13"/>
  <c r="AV110" i="13"/>
  <c r="AJ111" i="13" s="1"/>
  <c r="H220" i="12"/>
  <c r="I220" i="12" s="1"/>
  <c r="H321" i="7"/>
  <c r="G321" i="7"/>
  <c r="I321" i="7"/>
  <c r="J321" i="7"/>
  <c r="BL110" i="13" l="1"/>
  <c r="BM110" i="13"/>
  <c r="BN110" i="13"/>
  <c r="L110" i="13"/>
  <c r="O110" i="13" s="1"/>
  <c r="L321" i="7"/>
  <c r="G221" i="12" s="1"/>
  <c r="H221" i="12" s="1"/>
  <c r="I221" i="12" s="1"/>
  <c r="J221" i="12"/>
  <c r="AW110" i="13"/>
  <c r="AK111" i="13" s="1"/>
  <c r="J110" i="13"/>
  <c r="BK110" i="13" s="1"/>
  <c r="BA110" i="13"/>
  <c r="BB110" i="13"/>
  <c r="Z111" i="13"/>
  <c r="AA111" i="13"/>
  <c r="BC110" i="13"/>
  <c r="BD110" i="13"/>
  <c r="AS111" i="13" l="1"/>
  <c r="AR111" i="13"/>
  <c r="BL111" i="13"/>
  <c r="BM111" i="13"/>
  <c r="BN111" i="13"/>
  <c r="AT111" i="13"/>
  <c r="BH111" i="13"/>
  <c r="BI111" i="13"/>
  <c r="J222" i="12"/>
  <c r="M110" i="13"/>
  <c r="S110" i="13"/>
  <c r="AB111" i="13" s="1"/>
  <c r="F321" i="7" s="1"/>
  <c r="BE110" i="13"/>
  <c r="BG110" i="13"/>
  <c r="BF110" i="13"/>
  <c r="P110" i="13" l="1"/>
  <c r="BJ111" i="13"/>
  <c r="I322" i="7"/>
  <c r="H322" i="7"/>
  <c r="K322" i="7"/>
  <c r="G322" i="7"/>
  <c r="J322" i="7"/>
  <c r="AW111" i="13"/>
  <c r="AK112" i="13" s="1"/>
  <c r="J111" i="13"/>
  <c r="AV111" i="13"/>
  <c r="AJ112" i="13" s="1"/>
  <c r="I111" i="13"/>
  <c r="H111" i="13"/>
  <c r="AU111" i="13"/>
  <c r="AI112" i="13" s="1"/>
  <c r="BB111" i="13" l="1"/>
  <c r="BE111" i="13" s="1"/>
  <c r="BA111" i="13"/>
  <c r="R111" i="13"/>
  <c r="AA112" i="13" s="1"/>
  <c r="L111" i="13"/>
  <c r="M111" i="13"/>
  <c r="S111" i="13"/>
  <c r="AB112" i="13" s="1"/>
  <c r="BC111" i="13"/>
  <c r="BF111" i="13" s="1"/>
  <c r="K111" i="13"/>
  <c r="Q111" i="13"/>
  <c r="Z112" i="13" s="1"/>
  <c r="BK111" i="13"/>
  <c r="BD111" i="13"/>
  <c r="BG111" i="13" s="1"/>
  <c r="L322" i="7"/>
  <c r="G222" i="12" s="1"/>
  <c r="AS112" i="13" l="1"/>
  <c r="AR112" i="13"/>
  <c r="BH112" i="13" s="1"/>
  <c r="F322" i="7"/>
  <c r="AT112" i="13"/>
  <c r="BJ112" i="13" s="1"/>
  <c r="BI112" i="13"/>
  <c r="H222" i="12"/>
  <c r="I222" i="12" s="1"/>
  <c r="N111" i="13"/>
  <c r="O111" i="13"/>
  <c r="P111" i="13"/>
  <c r="BM112" i="13" l="1"/>
  <c r="BN112" i="13"/>
  <c r="BL112" i="13"/>
  <c r="AW112" i="13"/>
  <c r="AK113" i="13" s="1"/>
  <c r="J112" i="13"/>
  <c r="S112" i="13" s="1"/>
  <c r="AB113" i="13" s="1"/>
  <c r="BC112" i="13"/>
  <c r="BF112" i="13" s="1"/>
  <c r="J223" i="12"/>
  <c r="I112" i="13"/>
  <c r="AV112" i="13"/>
  <c r="AJ113" i="13" s="1"/>
  <c r="G323" i="7"/>
  <c r="I323" i="7"/>
  <c r="H323" i="7"/>
  <c r="K323" i="7"/>
  <c r="J323" i="7"/>
  <c r="BD112" i="13"/>
  <c r="H112" i="13"/>
  <c r="AU112" i="13"/>
  <c r="AI113" i="13" s="1"/>
  <c r="AT113" i="13" l="1"/>
  <c r="BJ113" i="13" s="1"/>
  <c r="AS113" i="13"/>
  <c r="M112" i="13"/>
  <c r="P112" i="13" s="1"/>
  <c r="K112" i="13"/>
  <c r="Q112" i="13"/>
  <c r="Z113" i="13" s="1"/>
  <c r="BK112" i="13"/>
  <c r="BB112" i="13"/>
  <c r="BE112" i="13" s="1"/>
  <c r="BA112" i="13"/>
  <c r="BG112" i="13"/>
  <c r="L112" i="13"/>
  <c r="O112" i="13" s="1"/>
  <c r="R112" i="13"/>
  <c r="AA113" i="13" s="1"/>
  <c r="L323" i="7"/>
  <c r="G223" i="12" s="1"/>
  <c r="AR113" i="13" l="1"/>
  <c r="F323" i="7"/>
  <c r="I113" i="13"/>
  <c r="R113" i="13" s="1"/>
  <c r="BI113" i="13"/>
  <c r="N112" i="13"/>
  <c r="AV113" i="13"/>
  <c r="AJ114" i="13" s="1"/>
  <c r="J113" i="13"/>
  <c r="AW113" i="13"/>
  <c r="AK114" i="13" s="1"/>
  <c r="H223" i="12"/>
  <c r="I223" i="12" s="1"/>
  <c r="BN113" i="13" l="1"/>
  <c r="BL113" i="13"/>
  <c r="BM113" i="13"/>
  <c r="L113" i="13"/>
  <c r="O113" i="13" s="1"/>
  <c r="AU113" i="13"/>
  <c r="AI114" i="13" s="1"/>
  <c r="BH113" i="13"/>
  <c r="H113" i="13"/>
  <c r="BK113" i="13" s="1"/>
  <c r="BB113" i="13"/>
  <c r="G324" i="7"/>
  <c r="I324" i="7"/>
  <c r="J324" i="7"/>
  <c r="H324" i="7"/>
  <c r="K324" i="7"/>
  <c r="S113" i="13"/>
  <c r="AB114" i="13" s="1"/>
  <c r="M113" i="13"/>
  <c r="P113" i="13" s="1"/>
  <c r="BD113" i="13"/>
  <c r="AA114" i="13"/>
  <c r="J224" i="12"/>
  <c r="BC113" i="13"/>
  <c r="AS114" i="13" l="1"/>
  <c r="AT114" i="13"/>
  <c r="AR114" i="13"/>
  <c r="BI114" i="13"/>
  <c r="K113" i="13"/>
  <c r="Q113" i="13"/>
  <c r="Z114" i="13" s="1"/>
  <c r="BA113" i="13"/>
  <c r="BJ114" i="13"/>
  <c r="BG113" i="13"/>
  <c r="L324" i="7"/>
  <c r="G224" i="12" s="1"/>
  <c r="BE113" i="13"/>
  <c r="BF113" i="13"/>
  <c r="F324" i="7" l="1"/>
  <c r="I325" i="7" s="1"/>
  <c r="BH114" i="13"/>
  <c r="N113" i="13"/>
  <c r="BB114" i="13"/>
  <c r="BE114" i="13" s="1"/>
  <c r="H224" i="12"/>
  <c r="I224" i="12" s="1"/>
  <c r="AV114" i="13"/>
  <c r="AJ115" i="13" s="1"/>
  <c r="I114" i="13"/>
  <c r="AU114" i="13"/>
  <c r="AI115" i="13" s="1"/>
  <c r="H114" i="13"/>
  <c r="AW114" i="13"/>
  <c r="AK115" i="13" s="1"/>
  <c r="J114" i="13"/>
  <c r="BC114" i="13"/>
  <c r="BF114" i="13" s="1"/>
  <c r="BL114" i="13" l="1"/>
  <c r="AR115" i="13" s="1"/>
  <c r="BM114" i="13"/>
  <c r="AS115" i="13" s="1"/>
  <c r="BN114" i="13"/>
  <c r="G325" i="7"/>
  <c r="H325" i="7"/>
  <c r="K325" i="7"/>
  <c r="J325" i="7"/>
  <c r="S114" i="13"/>
  <c r="AB115" i="13" s="1"/>
  <c r="M114" i="13"/>
  <c r="P114" i="13" s="1"/>
  <c r="J225" i="12"/>
  <c r="BK114" i="13"/>
  <c r="Q114" i="13"/>
  <c r="Z115" i="13" s="1"/>
  <c r="K114" i="13"/>
  <c r="BD114" i="13"/>
  <c r="AT115" i="13" s="1"/>
  <c r="BA114" i="13"/>
  <c r="R114" i="13"/>
  <c r="AA115" i="13" s="1"/>
  <c r="L114" i="13"/>
  <c r="O114" i="13" s="1"/>
  <c r="L325" i="7" l="1"/>
  <c r="G225" i="12" s="1"/>
  <c r="F325" i="7"/>
  <c r="N114" i="13"/>
  <c r="I115" i="13"/>
  <c r="L115" i="13" s="1"/>
  <c r="O115" i="13" s="1"/>
  <c r="BI115" i="13"/>
  <c r="H115" i="13"/>
  <c r="Q115" i="13" s="1"/>
  <c r="BH115" i="13"/>
  <c r="H225" i="12"/>
  <c r="I225" i="12" s="1"/>
  <c r="BB115" i="13"/>
  <c r="BE115" i="13" s="1"/>
  <c r="BJ115" i="13"/>
  <c r="BG114" i="13"/>
  <c r="AU115" i="13"/>
  <c r="AI116" i="13" s="1"/>
  <c r="AV115" i="13"/>
  <c r="AJ116" i="13" s="1"/>
  <c r="BL115" i="13" l="1"/>
  <c r="AR116" i="13" s="1"/>
  <c r="BM115" i="13"/>
  <c r="BN115" i="13"/>
  <c r="R115" i="13"/>
  <c r="AA116" i="13" s="1"/>
  <c r="K115" i="13"/>
  <c r="N115" i="13" s="1"/>
  <c r="J226" i="12"/>
  <c r="Z116" i="13"/>
  <c r="J115" i="13"/>
  <c r="AW115" i="13"/>
  <c r="AK116" i="13" s="1"/>
  <c r="BC115" i="13"/>
  <c r="J326" i="7"/>
  <c r="G326" i="7"/>
  <c r="K326" i="7"/>
  <c r="H326" i="7"/>
  <c r="I326" i="7"/>
  <c r="AS116" i="13" l="1"/>
  <c r="H116" i="13"/>
  <c r="Q116" i="13" s="1"/>
  <c r="BH116" i="13"/>
  <c r="AU116" i="13"/>
  <c r="AI117" i="13" s="1"/>
  <c r="BK115" i="13"/>
  <c r="BB116" i="13" s="1"/>
  <c r="BE116" i="13" s="1"/>
  <c r="S115" i="13"/>
  <c r="AB116" i="13" s="1"/>
  <c r="F326" i="7" s="1"/>
  <c r="M115" i="13"/>
  <c r="BD115" i="13"/>
  <c r="AT116" i="13" s="1"/>
  <c r="BA115" i="13"/>
  <c r="BF115" i="13"/>
  <c r="L326" i="7"/>
  <c r="G226" i="12" s="1"/>
  <c r="J327" i="7" l="1"/>
  <c r="G327" i="7"/>
  <c r="I327" i="7"/>
  <c r="K116" i="13"/>
  <c r="N116" i="13" s="1"/>
  <c r="I116" i="13"/>
  <c r="R116" i="13" s="1"/>
  <c r="BI116" i="13"/>
  <c r="P115" i="13"/>
  <c r="K327" i="7"/>
  <c r="H327" i="7"/>
  <c r="AV116" i="13"/>
  <c r="AJ117" i="13" s="1"/>
  <c r="Z117" i="13"/>
  <c r="H226" i="12"/>
  <c r="I226" i="12" s="1"/>
  <c r="BJ116" i="13"/>
  <c r="BG115" i="13"/>
  <c r="BC116" i="13"/>
  <c r="BF116" i="13" s="1"/>
  <c r="BM116" i="13" l="1"/>
  <c r="AS117" i="13" s="1"/>
  <c r="BN116" i="13"/>
  <c r="BL116" i="13"/>
  <c r="L116" i="13"/>
  <c r="O116" i="13" s="1"/>
  <c r="L327" i="7"/>
  <c r="G227" i="12" s="1"/>
  <c r="H227" i="12" s="1"/>
  <c r="I227" i="12" s="1"/>
  <c r="AA117" i="13"/>
  <c r="J227" i="12"/>
  <c r="J116" i="13"/>
  <c r="AW116" i="13"/>
  <c r="AK117" i="13" s="1"/>
  <c r="BN117" i="13" l="1"/>
  <c r="BL117" i="13"/>
  <c r="BM117" i="13"/>
  <c r="AR117" i="13"/>
  <c r="AU117" i="13" s="1"/>
  <c r="AI118" i="13" s="1"/>
  <c r="BI117" i="13"/>
  <c r="BA116" i="13"/>
  <c r="BD116" i="13"/>
  <c r="AT117" i="13" s="1"/>
  <c r="M116" i="13"/>
  <c r="BK116" i="13"/>
  <c r="S116" i="13"/>
  <c r="AB117" i="13" s="1"/>
  <c r="F327" i="7" s="1"/>
  <c r="J228" i="12"/>
  <c r="AV117" i="13"/>
  <c r="AJ118" i="13" s="1"/>
  <c r="I117" i="13"/>
  <c r="BH117" i="13" l="1"/>
  <c r="H117" i="13"/>
  <c r="K117" i="13" s="1"/>
  <c r="G328" i="7"/>
  <c r="P116" i="13"/>
  <c r="I328" i="7"/>
  <c r="H328" i="7"/>
  <c r="J328" i="7"/>
  <c r="K328" i="7"/>
  <c r="BG116" i="13"/>
  <c r="BJ117" i="13"/>
  <c r="BB117" i="13"/>
  <c r="BE117" i="13" s="1"/>
  <c r="R117" i="13"/>
  <c r="L117" i="13"/>
  <c r="O117" i="13" s="1"/>
  <c r="Q117" i="13" l="1"/>
  <c r="AR118" i="13"/>
  <c r="N117" i="13"/>
  <c r="L328" i="7"/>
  <c r="G228" i="12" s="1"/>
  <c r="H228" i="12" s="1"/>
  <c r="I228" i="12" s="1"/>
  <c r="AA118" i="13"/>
  <c r="Z118" i="13"/>
  <c r="BD117" i="13"/>
  <c r="BG117" i="13" s="1"/>
  <c r="BA117" i="13"/>
  <c r="J117" i="13"/>
  <c r="AW117" i="13"/>
  <c r="AK118" i="13" s="1"/>
  <c r="BC117" i="13"/>
  <c r="AS118" i="13" s="1"/>
  <c r="AT118" i="13" l="1"/>
  <c r="BL118" i="13"/>
  <c r="BM118" i="13"/>
  <c r="BN118" i="13"/>
  <c r="J118" i="13"/>
  <c r="S118" i="13" s="1"/>
  <c r="BH118" i="13"/>
  <c r="AU118" i="13"/>
  <c r="AI119" i="13" s="1"/>
  <c r="H118" i="13"/>
  <c r="BI118" i="13"/>
  <c r="BF117" i="13"/>
  <c r="S117" i="13"/>
  <c r="AB118" i="13" s="1"/>
  <c r="F328" i="7" s="1"/>
  <c r="M117" i="13"/>
  <c r="BK117" i="13"/>
  <c r="J229" i="12"/>
  <c r="G329" i="7" l="1"/>
  <c r="AW118" i="13"/>
  <c r="AK119" i="13" s="1"/>
  <c r="AT119" i="13" s="1"/>
  <c r="K329" i="7"/>
  <c r="H329" i="7"/>
  <c r="I329" i="7"/>
  <c r="J329" i="7"/>
  <c r="P117" i="13"/>
  <c r="BJ118" i="13"/>
  <c r="BD118" i="13"/>
  <c r="BG118" i="13" s="1"/>
  <c r="Q118" i="13"/>
  <c r="K118" i="13"/>
  <c r="I118" i="13"/>
  <c r="BK118" i="13" s="1"/>
  <c r="AV118" i="13"/>
  <c r="AJ119" i="13" s="1"/>
  <c r="M118" i="13"/>
  <c r="P118" i="13" s="1"/>
  <c r="L329" i="7" l="1"/>
  <c r="G229" i="12" s="1"/>
  <c r="H229" i="12" s="1"/>
  <c r="I229" i="12" s="1"/>
  <c r="N118" i="13"/>
  <c r="AB119" i="13"/>
  <c r="BB118" i="13"/>
  <c r="AR119" i="13" s="1"/>
  <c r="Z119" i="13"/>
  <c r="L118" i="13"/>
  <c r="O118" i="13" s="1"/>
  <c r="R118" i="13"/>
  <c r="AA119" i="13" s="1"/>
  <c r="BA118" i="13"/>
  <c r="BC118" i="13"/>
  <c r="AS119" i="13" s="1"/>
  <c r="F329" i="7" l="1"/>
  <c r="BL119" i="13"/>
  <c r="BM119" i="13"/>
  <c r="BN119" i="13"/>
  <c r="J119" i="13"/>
  <c r="M119" i="13" s="1"/>
  <c r="P119" i="13" s="1"/>
  <c r="BJ119" i="13"/>
  <c r="BD119" i="13"/>
  <c r="BG119" i="13" s="1"/>
  <c r="AW119" i="13"/>
  <c r="AK120" i="13" s="1"/>
  <c r="BH119" i="13"/>
  <c r="BE118" i="13"/>
  <c r="BI119" i="13"/>
  <c r="BF118" i="13"/>
  <c r="J230" i="12"/>
  <c r="AT120" i="13" l="1"/>
  <c r="S119" i="13"/>
  <c r="AB120" i="13" s="1"/>
  <c r="BC119" i="13"/>
  <c r="BF119" i="13" s="1"/>
  <c r="H119" i="13"/>
  <c r="AU119" i="13"/>
  <c r="AI120" i="13" s="1"/>
  <c r="K330" i="7"/>
  <c r="H330" i="7"/>
  <c r="I330" i="7"/>
  <c r="J330" i="7"/>
  <c r="G330" i="7"/>
  <c r="I119" i="13"/>
  <c r="AV119" i="13"/>
  <c r="AJ120" i="13" s="1"/>
  <c r="AS120" i="13" s="1"/>
  <c r="AW120" i="13" l="1"/>
  <c r="AK121" i="13" s="1"/>
  <c r="BJ120" i="13"/>
  <c r="L119" i="13"/>
  <c r="O119" i="13" s="1"/>
  <c r="R119" i="13"/>
  <c r="AA120" i="13" s="1"/>
  <c r="J120" i="13"/>
  <c r="M120" i="13" s="1"/>
  <c r="P120" i="13" s="1"/>
  <c r="L330" i="7"/>
  <c r="G230" i="12" s="1"/>
  <c r="Q119" i="13"/>
  <c r="Z120" i="13" s="1"/>
  <c r="F330" i="7" s="1"/>
  <c r="BK119" i="13"/>
  <c r="K119" i="13"/>
  <c r="BA119" i="13"/>
  <c r="BB119" i="13"/>
  <c r="BE119" i="13" s="1"/>
  <c r="BD120" i="13"/>
  <c r="AR120" i="13" l="1"/>
  <c r="BH120" i="13" s="1"/>
  <c r="S120" i="13"/>
  <c r="AB121" i="13" s="1"/>
  <c r="N119" i="13"/>
  <c r="AV120" i="13"/>
  <c r="AJ121" i="13" s="1"/>
  <c r="BI120" i="13"/>
  <c r="I120" i="13"/>
  <c r="L120" i="13" s="1"/>
  <c r="O120" i="13" s="1"/>
  <c r="H230" i="12"/>
  <c r="I230" i="12" s="1"/>
  <c r="BG120" i="13"/>
  <c r="BC120" i="13"/>
  <c r="BM120" i="13" l="1"/>
  <c r="AS121" i="13" s="1"/>
  <c r="BN120" i="13"/>
  <c r="AT121" i="13" s="1"/>
  <c r="BL120" i="13"/>
  <c r="R120" i="13"/>
  <c r="AA121" i="13" s="1"/>
  <c r="AU120" i="13"/>
  <c r="AI121" i="13" s="1"/>
  <c r="H120" i="13"/>
  <c r="J231" i="12"/>
  <c r="J331" i="7"/>
  <c r="I331" i="7"/>
  <c r="K331" i="7"/>
  <c r="G331" i="7"/>
  <c r="H331" i="7"/>
  <c r="BF120" i="13"/>
  <c r="BI121" i="13" l="1"/>
  <c r="J121" i="13"/>
  <c r="S121" i="13" s="1"/>
  <c r="BJ121" i="13"/>
  <c r="AW121" i="13"/>
  <c r="AK122" i="13" s="1"/>
  <c r="BA120" i="13"/>
  <c r="BB120" i="13"/>
  <c r="BE120" i="13" s="1"/>
  <c r="K120" i="13"/>
  <c r="BK120" i="13"/>
  <c r="Q120" i="13"/>
  <c r="Z121" i="13" s="1"/>
  <c r="F331" i="7" s="1"/>
  <c r="L331" i="7"/>
  <c r="G231" i="12" s="1"/>
  <c r="I121" i="13"/>
  <c r="AV121" i="13"/>
  <c r="AJ122" i="13" s="1"/>
  <c r="AR121" i="13" l="1"/>
  <c r="BH121" i="13" s="1"/>
  <c r="M121" i="13"/>
  <c r="P121" i="13" s="1"/>
  <c r="N120" i="13"/>
  <c r="H231" i="12"/>
  <c r="I231" i="12" s="1"/>
  <c r="BB121" i="13"/>
  <c r="AB122" i="13"/>
  <c r="BC121" i="13"/>
  <c r="L121" i="13"/>
  <c r="O121" i="13" s="1"/>
  <c r="R121" i="13"/>
  <c r="AA122" i="13" s="1"/>
  <c r="BE121" i="13" l="1"/>
  <c r="AU121" i="13"/>
  <c r="AI122" i="13" s="1"/>
  <c r="H121" i="13"/>
  <c r="K121" i="13" s="1"/>
  <c r="N121" i="13" s="1"/>
  <c r="BN121" i="13"/>
  <c r="BL121" i="13"/>
  <c r="BM121" i="13"/>
  <c r="AS122" i="13" s="1"/>
  <c r="Q121" i="13"/>
  <c r="Z122" i="13" s="1"/>
  <c r="F332" i="7" s="1"/>
  <c r="BK121" i="13"/>
  <c r="BA121" i="13"/>
  <c r="G332" i="7"/>
  <c r="H332" i="7"/>
  <c r="K332" i="7"/>
  <c r="J332" i="7"/>
  <c r="I332" i="7"/>
  <c r="AR122" i="13"/>
  <c r="J232" i="12"/>
  <c r="BD121" i="13"/>
  <c r="BF121" i="13"/>
  <c r="AT122" i="13" l="1"/>
  <c r="BJ122" i="13" s="1"/>
  <c r="BI122" i="13"/>
  <c r="BH122" i="13"/>
  <c r="J333" i="7"/>
  <c r="H122" i="13"/>
  <c r="AU122" i="13"/>
  <c r="AI123" i="13" s="1"/>
  <c r="L332" i="7"/>
  <c r="G232" i="12" s="1"/>
  <c r="BG121" i="13"/>
  <c r="BB122" i="13"/>
  <c r="I122" i="13"/>
  <c r="AV122" i="13"/>
  <c r="AJ123" i="13" s="1"/>
  <c r="H333" i="7" l="1"/>
  <c r="I333" i="7"/>
  <c r="G333" i="7"/>
  <c r="K333" i="7"/>
  <c r="Q122" i="13"/>
  <c r="Z123" i="13" s="1"/>
  <c r="K122" i="13"/>
  <c r="J122" i="13"/>
  <c r="BK122" i="13" s="1"/>
  <c r="AW122" i="13"/>
  <c r="AK123" i="13" s="1"/>
  <c r="H232" i="12"/>
  <c r="I232" i="12" s="1"/>
  <c r="BE122" i="13"/>
  <c r="R122" i="13"/>
  <c r="AA123" i="13" s="1"/>
  <c r="L122" i="13"/>
  <c r="O122" i="13" s="1"/>
  <c r="BC122" i="13"/>
  <c r="BF122" i="13" s="1"/>
  <c r="BA122" i="13"/>
  <c r="BL122" i="13" l="1"/>
  <c r="BM122" i="13"/>
  <c r="AS123" i="13" s="1"/>
  <c r="BN122" i="13"/>
  <c r="AT123" i="13" s="1"/>
  <c r="L333" i="7"/>
  <c r="G233" i="12" s="1"/>
  <c r="H233" i="12" s="1"/>
  <c r="I233" i="12" s="1"/>
  <c r="N122" i="13"/>
  <c r="BD122" i="13"/>
  <c r="BG122" i="13" s="1"/>
  <c r="J233" i="12"/>
  <c r="AR123" i="13"/>
  <c r="S122" i="13"/>
  <c r="AB123" i="13" s="1"/>
  <c r="F333" i="7" s="1"/>
  <c r="M122" i="13"/>
  <c r="P122" i="13" s="1"/>
  <c r="BL123" i="13" l="1"/>
  <c r="BM123" i="13"/>
  <c r="BN123" i="13"/>
  <c r="BH123" i="13"/>
  <c r="J234" i="12"/>
  <c r="H123" i="13"/>
  <c r="Q123" i="13" s="1"/>
  <c r="Z124" i="13" s="1"/>
  <c r="AU123" i="13"/>
  <c r="AI124" i="13" s="1"/>
  <c r="AV123" i="13"/>
  <c r="AJ124" i="13" s="1"/>
  <c r="BI123" i="13"/>
  <c r="BD123" i="13"/>
  <c r="I123" i="13"/>
  <c r="R123" i="13" s="1"/>
  <c r="J334" i="7"/>
  <c r="I334" i="7"/>
  <c r="H334" i="7"/>
  <c r="G334" i="7"/>
  <c r="K334" i="7"/>
  <c r="BB123" i="13"/>
  <c r="K123" i="13" l="1"/>
  <c r="N123" i="13" s="1"/>
  <c r="AR124" i="13"/>
  <c r="BH124" i="13" s="1"/>
  <c r="J123" i="13"/>
  <c r="BK123" i="13" s="1"/>
  <c r="BJ123" i="13"/>
  <c r="AW123" i="13"/>
  <c r="AK124" i="13" s="1"/>
  <c r="AT124" i="13" s="1"/>
  <c r="BC123" i="13"/>
  <c r="AS124" i="13" s="1"/>
  <c r="BA123" i="13"/>
  <c r="AA124" i="13"/>
  <c r="L123" i="13"/>
  <c r="O123" i="13" s="1"/>
  <c r="BE123" i="13"/>
  <c r="L334" i="7"/>
  <c r="G234" i="12" s="1"/>
  <c r="BG123" i="13"/>
  <c r="S123" i="13" l="1"/>
  <c r="AB124" i="13" s="1"/>
  <c r="F334" i="7" s="1"/>
  <c r="K335" i="7" s="1"/>
  <c r="M123" i="13"/>
  <c r="P123" i="13" s="1"/>
  <c r="BI124" i="13"/>
  <c r="BF123" i="13"/>
  <c r="AV124" i="13"/>
  <c r="AJ125" i="13" s="1"/>
  <c r="AU124" i="13"/>
  <c r="AI125" i="13" s="1"/>
  <c r="H124" i="13"/>
  <c r="J124" i="13"/>
  <c r="AW124" i="13"/>
  <c r="AK125" i="13" s="1"/>
  <c r="H234" i="12"/>
  <c r="I234" i="12" s="1"/>
  <c r="BM124" i="13" l="1"/>
  <c r="BN124" i="13"/>
  <c r="BL124" i="13"/>
  <c r="BJ124" i="13"/>
  <c r="I124" i="13"/>
  <c r="R124" i="13" s="1"/>
  <c r="BC124" i="13"/>
  <c r="BF124" i="13" s="1"/>
  <c r="G335" i="7"/>
  <c r="H335" i="7"/>
  <c r="I335" i="7"/>
  <c r="J335" i="7"/>
  <c r="J235" i="12"/>
  <c r="BD124" i="13"/>
  <c r="AT125" i="13" s="1"/>
  <c r="S124" i="13"/>
  <c r="AB125" i="13" s="1"/>
  <c r="M124" i="13"/>
  <c r="P124" i="13" s="1"/>
  <c r="K124" i="13"/>
  <c r="Q124" i="13"/>
  <c r="Z125" i="13" s="1"/>
  <c r="BB124" i="13"/>
  <c r="BE124" i="13" s="1"/>
  <c r="AR125" i="13" l="1"/>
  <c r="AS125" i="13"/>
  <c r="N124" i="13"/>
  <c r="BJ125" i="13"/>
  <c r="AA125" i="13"/>
  <c r="F335" i="7" s="1"/>
  <c r="L124" i="13"/>
  <c r="O124" i="13" s="1"/>
  <c r="BK124" i="13"/>
  <c r="BA124" i="13"/>
  <c r="L335" i="7"/>
  <c r="G235" i="12" s="1"/>
  <c r="H235" i="12" s="1"/>
  <c r="I235" i="12" s="1"/>
  <c r="BG124" i="13"/>
  <c r="BN125" i="13" l="1"/>
  <c r="BL125" i="13"/>
  <c r="BM125" i="13"/>
  <c r="H125" i="13"/>
  <c r="K125" i="13" s="1"/>
  <c r="BH125" i="13"/>
  <c r="I125" i="13"/>
  <c r="R125" i="13" s="1"/>
  <c r="BI125" i="13"/>
  <c r="G336" i="7"/>
  <c r="BC125" i="13"/>
  <c r="BF125" i="13" s="1"/>
  <c r="AV125" i="13"/>
  <c r="AJ126" i="13" s="1"/>
  <c r="AU125" i="13"/>
  <c r="AI126" i="13" s="1"/>
  <c r="BB125" i="13"/>
  <c r="BE125" i="13" s="1"/>
  <c r="AW125" i="13"/>
  <c r="AK126" i="13" s="1"/>
  <c r="J125" i="13"/>
  <c r="J236" i="12"/>
  <c r="AS126" i="13" l="1"/>
  <c r="AR126" i="13"/>
  <c r="L125" i="13"/>
  <c r="O125" i="13" s="1"/>
  <c r="N125" i="13"/>
  <c r="Q125" i="13"/>
  <c r="Z126" i="13" s="1"/>
  <c r="K336" i="7"/>
  <c r="H336" i="7"/>
  <c r="I336" i="7"/>
  <c r="J336" i="7"/>
  <c r="AA126" i="13"/>
  <c r="BA125" i="13"/>
  <c r="BD125" i="13"/>
  <c r="BG125" i="13" s="1"/>
  <c r="S125" i="13"/>
  <c r="AB126" i="13" s="1"/>
  <c r="M125" i="13"/>
  <c r="P125" i="13" s="1"/>
  <c r="BK125" i="13"/>
  <c r="AT126" i="13" l="1"/>
  <c r="BJ126" i="13" s="1"/>
  <c r="F336" i="7"/>
  <c r="I337" i="7" s="1"/>
  <c r="BI126" i="13"/>
  <c r="AU126" i="13"/>
  <c r="AI127" i="13" s="1"/>
  <c r="BH126" i="13"/>
  <c r="L336" i="7"/>
  <c r="G236" i="12" s="1"/>
  <c r="AV126" i="13"/>
  <c r="AJ127" i="13" s="1"/>
  <c r="I126" i="13"/>
  <c r="H126" i="13"/>
  <c r="H236" i="12" l="1"/>
  <c r="I236" i="12" s="1"/>
  <c r="K337" i="7"/>
  <c r="H337" i="7"/>
  <c r="G337" i="7"/>
  <c r="R126" i="13"/>
  <c r="AA127" i="13" s="1"/>
  <c r="L126" i="13"/>
  <c r="O126" i="13" s="1"/>
  <c r="J337" i="7"/>
  <c r="Q126" i="13"/>
  <c r="Z127" i="13" s="1"/>
  <c r="K126" i="13"/>
  <c r="BD126" i="13"/>
  <c r="BG126" i="13" s="1"/>
  <c r="BC126" i="13"/>
  <c r="J126" i="13"/>
  <c r="AW126" i="13"/>
  <c r="AK127" i="13" s="1"/>
  <c r="BB126" i="13"/>
  <c r="BA126" i="13"/>
  <c r="BL126" i="13" l="1"/>
  <c r="BM126" i="13"/>
  <c r="AS127" i="13" s="1"/>
  <c r="BN126" i="13"/>
  <c r="N126" i="13"/>
  <c r="J237" i="12"/>
  <c r="AT127" i="13"/>
  <c r="AR127" i="13"/>
  <c r="L337" i="7"/>
  <c r="G237" i="12" s="1"/>
  <c r="H237" i="12" s="1"/>
  <c r="I237" i="12" s="1"/>
  <c r="M126" i="13"/>
  <c r="P126" i="13" s="1"/>
  <c r="S126" i="13"/>
  <c r="AB127" i="13" s="1"/>
  <c r="F337" i="7" s="1"/>
  <c r="BK126" i="13"/>
  <c r="BE126" i="13"/>
  <c r="BF126" i="13"/>
  <c r="BL127" i="13" l="1"/>
  <c r="BM127" i="13"/>
  <c r="BN127" i="13"/>
  <c r="BH127" i="13"/>
  <c r="BI127" i="13"/>
  <c r="BJ127" i="13"/>
  <c r="AW127" i="13"/>
  <c r="AK128" i="13" s="1"/>
  <c r="AT128" i="13" s="1"/>
  <c r="J127" i="13"/>
  <c r="S127" i="13" s="1"/>
  <c r="BD127" i="13"/>
  <c r="AU127" i="13"/>
  <c r="AI128" i="13" s="1"/>
  <c r="H127" i="13"/>
  <c r="G338" i="7"/>
  <c r="I338" i="7"/>
  <c r="J338" i="7"/>
  <c r="H338" i="7"/>
  <c r="K338" i="7"/>
  <c r="J238" i="12"/>
  <c r="I127" i="13"/>
  <c r="AV127" i="13"/>
  <c r="AJ128" i="13" s="1"/>
  <c r="M127" i="13" l="1"/>
  <c r="P127" i="13" s="1"/>
  <c r="AB128" i="13"/>
  <c r="BC127" i="13"/>
  <c r="BF127" i="13" s="1"/>
  <c r="L127" i="13"/>
  <c r="O127" i="13" s="1"/>
  <c r="R127" i="13"/>
  <c r="AA128" i="13" s="1"/>
  <c r="K127" i="13"/>
  <c r="BK127" i="13"/>
  <c r="Q127" i="13"/>
  <c r="Z128" i="13" s="1"/>
  <c r="L338" i="7"/>
  <c r="G238" i="12" s="1"/>
  <c r="BA127" i="13"/>
  <c r="BB127" i="13"/>
  <c r="BE127" i="13" s="1"/>
  <c r="BG127" i="13"/>
  <c r="F338" i="7" l="1"/>
  <c r="AS128" i="13"/>
  <c r="BI128" i="13" s="1"/>
  <c r="AR128" i="13"/>
  <c r="BH128" i="13" s="1"/>
  <c r="N127" i="13"/>
  <c r="BJ128" i="13"/>
  <c r="H238" i="12"/>
  <c r="I238" i="12" s="1"/>
  <c r="AW128" i="13"/>
  <c r="AK129" i="13" s="1"/>
  <c r="J128" i="13"/>
  <c r="BM128" i="13" l="1"/>
  <c r="BN128" i="13"/>
  <c r="BL128" i="13"/>
  <c r="BB128" i="13"/>
  <c r="BE128" i="13" s="1"/>
  <c r="BA128" i="13"/>
  <c r="BC128" i="13"/>
  <c r="BF128" i="13" s="1"/>
  <c r="K339" i="7"/>
  <c r="H339" i="7"/>
  <c r="G339" i="7"/>
  <c r="J339" i="7"/>
  <c r="I339" i="7"/>
  <c r="M128" i="13"/>
  <c r="P128" i="13" s="1"/>
  <c r="S128" i="13"/>
  <c r="AB129" i="13" s="1"/>
  <c r="J239" i="12"/>
  <c r="AU128" i="13"/>
  <c r="AI129" i="13" s="1"/>
  <c r="H128" i="13"/>
  <c r="BD128" i="13"/>
  <c r="BG128" i="13" s="1"/>
  <c r="AV128" i="13"/>
  <c r="AJ129" i="13" s="1"/>
  <c r="I128" i="13"/>
  <c r="AT129" i="13" l="1"/>
  <c r="AS129" i="13"/>
  <c r="AR129" i="13"/>
  <c r="R128" i="13"/>
  <c r="AA129" i="13" s="1"/>
  <c r="L128" i="13"/>
  <c r="O128" i="13" s="1"/>
  <c r="K128" i="13"/>
  <c r="Q128" i="13"/>
  <c r="Z129" i="13" s="1"/>
  <c r="F339" i="7" s="1"/>
  <c r="BK128" i="13"/>
  <c r="L339" i="7"/>
  <c r="G239" i="12" s="1"/>
  <c r="BH129" i="13" l="1"/>
  <c r="I129" i="13"/>
  <c r="L129" i="13" s="1"/>
  <c r="O129" i="13" s="1"/>
  <c r="BI129" i="13"/>
  <c r="J129" i="13"/>
  <c r="S129" i="13" s="1"/>
  <c r="AB130" i="13" s="1"/>
  <c r="BJ129" i="13"/>
  <c r="N128" i="13"/>
  <c r="AV129" i="13"/>
  <c r="AJ130" i="13" s="1"/>
  <c r="AW129" i="13"/>
  <c r="AK130" i="13" s="1"/>
  <c r="AU129" i="13"/>
  <c r="AI130" i="13" s="1"/>
  <c r="H129" i="13"/>
  <c r="H239" i="12"/>
  <c r="I239" i="12" s="1"/>
  <c r="BN129" i="13" l="1"/>
  <c r="BL129" i="13"/>
  <c r="BM129" i="13"/>
  <c r="AS130" i="13" s="1"/>
  <c r="M129" i="13"/>
  <c r="P129" i="13" s="1"/>
  <c r="R129" i="13"/>
  <c r="AA130" i="13" s="1"/>
  <c r="BB129" i="13"/>
  <c r="BE129" i="13" s="1"/>
  <c r="BA129" i="13"/>
  <c r="J240" i="12"/>
  <c r="J340" i="7"/>
  <c r="G340" i="7"/>
  <c r="K340" i="7"/>
  <c r="I340" i="7"/>
  <c r="H340" i="7"/>
  <c r="Q129" i="13"/>
  <c r="Z130" i="13" s="1"/>
  <c r="F340" i="7" s="1"/>
  <c r="K129" i="13"/>
  <c r="BK129" i="13"/>
  <c r="BC129" i="13"/>
  <c r="BD129" i="13"/>
  <c r="AR130" i="13" l="1"/>
  <c r="AT130" i="13"/>
  <c r="BJ130" i="13" s="1"/>
  <c r="BI130" i="13"/>
  <c r="N129" i="13"/>
  <c r="BF129" i="13"/>
  <c r="L340" i="7"/>
  <c r="G240" i="12" s="1"/>
  <c r="BG129" i="13"/>
  <c r="BB130" i="13" l="1"/>
  <c r="BE130" i="13" s="1"/>
  <c r="BH130" i="13"/>
  <c r="H341" i="7"/>
  <c r="K341" i="7"/>
  <c r="I341" i="7"/>
  <c r="G341" i="7"/>
  <c r="J341" i="7"/>
  <c r="J130" i="13"/>
  <c r="AW130" i="13"/>
  <c r="AK131" i="13" s="1"/>
  <c r="H240" i="12"/>
  <c r="I240" i="12" s="1"/>
  <c r="I130" i="13"/>
  <c r="AV130" i="13"/>
  <c r="AJ131" i="13" s="1"/>
  <c r="AU130" i="13"/>
  <c r="AI131" i="13" s="1"/>
  <c r="H130" i="13"/>
  <c r="BC130" i="13"/>
  <c r="BF130" i="13" s="1"/>
  <c r="BL130" i="13" l="1"/>
  <c r="AR131" i="13" s="1"/>
  <c r="BM130" i="13"/>
  <c r="BN130" i="13"/>
  <c r="AS131" i="13"/>
  <c r="L341" i="7"/>
  <c r="G241" i="12" s="1"/>
  <c r="K130" i="13"/>
  <c r="Q130" i="13"/>
  <c r="Z131" i="13" s="1"/>
  <c r="BK130" i="13"/>
  <c r="J241" i="12"/>
  <c r="S130" i="13"/>
  <c r="AB131" i="13" s="1"/>
  <c r="M130" i="13"/>
  <c r="P130" i="13" s="1"/>
  <c r="BA130" i="13"/>
  <c r="BD130" i="13"/>
  <c r="BG130" i="13" s="1"/>
  <c r="L130" i="13"/>
  <c r="O130" i="13" s="1"/>
  <c r="R130" i="13"/>
  <c r="AA131" i="13" s="1"/>
  <c r="AT131" i="13" l="1"/>
  <c r="BJ131" i="13" s="1"/>
  <c r="F341" i="7"/>
  <c r="BI131" i="13"/>
  <c r="BH131" i="13"/>
  <c r="N130" i="13"/>
  <c r="AU131" i="13"/>
  <c r="AI132" i="13" s="1"/>
  <c r="H131" i="13"/>
  <c r="H241" i="12"/>
  <c r="I241" i="12" s="1"/>
  <c r="I131" i="13"/>
  <c r="AV131" i="13"/>
  <c r="AJ132" i="13" s="1"/>
  <c r="BL131" i="13" l="1"/>
  <c r="BM131" i="13"/>
  <c r="BN131" i="13"/>
  <c r="Q131" i="13"/>
  <c r="Z132" i="13" s="1"/>
  <c r="K131" i="13"/>
  <c r="J242" i="12"/>
  <c r="BD131" i="13"/>
  <c r="BG131" i="13" s="1"/>
  <c r="BB131" i="13"/>
  <c r="BA131" i="13"/>
  <c r="BC131" i="13"/>
  <c r="AW131" i="13"/>
  <c r="AK132" i="13" s="1"/>
  <c r="J131" i="13"/>
  <c r="BK131" i="13" s="1"/>
  <c r="L131" i="13"/>
  <c r="O131" i="13" s="1"/>
  <c r="R131" i="13"/>
  <c r="AA132" i="13" s="1"/>
  <c r="H342" i="7"/>
  <c r="J342" i="7"/>
  <c r="K342" i="7"/>
  <c r="G342" i="7"/>
  <c r="I342" i="7"/>
  <c r="AS132" i="13" l="1"/>
  <c r="AR132" i="13"/>
  <c r="BH132" i="13" s="1"/>
  <c r="AT132" i="13"/>
  <c r="BI132" i="13"/>
  <c r="N131" i="13"/>
  <c r="BF131" i="13"/>
  <c r="BE131" i="13"/>
  <c r="L342" i="7"/>
  <c r="G242" i="12" s="1"/>
  <c r="S131" i="13"/>
  <c r="AB132" i="13" s="1"/>
  <c r="F342" i="7" s="1"/>
  <c r="M131" i="13"/>
  <c r="P131" i="13" s="1"/>
  <c r="J343" i="7" l="1"/>
  <c r="BJ132" i="13"/>
  <c r="J132" i="13"/>
  <c r="AW132" i="13"/>
  <c r="AK133" i="13" s="1"/>
  <c r="H132" i="13"/>
  <c r="AU132" i="13"/>
  <c r="AI133" i="13" s="1"/>
  <c r="I343" i="7"/>
  <c r="H343" i="7"/>
  <c r="G343" i="7"/>
  <c r="H242" i="12"/>
  <c r="I242" i="12" s="1"/>
  <c r="AV132" i="13"/>
  <c r="AJ133" i="13" s="1"/>
  <c r="I132" i="13"/>
  <c r="K343" i="7"/>
  <c r="BM132" i="13" l="1"/>
  <c r="BN132" i="13"/>
  <c r="BL132" i="13"/>
  <c r="J243" i="12"/>
  <c r="BK132" i="13"/>
  <c r="K132" i="13"/>
  <c r="Q132" i="13"/>
  <c r="Z133" i="13" s="1"/>
  <c r="BB132" i="13"/>
  <c r="BA132" i="13"/>
  <c r="M132" i="13"/>
  <c r="P132" i="13" s="1"/>
  <c r="S132" i="13"/>
  <c r="AB133" i="13" s="1"/>
  <c r="L343" i="7"/>
  <c r="G243" i="12" s="1"/>
  <c r="L132" i="13"/>
  <c r="O132" i="13" s="1"/>
  <c r="R132" i="13"/>
  <c r="AA133" i="13" s="1"/>
  <c r="BD132" i="13"/>
  <c r="BG132" i="13" s="1"/>
  <c r="BC132" i="13"/>
  <c r="BF132" i="13" s="1"/>
  <c r="AR133" i="13" l="1"/>
  <c r="AT133" i="13"/>
  <c r="AS133" i="13"/>
  <c r="BI133" i="13" s="1"/>
  <c r="F343" i="7"/>
  <c r="BH133" i="13"/>
  <c r="N132" i="13"/>
  <c r="BE132" i="13"/>
  <c r="H243" i="12"/>
  <c r="I243" i="12" s="1"/>
  <c r="BN133" i="13" l="1"/>
  <c r="BL133" i="13"/>
  <c r="BM133" i="13"/>
  <c r="J133" i="13"/>
  <c r="M133" i="13" s="1"/>
  <c r="P133" i="13" s="1"/>
  <c r="BJ133" i="13"/>
  <c r="AW133" i="13"/>
  <c r="AK134" i="13" s="1"/>
  <c r="J344" i="7"/>
  <c r="H344" i="7"/>
  <c r="G344" i="7"/>
  <c r="I344" i="7"/>
  <c r="K344" i="7"/>
  <c r="BC133" i="13"/>
  <c r="BF133" i="13" s="1"/>
  <c r="AV133" i="13"/>
  <c r="AJ134" i="13" s="1"/>
  <c r="I133" i="13"/>
  <c r="J244" i="12"/>
  <c r="AU133" i="13"/>
  <c r="AI134" i="13" s="1"/>
  <c r="H133" i="13"/>
  <c r="AS134" i="13" l="1"/>
  <c r="S133" i="13"/>
  <c r="AB134" i="13" s="1"/>
  <c r="BD133" i="13"/>
  <c r="AT134" i="13" s="1"/>
  <c r="K133" i="13"/>
  <c r="BK133" i="13"/>
  <c r="Q133" i="13"/>
  <c r="Z134" i="13" s="1"/>
  <c r="R133" i="13"/>
  <c r="AA134" i="13" s="1"/>
  <c r="L133" i="13"/>
  <c r="O133" i="13" s="1"/>
  <c r="L344" i="7"/>
  <c r="G244" i="12" s="1"/>
  <c r="BA133" i="13"/>
  <c r="BB133" i="13"/>
  <c r="BE133" i="13" s="1"/>
  <c r="AR134" i="13" l="1"/>
  <c r="F344" i="7"/>
  <c r="BI134" i="13"/>
  <c r="BH134" i="13"/>
  <c r="N133" i="13"/>
  <c r="BJ134" i="13"/>
  <c r="BG133" i="13"/>
  <c r="H244" i="12"/>
  <c r="I244" i="12" s="1"/>
  <c r="AV134" i="13"/>
  <c r="AJ135" i="13" s="1"/>
  <c r="I134" i="13"/>
  <c r="BL134" i="13" l="1"/>
  <c r="BM134" i="13"/>
  <c r="BN134" i="13"/>
  <c r="AW134" i="13"/>
  <c r="AK135" i="13" s="1"/>
  <c r="J134" i="13"/>
  <c r="BD134" i="13"/>
  <c r="H134" i="13"/>
  <c r="AU134" i="13"/>
  <c r="AI135" i="13" s="1"/>
  <c r="J245" i="12"/>
  <c r="BC134" i="13"/>
  <c r="R134" i="13"/>
  <c r="AA135" i="13" s="1"/>
  <c r="L134" i="13"/>
  <c r="O134" i="13" s="1"/>
  <c r="K345" i="7"/>
  <c r="G345" i="7"/>
  <c r="I345" i="7"/>
  <c r="J345" i="7"/>
  <c r="H345" i="7"/>
  <c r="AS135" i="13" l="1"/>
  <c r="AT135" i="13"/>
  <c r="BI135" i="13"/>
  <c r="S134" i="13"/>
  <c r="AB135" i="13" s="1"/>
  <c r="M134" i="13"/>
  <c r="P134" i="13" s="1"/>
  <c r="BG134" i="13"/>
  <c r="BF134" i="13"/>
  <c r="K134" i="13"/>
  <c r="Q134" i="13"/>
  <c r="Z135" i="13" s="1"/>
  <c r="BK134" i="13"/>
  <c r="BB134" i="13"/>
  <c r="BE134" i="13" s="1"/>
  <c r="BA134" i="13"/>
  <c r="L345" i="7"/>
  <c r="G245" i="12" s="1"/>
  <c r="F345" i="7" l="1"/>
  <c r="AR135" i="13"/>
  <c r="N134" i="13"/>
  <c r="BJ135" i="13"/>
  <c r="H245" i="12"/>
  <c r="I245" i="12" s="1"/>
  <c r="AW135" i="13"/>
  <c r="AK136" i="13" s="1"/>
  <c r="J135" i="13"/>
  <c r="I135" i="13"/>
  <c r="AV135" i="13"/>
  <c r="AJ136" i="13" s="1"/>
  <c r="BL135" i="13" l="1"/>
  <c r="BM135" i="13"/>
  <c r="BN135" i="13"/>
  <c r="H135" i="13"/>
  <c r="K135" i="13" s="1"/>
  <c r="BH135" i="13"/>
  <c r="BB135" i="13"/>
  <c r="BE135" i="13" s="1"/>
  <c r="AU135" i="13"/>
  <c r="AI136" i="13" s="1"/>
  <c r="J346" i="7"/>
  <c r="H346" i="7"/>
  <c r="I346" i="7"/>
  <c r="K346" i="7"/>
  <c r="G346" i="7"/>
  <c r="J246" i="12"/>
  <c r="BC135" i="13"/>
  <c r="BF135" i="13" s="1"/>
  <c r="BD135" i="13"/>
  <c r="BG135" i="13" s="1"/>
  <c r="M135" i="13"/>
  <c r="P135" i="13" s="1"/>
  <c r="S135" i="13"/>
  <c r="AB136" i="13" s="1"/>
  <c r="R135" i="13"/>
  <c r="AA136" i="13" s="1"/>
  <c r="L135" i="13"/>
  <c r="O135" i="13" s="1"/>
  <c r="AT136" i="13" l="1"/>
  <c r="AS136" i="13"/>
  <c r="AR136" i="13"/>
  <c r="BI136" i="13"/>
  <c r="BJ136" i="13"/>
  <c r="Q135" i="13"/>
  <c r="Z136" i="13" s="1"/>
  <c r="F346" i="7" s="1"/>
  <c r="BK135" i="13"/>
  <c r="N135" i="13"/>
  <c r="BA135" i="13"/>
  <c r="L346" i="7"/>
  <c r="G246" i="12" s="1"/>
  <c r="BH136" i="13" l="1"/>
  <c r="H347" i="7"/>
  <c r="H246" i="12"/>
  <c r="I246" i="12" s="1"/>
  <c r="I136" i="13"/>
  <c r="AV136" i="13"/>
  <c r="AJ137" i="13" s="1"/>
  <c r="AU136" i="13"/>
  <c r="AI137" i="13" s="1"/>
  <c r="H136" i="13"/>
  <c r="AW136" i="13"/>
  <c r="AK137" i="13" s="1"/>
  <c r="J136" i="13"/>
  <c r="BM136" i="13" l="1"/>
  <c r="BN136" i="13"/>
  <c r="AT137" i="13" s="1"/>
  <c r="BL136" i="13"/>
  <c r="AR137" i="13" s="1"/>
  <c r="J247" i="12"/>
  <c r="G347" i="7"/>
  <c r="J347" i="7"/>
  <c r="I347" i="7"/>
  <c r="K347" i="7"/>
  <c r="BD136" i="13"/>
  <c r="BG136" i="13" s="1"/>
  <c r="M136" i="13"/>
  <c r="P136" i="13" s="1"/>
  <c r="S136" i="13"/>
  <c r="AB137" i="13" s="1"/>
  <c r="K136" i="13"/>
  <c r="BK136" i="13"/>
  <c r="Q136" i="13"/>
  <c r="Z137" i="13" s="1"/>
  <c r="R136" i="13"/>
  <c r="AA137" i="13" s="1"/>
  <c r="L136" i="13"/>
  <c r="O136" i="13" s="1"/>
  <c r="BB136" i="13"/>
  <c r="BE136" i="13" s="1"/>
  <c r="BA136" i="13"/>
  <c r="BC136" i="13"/>
  <c r="BF136" i="13" s="1"/>
  <c r="AS137" i="13" l="1"/>
  <c r="F347" i="7"/>
  <c r="BH137" i="13"/>
  <c r="N136" i="13"/>
  <c r="L347" i="7"/>
  <c r="G247" i="12" s="1"/>
  <c r="H247" i="12" s="1"/>
  <c r="I247" i="12" s="1"/>
  <c r="BN137" i="13" l="1"/>
  <c r="BL137" i="13"/>
  <c r="BM137" i="13"/>
  <c r="AW137" i="13"/>
  <c r="AK138" i="13" s="1"/>
  <c r="BJ137" i="13"/>
  <c r="AV137" i="13"/>
  <c r="AJ138" i="13" s="1"/>
  <c r="BI137" i="13"/>
  <c r="J248" i="12"/>
  <c r="BD137" i="13"/>
  <c r="BG137" i="13" s="1"/>
  <c r="J137" i="13"/>
  <c r="M137" i="13" s="1"/>
  <c r="P137" i="13" s="1"/>
  <c r="I137" i="13"/>
  <c r="R137" i="13" s="1"/>
  <c r="BC137" i="13"/>
  <c r="BF137" i="13" s="1"/>
  <c r="H137" i="13"/>
  <c r="AU137" i="13"/>
  <c r="AI138" i="13" s="1"/>
  <c r="G348" i="7"/>
  <c r="I348" i="7"/>
  <c r="H348" i="7"/>
  <c r="K348" i="7"/>
  <c r="J348" i="7"/>
  <c r="AS138" i="13" l="1"/>
  <c r="AT138" i="13"/>
  <c r="S137" i="13"/>
  <c r="AB138" i="13" s="1"/>
  <c r="AA138" i="13"/>
  <c r="L137" i="13"/>
  <c r="O137" i="13" s="1"/>
  <c r="BA137" i="13"/>
  <c r="BB137" i="13"/>
  <c r="BE137" i="13" s="1"/>
  <c r="Q137" i="13"/>
  <c r="Z138" i="13" s="1"/>
  <c r="BK137" i="13"/>
  <c r="K137" i="13"/>
  <c r="L348" i="7"/>
  <c r="G248" i="12" s="1"/>
  <c r="F348" i="7" l="1"/>
  <c r="AR138" i="13"/>
  <c r="BI138" i="13"/>
  <c r="N137" i="13"/>
  <c r="J138" i="13"/>
  <c r="M138" i="13" s="1"/>
  <c r="P138" i="13" s="1"/>
  <c r="BJ138" i="13"/>
  <c r="AW138" i="13"/>
  <c r="AK139" i="13" s="1"/>
  <c r="H248" i="12"/>
  <c r="I248" i="12" s="1"/>
  <c r="AV138" i="13"/>
  <c r="AJ139" i="13" s="1"/>
  <c r="I138" i="13"/>
  <c r="BL138" i="13" l="1"/>
  <c r="BM138" i="13"/>
  <c r="BN138" i="13"/>
  <c r="S138" i="13"/>
  <c r="AB139" i="13" s="1"/>
  <c r="BB138" i="13"/>
  <c r="BE138" i="13" s="1"/>
  <c r="BH138" i="13"/>
  <c r="H138" i="13"/>
  <c r="BK138" i="13" s="1"/>
  <c r="AU138" i="13"/>
  <c r="AI139" i="13" s="1"/>
  <c r="L138" i="13"/>
  <c r="O138" i="13" s="1"/>
  <c r="R138" i="13"/>
  <c r="AA139" i="13" s="1"/>
  <c r="BA138" i="13"/>
  <c r="BC138" i="13"/>
  <c r="BF138" i="13" s="1"/>
  <c r="J249" i="12"/>
  <c r="I349" i="7"/>
  <c r="G349" i="7"/>
  <c r="J349" i="7"/>
  <c r="K349" i="7"/>
  <c r="H349" i="7"/>
  <c r="BD138" i="13"/>
  <c r="AT139" i="13" l="1"/>
  <c r="AS139" i="13"/>
  <c r="AR139" i="13"/>
  <c r="BJ139" i="13"/>
  <c r="Q138" i="13"/>
  <c r="Z139" i="13" s="1"/>
  <c r="K138" i="13"/>
  <c r="L349" i="7"/>
  <c r="G249" i="12" s="1"/>
  <c r="BG138" i="13"/>
  <c r="F349" i="7" l="1"/>
  <c r="G350" i="7" s="1"/>
  <c r="N138" i="13"/>
  <c r="AV139" i="13"/>
  <c r="AJ140" i="13" s="1"/>
  <c r="BI139" i="13"/>
  <c r="AU139" i="13"/>
  <c r="AI140" i="13" s="1"/>
  <c r="BH139" i="13"/>
  <c r="H139" i="13"/>
  <c r="Q139" i="13" s="1"/>
  <c r="Z140" i="13" s="1"/>
  <c r="I139" i="13"/>
  <c r="L139" i="13" s="1"/>
  <c r="O139" i="13" s="1"/>
  <c r="BC139" i="13"/>
  <c r="BD139" i="13"/>
  <c r="BG139" i="13" s="1"/>
  <c r="J139" i="13"/>
  <c r="AW139" i="13"/>
  <c r="AK140" i="13" s="1"/>
  <c r="H249" i="12"/>
  <c r="I249" i="12" s="1"/>
  <c r="BL139" i="13" l="1"/>
  <c r="BM139" i="13"/>
  <c r="AS140" i="13" s="1"/>
  <c r="BN139" i="13"/>
  <c r="I350" i="7"/>
  <c r="J350" i="7"/>
  <c r="K350" i="7"/>
  <c r="H350" i="7"/>
  <c r="AT140" i="13"/>
  <c r="BK139" i="13"/>
  <c r="K139" i="13"/>
  <c r="R139" i="13"/>
  <c r="AA140" i="13" s="1"/>
  <c r="BA139" i="13"/>
  <c r="BB139" i="13"/>
  <c r="AR140" i="13" s="1"/>
  <c r="BF139" i="13"/>
  <c r="S139" i="13"/>
  <c r="AB140" i="13" s="1"/>
  <c r="M139" i="13"/>
  <c r="P139" i="13" s="1"/>
  <c r="J250" i="12"/>
  <c r="F350" i="7" l="1"/>
  <c r="L350" i="7"/>
  <c r="G250" i="12" s="1"/>
  <c r="H250" i="12" s="1"/>
  <c r="I250" i="12" s="1"/>
  <c r="BH140" i="13"/>
  <c r="BI140" i="13"/>
  <c r="N139" i="13"/>
  <c r="BJ140" i="13"/>
  <c r="BE139" i="13"/>
  <c r="BB140" i="13"/>
  <c r="I351" i="7"/>
  <c r="AW140" i="13"/>
  <c r="AK141" i="13" s="1"/>
  <c r="J140" i="13"/>
  <c r="AV140" i="13"/>
  <c r="AJ141" i="13" s="1"/>
  <c r="I140" i="13"/>
  <c r="BM140" i="13" l="1"/>
  <c r="BN140" i="13"/>
  <c r="BL140" i="13"/>
  <c r="BE140" i="13"/>
  <c r="G351" i="7"/>
  <c r="H351" i="7"/>
  <c r="K351" i="7"/>
  <c r="J351" i="7"/>
  <c r="AU140" i="13"/>
  <c r="AI141" i="13" s="1"/>
  <c r="H140" i="13"/>
  <c r="K140" i="13" s="1"/>
  <c r="J251" i="12"/>
  <c r="BD140" i="13"/>
  <c r="BG140" i="13" s="1"/>
  <c r="BA140" i="13"/>
  <c r="BC140" i="13"/>
  <c r="S140" i="13"/>
  <c r="AB141" i="13" s="1"/>
  <c r="M140" i="13"/>
  <c r="P140" i="13" s="1"/>
  <c r="R140" i="13"/>
  <c r="AA141" i="13" s="1"/>
  <c r="L140" i="13"/>
  <c r="O140" i="13" s="1"/>
  <c r="AT141" i="13" l="1"/>
  <c r="AS141" i="13"/>
  <c r="BI141" i="13" s="1"/>
  <c r="AR141" i="13"/>
  <c r="AU141" i="13" s="1"/>
  <c r="AI142" i="13" s="1"/>
  <c r="N140" i="13"/>
  <c r="L351" i="7"/>
  <c r="G251" i="12" s="1"/>
  <c r="BK140" i="13"/>
  <c r="Q140" i="13"/>
  <c r="Z141" i="13" s="1"/>
  <c r="F351" i="7" s="1"/>
  <c r="BF140" i="13"/>
  <c r="J141" i="13" l="1"/>
  <c r="S141" i="13" s="1"/>
  <c r="BJ141" i="13"/>
  <c r="BH141" i="13"/>
  <c r="H141" i="13"/>
  <c r="Q141" i="13" s="1"/>
  <c r="H251" i="12"/>
  <c r="I251" i="12" s="1"/>
  <c r="BC141" i="13"/>
  <c r="BF141" i="13" s="1"/>
  <c r="AW141" i="13"/>
  <c r="AK142" i="13" s="1"/>
  <c r="I141" i="13"/>
  <c r="AV141" i="13"/>
  <c r="AJ142" i="13" s="1"/>
  <c r="J352" i="7"/>
  <c r="I352" i="7"/>
  <c r="K352" i="7"/>
  <c r="G352" i="7"/>
  <c r="H352" i="7"/>
  <c r="BN141" i="13" l="1"/>
  <c r="BL141" i="13"/>
  <c r="BM141" i="13"/>
  <c r="AS142" i="13" s="1"/>
  <c r="M141" i="13"/>
  <c r="P141" i="13" s="1"/>
  <c r="K141" i="13"/>
  <c r="Z142" i="13"/>
  <c r="J252" i="12"/>
  <c r="BB141" i="13"/>
  <c r="AR142" i="13" s="1"/>
  <c r="BA141" i="13"/>
  <c r="BD141" i="13"/>
  <c r="BG141" i="13" s="1"/>
  <c r="AB142" i="13"/>
  <c r="L352" i="7"/>
  <c r="G252" i="12" s="1"/>
  <c r="BK141" i="13"/>
  <c r="R141" i="13"/>
  <c r="AA142" i="13" s="1"/>
  <c r="L141" i="13"/>
  <c r="O141" i="13" s="1"/>
  <c r="AT142" i="13" l="1"/>
  <c r="BJ142" i="13" s="1"/>
  <c r="F352" i="7"/>
  <c r="BH142" i="13"/>
  <c r="N141" i="13"/>
  <c r="BI142" i="13"/>
  <c r="BE141" i="13"/>
  <c r="H252" i="12"/>
  <c r="I252" i="12" s="1"/>
  <c r="I142" i="13"/>
  <c r="AV142" i="13"/>
  <c r="AJ143" i="13" s="1"/>
  <c r="BL142" i="13" l="1"/>
  <c r="BM142" i="13"/>
  <c r="BN142" i="13"/>
  <c r="H142" i="13"/>
  <c r="K142" i="13" s="1"/>
  <c r="AU142" i="13"/>
  <c r="AI143" i="13" s="1"/>
  <c r="J142" i="13"/>
  <c r="AW142" i="13"/>
  <c r="AK143" i="13" s="1"/>
  <c r="BB142" i="13"/>
  <c r="BA142" i="13"/>
  <c r="I353" i="7"/>
  <c r="K353" i="7"/>
  <c r="G353" i="7"/>
  <c r="H353" i="7"/>
  <c r="J353" i="7"/>
  <c r="BC142" i="13"/>
  <c r="AS143" i="13" s="1"/>
  <c r="J253" i="12"/>
  <c r="BD142" i="13"/>
  <c r="BG142" i="13" s="1"/>
  <c r="R142" i="13"/>
  <c r="AA143" i="13" s="1"/>
  <c r="L142" i="13"/>
  <c r="O142" i="13" s="1"/>
  <c r="AR143" i="13" l="1"/>
  <c r="AT143" i="13"/>
  <c r="BK142" i="13"/>
  <c r="BI143" i="13"/>
  <c r="Q142" i="13"/>
  <c r="Z143" i="13" s="1"/>
  <c r="N142" i="13"/>
  <c r="M142" i="13"/>
  <c r="P142" i="13" s="1"/>
  <c r="S142" i="13"/>
  <c r="AB143" i="13" s="1"/>
  <c r="BE142" i="13"/>
  <c r="L353" i="7"/>
  <c r="G253" i="12" s="1"/>
  <c r="BF142" i="13"/>
  <c r="F353" i="7" l="1"/>
  <c r="I354" i="7" s="1"/>
  <c r="BH143" i="13"/>
  <c r="AW143" i="13"/>
  <c r="AK144" i="13" s="1"/>
  <c r="BJ143" i="13"/>
  <c r="J143" i="13"/>
  <c r="S143" i="13" s="1"/>
  <c r="BD143" i="13"/>
  <c r="BG143" i="13" s="1"/>
  <c r="H253" i="12"/>
  <c r="I253" i="12" s="1"/>
  <c r="I143" i="13"/>
  <c r="AV143" i="13"/>
  <c r="AJ144" i="13" s="1"/>
  <c r="H143" i="13"/>
  <c r="AU143" i="13"/>
  <c r="AI144" i="13" s="1"/>
  <c r="BL143" i="13" l="1"/>
  <c r="BM143" i="13"/>
  <c r="BN143" i="13"/>
  <c r="AT144" i="13" s="1"/>
  <c r="H354" i="7"/>
  <c r="G354" i="7"/>
  <c r="K354" i="7"/>
  <c r="J354" i="7"/>
  <c r="M143" i="13"/>
  <c r="P143" i="13" s="1"/>
  <c r="AB144" i="13"/>
  <c r="BC143" i="13"/>
  <c r="BF143" i="13" s="1"/>
  <c r="BB143" i="13"/>
  <c r="BE143" i="13" s="1"/>
  <c r="BA143" i="13"/>
  <c r="J254" i="12"/>
  <c r="Q143" i="13"/>
  <c r="Z144" i="13" s="1"/>
  <c r="K143" i="13"/>
  <c r="BK143" i="13"/>
  <c r="L143" i="13"/>
  <c r="O143" i="13" s="1"/>
  <c r="R143" i="13"/>
  <c r="AA144" i="13" s="1"/>
  <c r="AS144" i="13" l="1"/>
  <c r="AR144" i="13"/>
  <c r="BH144" i="13" s="1"/>
  <c r="F354" i="7"/>
  <c r="L354" i="7"/>
  <c r="G254" i="12" s="1"/>
  <c r="H254" i="12" s="1"/>
  <c r="I254" i="12" s="1"/>
  <c r="BI144" i="13"/>
  <c r="N143" i="13"/>
  <c r="BJ144" i="13"/>
  <c r="BM144" i="13" l="1"/>
  <c r="BN144" i="13"/>
  <c r="BL144" i="13"/>
  <c r="AU144" i="13"/>
  <c r="AI145" i="13" s="1"/>
  <c r="J144" i="13"/>
  <c r="M144" i="13" s="1"/>
  <c r="P144" i="13" s="1"/>
  <c r="AW144" i="13"/>
  <c r="AK145" i="13" s="1"/>
  <c r="J255" i="12"/>
  <c r="H144" i="13"/>
  <c r="I144" i="13"/>
  <c r="AV144" i="13"/>
  <c r="AJ145" i="13" s="1"/>
  <c r="BD144" i="13"/>
  <c r="I355" i="7"/>
  <c r="G355" i="7"/>
  <c r="J355" i="7"/>
  <c r="K355" i="7"/>
  <c r="H355" i="7"/>
  <c r="AT145" i="13" l="1"/>
  <c r="S144" i="13"/>
  <c r="AB145" i="13" s="1"/>
  <c r="BK144" i="13"/>
  <c r="K144" i="13"/>
  <c r="BA144" i="13"/>
  <c r="BB144" i="13"/>
  <c r="AR145" i="13" s="1"/>
  <c r="Q144" i="13"/>
  <c r="Z145" i="13" s="1"/>
  <c r="L144" i="13"/>
  <c r="O144" i="13" s="1"/>
  <c r="R144" i="13"/>
  <c r="AA145" i="13" s="1"/>
  <c r="BC144" i="13"/>
  <c r="BF144" i="13" s="1"/>
  <c r="L355" i="7"/>
  <c r="G255" i="12" s="1"/>
  <c r="BG144" i="13"/>
  <c r="AS145" i="13" l="1"/>
  <c r="BI145" i="13" s="1"/>
  <c r="F355" i="7"/>
  <c r="BH145" i="13"/>
  <c r="BJ145" i="13"/>
  <c r="N144" i="13"/>
  <c r="BE144" i="13"/>
  <c r="H145" i="13"/>
  <c r="AW145" i="13"/>
  <c r="AK146" i="13" s="1"/>
  <c r="J145" i="13"/>
  <c r="H255" i="12"/>
  <c r="I255" i="12" s="1"/>
  <c r="BN145" i="13" l="1"/>
  <c r="BL145" i="13"/>
  <c r="BM145" i="13"/>
  <c r="I145" i="13"/>
  <c r="BK145" i="13" s="1"/>
  <c r="AU145" i="13"/>
  <c r="AI146" i="13" s="1"/>
  <c r="BB145" i="13"/>
  <c r="BE145" i="13" s="1"/>
  <c r="AV145" i="13"/>
  <c r="AJ146" i="13" s="1"/>
  <c r="K145" i="13"/>
  <c r="Q145" i="13"/>
  <c r="S145" i="13"/>
  <c r="AB146" i="13" s="1"/>
  <c r="M145" i="13"/>
  <c r="P145" i="13" s="1"/>
  <c r="BD145" i="13"/>
  <c r="I356" i="7"/>
  <c r="H356" i="7"/>
  <c r="K356" i="7"/>
  <c r="G356" i="7"/>
  <c r="J356" i="7"/>
  <c r="J256" i="12"/>
  <c r="AT146" i="13" l="1"/>
  <c r="BJ146" i="13" s="1"/>
  <c r="AR146" i="13"/>
  <c r="L145" i="13"/>
  <c r="O145" i="13" s="1"/>
  <c r="R145" i="13"/>
  <c r="AA146" i="13" s="1"/>
  <c r="N145" i="13"/>
  <c r="Z146" i="13"/>
  <c r="F356" i="7" s="1"/>
  <c r="BA145" i="13"/>
  <c r="BC145" i="13"/>
  <c r="AS146" i="13" s="1"/>
  <c r="L356" i="7"/>
  <c r="G256" i="12" s="1"/>
  <c r="BG145" i="13"/>
  <c r="BI146" i="13" l="1"/>
  <c r="BH146" i="13"/>
  <c r="BB146" i="13"/>
  <c r="H146" i="13"/>
  <c r="K146" i="13" s="1"/>
  <c r="AU146" i="13"/>
  <c r="AI147" i="13" s="1"/>
  <c r="BF145" i="13"/>
  <c r="H256" i="12"/>
  <c r="I256" i="12" s="1"/>
  <c r="G357" i="7"/>
  <c r="AV146" i="13"/>
  <c r="AJ147" i="13" s="1"/>
  <c r="I146" i="13"/>
  <c r="AW146" i="13"/>
  <c r="AK147" i="13" s="1"/>
  <c r="J146" i="13"/>
  <c r="BL146" i="13" l="1"/>
  <c r="AR147" i="13" s="1"/>
  <c r="BM146" i="13"/>
  <c r="BN146" i="13"/>
  <c r="N146" i="13"/>
  <c r="J257" i="12"/>
  <c r="Q146" i="13"/>
  <c r="Z147" i="13" s="1"/>
  <c r="K357" i="7"/>
  <c r="I357" i="7"/>
  <c r="J357" i="7"/>
  <c r="H357" i="7"/>
  <c r="BA146" i="13"/>
  <c r="BD146" i="13"/>
  <c r="BG146" i="13" s="1"/>
  <c r="S146" i="13"/>
  <c r="AB147" i="13" s="1"/>
  <c r="M146" i="13"/>
  <c r="P146" i="13" s="1"/>
  <c r="BE146" i="13"/>
  <c r="BC146" i="13"/>
  <c r="BF146" i="13" s="1"/>
  <c r="L146" i="13"/>
  <c r="O146" i="13" s="1"/>
  <c r="R146" i="13"/>
  <c r="AA147" i="13" s="1"/>
  <c r="BK146" i="13"/>
  <c r="AT147" i="13" l="1"/>
  <c r="BJ147" i="13" s="1"/>
  <c r="AS147" i="13"/>
  <c r="F357" i="7"/>
  <c r="BH147" i="13"/>
  <c r="L357" i="7"/>
  <c r="G257" i="12" s="1"/>
  <c r="AU147" i="13"/>
  <c r="AI148" i="13" s="1"/>
  <c r="H147" i="13"/>
  <c r="I147" i="13" l="1"/>
  <c r="R147" i="13" s="1"/>
  <c r="BI147" i="13"/>
  <c r="H257" i="12"/>
  <c r="I257" i="12" s="1"/>
  <c r="AV147" i="13"/>
  <c r="AJ148" i="13" s="1"/>
  <c r="K147" i="13"/>
  <c r="Q147" i="13"/>
  <c r="Z148" i="13" s="1"/>
  <c r="K358" i="7"/>
  <c r="G358" i="7"/>
  <c r="H358" i="7"/>
  <c r="I358" i="7"/>
  <c r="J358" i="7"/>
  <c r="AW147" i="13"/>
  <c r="AK148" i="13" s="1"/>
  <c r="J147" i="13"/>
  <c r="BB147" i="13"/>
  <c r="BE147" i="13" s="1"/>
  <c r="BL147" i="13" l="1"/>
  <c r="AR148" i="13" s="1"/>
  <c r="BM147" i="13"/>
  <c r="BN147" i="13"/>
  <c r="L147" i="13"/>
  <c r="O147" i="13" s="1"/>
  <c r="N147" i="13"/>
  <c r="J258" i="12"/>
  <c r="AA148" i="13"/>
  <c r="BA147" i="13"/>
  <c r="BC147" i="13"/>
  <c r="M147" i="13"/>
  <c r="P147" i="13" s="1"/>
  <c r="S147" i="13"/>
  <c r="AB148" i="13" s="1"/>
  <c r="BD147" i="13"/>
  <c r="BG147" i="13" s="1"/>
  <c r="L358" i="7"/>
  <c r="G258" i="12" s="1"/>
  <c r="BK147" i="13"/>
  <c r="AS148" i="13" l="1"/>
  <c r="AT148" i="13"/>
  <c r="BJ148" i="13" s="1"/>
  <c r="F358" i="7"/>
  <c r="BI148" i="13"/>
  <c r="BH148" i="13"/>
  <c r="BF147" i="13"/>
  <c r="H258" i="12"/>
  <c r="I258" i="12" s="1"/>
  <c r="BM148" i="13" l="1"/>
  <c r="BN148" i="13"/>
  <c r="BL148" i="13"/>
  <c r="I148" i="13"/>
  <c r="L148" i="13" s="1"/>
  <c r="O148" i="13" s="1"/>
  <c r="AV148" i="13"/>
  <c r="AJ149" i="13" s="1"/>
  <c r="H148" i="13"/>
  <c r="Q148" i="13" s="1"/>
  <c r="Z149" i="13" s="1"/>
  <c r="AU148" i="13"/>
  <c r="AI149" i="13" s="1"/>
  <c r="J148" i="13"/>
  <c r="M148" i="13" s="1"/>
  <c r="P148" i="13" s="1"/>
  <c r="AW148" i="13"/>
  <c r="AK149" i="13" s="1"/>
  <c r="J359" i="7"/>
  <c r="G359" i="7"/>
  <c r="I359" i="7"/>
  <c r="H359" i="7"/>
  <c r="K359" i="7"/>
  <c r="BC148" i="13"/>
  <c r="BF148" i="13" s="1"/>
  <c r="BD148" i="13"/>
  <c r="BG148" i="13" s="1"/>
  <c r="BB148" i="13"/>
  <c r="BA148" i="13"/>
  <c r="J259" i="12"/>
  <c r="AS149" i="13" l="1"/>
  <c r="AT149" i="13"/>
  <c r="AR149" i="13"/>
  <c r="BH149" i="13" s="1"/>
  <c r="K148" i="13"/>
  <c r="N148" i="13" s="1"/>
  <c r="S148" i="13"/>
  <c r="AB149" i="13" s="1"/>
  <c r="R148" i="13"/>
  <c r="AA149" i="13" s="1"/>
  <c r="F359" i="7" s="1"/>
  <c r="BK148" i="13"/>
  <c r="L359" i="7"/>
  <c r="G259" i="12" s="1"/>
  <c r="H259" i="12" s="1"/>
  <c r="I259" i="12" s="1"/>
  <c r="BE148" i="13"/>
  <c r="BN149" i="13" l="1"/>
  <c r="BL149" i="13"/>
  <c r="BM149" i="13"/>
  <c r="BI149" i="13"/>
  <c r="J149" i="13"/>
  <c r="S149" i="13" s="1"/>
  <c r="BJ149" i="13"/>
  <c r="AW149" i="13"/>
  <c r="AK150" i="13" s="1"/>
  <c r="AU149" i="13"/>
  <c r="AI150" i="13" s="1"/>
  <c r="H149" i="13"/>
  <c r="H360" i="7"/>
  <c r="K360" i="7"/>
  <c r="J360" i="7"/>
  <c r="I360" i="7"/>
  <c r="G360" i="7"/>
  <c r="J260" i="12"/>
  <c r="I149" i="13"/>
  <c r="AV149" i="13"/>
  <c r="AJ150" i="13" s="1"/>
  <c r="M149" i="13" l="1"/>
  <c r="P149" i="13" s="1"/>
  <c r="BD149" i="13"/>
  <c r="AT150" i="13" s="1"/>
  <c r="AB150" i="13"/>
  <c r="BA149" i="13"/>
  <c r="BB149" i="13"/>
  <c r="BE149" i="13" s="1"/>
  <c r="BC149" i="13"/>
  <c r="BF149" i="13" s="1"/>
  <c r="L149" i="13"/>
  <c r="O149" i="13" s="1"/>
  <c r="R149" i="13"/>
  <c r="AA150" i="13" s="1"/>
  <c r="K149" i="13"/>
  <c r="Q149" i="13"/>
  <c r="Z150" i="13" s="1"/>
  <c r="BK149" i="13"/>
  <c r="L360" i="7"/>
  <c r="G260" i="12" s="1"/>
  <c r="F360" i="7" l="1"/>
  <c r="AR150" i="13"/>
  <c r="BH150" i="13" s="1"/>
  <c r="AS150" i="13"/>
  <c r="BJ150" i="13"/>
  <c r="N149" i="13"/>
  <c r="BG149" i="13"/>
  <c r="H260" i="12"/>
  <c r="I260" i="12" s="1"/>
  <c r="BL150" i="13" l="1"/>
  <c r="BM150" i="13"/>
  <c r="BN150" i="13"/>
  <c r="AV150" i="13"/>
  <c r="AJ151" i="13" s="1"/>
  <c r="BI150" i="13"/>
  <c r="I150" i="13"/>
  <c r="L150" i="13" s="1"/>
  <c r="O150" i="13" s="1"/>
  <c r="J150" i="13"/>
  <c r="AW150" i="13"/>
  <c r="AK151" i="13" s="1"/>
  <c r="BD150" i="13"/>
  <c r="J261" i="12"/>
  <c r="AU150" i="13"/>
  <c r="AI151" i="13" s="1"/>
  <c r="H150" i="13"/>
  <c r="H361" i="7"/>
  <c r="I361" i="7"/>
  <c r="J361" i="7"/>
  <c r="K361" i="7"/>
  <c r="G361" i="7"/>
  <c r="AT151" i="13" l="1"/>
  <c r="R150" i="13"/>
  <c r="AA151" i="13" s="1"/>
  <c r="BC150" i="13"/>
  <c r="AS151" i="13" s="1"/>
  <c r="S150" i="13"/>
  <c r="AB151" i="13" s="1"/>
  <c r="M150" i="13"/>
  <c r="P150" i="13" s="1"/>
  <c r="Q150" i="13"/>
  <c r="Z151" i="13" s="1"/>
  <c r="BK150" i="13"/>
  <c r="K150" i="13"/>
  <c r="BA150" i="13"/>
  <c r="BB150" i="13"/>
  <c r="BE150" i="13" s="1"/>
  <c r="BG150" i="13"/>
  <c r="L361" i="7"/>
  <c r="G261" i="12" s="1"/>
  <c r="AR151" i="13" l="1"/>
  <c r="BH151" i="13" s="1"/>
  <c r="F361" i="7"/>
  <c r="BI151" i="13"/>
  <c r="BJ151" i="13"/>
  <c r="N150" i="13"/>
  <c r="BF150" i="13"/>
  <c r="H261" i="12"/>
  <c r="I261" i="12" s="1"/>
  <c r="I151" i="13"/>
  <c r="AV151" i="13"/>
  <c r="AJ152" i="13" s="1"/>
  <c r="AW151" i="13"/>
  <c r="AK152" i="13" s="1"/>
  <c r="J151" i="13"/>
  <c r="BL151" i="13" l="1"/>
  <c r="BM151" i="13"/>
  <c r="BN151" i="13"/>
  <c r="H151" i="13"/>
  <c r="K151" i="13" s="1"/>
  <c r="AU151" i="13"/>
  <c r="AI152" i="13" s="1"/>
  <c r="H362" i="7"/>
  <c r="J362" i="7"/>
  <c r="I362" i="7"/>
  <c r="G362" i="7"/>
  <c r="K362" i="7"/>
  <c r="BC151" i="13"/>
  <c r="BF151" i="13" s="1"/>
  <c r="BD151" i="13"/>
  <c r="J262" i="12"/>
  <c r="S151" i="13"/>
  <c r="AB152" i="13" s="1"/>
  <c r="M151" i="13"/>
  <c r="P151" i="13" s="1"/>
  <c r="BB151" i="13"/>
  <c r="BE151" i="13" s="1"/>
  <c r="BA151" i="13"/>
  <c r="L151" i="13"/>
  <c r="O151" i="13" s="1"/>
  <c r="R151" i="13"/>
  <c r="AA152" i="13" s="1"/>
  <c r="AT152" i="13" l="1"/>
  <c r="AS152" i="13"/>
  <c r="BI152" i="13" s="1"/>
  <c r="AR152" i="13"/>
  <c r="N151" i="13"/>
  <c r="BJ152" i="13"/>
  <c r="Q151" i="13"/>
  <c r="Z152" i="13" s="1"/>
  <c r="F362" i="7" s="1"/>
  <c r="L362" i="7"/>
  <c r="G262" i="12" s="1"/>
  <c r="BK151" i="13"/>
  <c r="BG151" i="13"/>
  <c r="H152" i="13" l="1"/>
  <c r="Q152" i="13" s="1"/>
  <c r="BH152" i="13"/>
  <c r="AU152" i="13"/>
  <c r="AI153" i="13" s="1"/>
  <c r="I363" i="7"/>
  <c r="BB152" i="13"/>
  <c r="BE152" i="13" s="1"/>
  <c r="H262" i="12"/>
  <c r="I262" i="12" s="1"/>
  <c r="I152" i="13"/>
  <c r="AV152" i="13"/>
  <c r="AJ153" i="13" s="1"/>
  <c r="K152" i="13"/>
  <c r="J152" i="13"/>
  <c r="AW152" i="13"/>
  <c r="AK153" i="13" s="1"/>
  <c r="BM152" i="13" l="1"/>
  <c r="BN152" i="13"/>
  <c r="BL152" i="13"/>
  <c r="AR153" i="13" s="1"/>
  <c r="N152" i="13"/>
  <c r="J263" i="12"/>
  <c r="K363" i="7"/>
  <c r="H363" i="7"/>
  <c r="J363" i="7"/>
  <c r="G363" i="7"/>
  <c r="Z153" i="13"/>
  <c r="BC152" i="13"/>
  <c r="L152" i="13"/>
  <c r="O152" i="13" s="1"/>
  <c r="R152" i="13"/>
  <c r="AA153" i="13" s="1"/>
  <c r="BD152" i="13"/>
  <c r="BG152" i="13" s="1"/>
  <c r="BA152" i="13"/>
  <c r="S152" i="13"/>
  <c r="AB153" i="13" s="1"/>
  <c r="M152" i="13"/>
  <c r="P152" i="13" s="1"/>
  <c r="BK152" i="13"/>
  <c r="AT153" i="13" l="1"/>
  <c r="AS153" i="13"/>
  <c r="BI153" i="13" s="1"/>
  <c r="F363" i="7"/>
  <c r="I364" i="7" s="1"/>
  <c r="BH153" i="13"/>
  <c r="H153" i="13"/>
  <c r="Q153" i="13" s="1"/>
  <c r="L363" i="7"/>
  <c r="G263" i="12" s="1"/>
  <c r="H263" i="12" s="1"/>
  <c r="I263" i="12" s="1"/>
  <c r="AU153" i="13"/>
  <c r="AI154" i="13" s="1"/>
  <c r="BF152" i="13"/>
  <c r="BN153" i="13" l="1"/>
  <c r="BM153" i="13"/>
  <c r="BL153" i="13"/>
  <c r="J153" i="13"/>
  <c r="M153" i="13" s="1"/>
  <c r="P153" i="13" s="1"/>
  <c r="BJ153" i="13"/>
  <c r="K153" i="13"/>
  <c r="J364" i="7"/>
  <c r="H364" i="7"/>
  <c r="G364" i="7"/>
  <c r="K364" i="7"/>
  <c r="BA153" i="13"/>
  <c r="AW153" i="13"/>
  <c r="AK154" i="13" s="1"/>
  <c r="I153" i="13"/>
  <c r="AV153" i="13"/>
  <c r="AJ154" i="13" s="1"/>
  <c r="BB153" i="13"/>
  <c r="Z154" i="13"/>
  <c r="BC153" i="13"/>
  <c r="J264" i="12"/>
  <c r="AR154" i="13" l="1"/>
  <c r="AS154" i="13"/>
  <c r="S153" i="13"/>
  <c r="AB154" i="13" s="1"/>
  <c r="N153" i="13"/>
  <c r="BH154" i="13"/>
  <c r="L364" i="7"/>
  <c r="G264" i="12" s="1"/>
  <c r="H264" i="12" s="1"/>
  <c r="I264" i="12" s="1"/>
  <c r="BD153" i="13"/>
  <c r="AT154" i="13" s="1"/>
  <c r="L153" i="13"/>
  <c r="O153" i="13" s="1"/>
  <c r="R153" i="13"/>
  <c r="AA154" i="13" s="1"/>
  <c r="BK153" i="13"/>
  <c r="BE153" i="13"/>
  <c r="BF153" i="13"/>
  <c r="BL154" i="13" l="1"/>
  <c r="BM154" i="13"/>
  <c r="BN154" i="13"/>
  <c r="F364" i="7"/>
  <c r="BJ154" i="13"/>
  <c r="BI154" i="13"/>
  <c r="J265" i="12"/>
  <c r="BG153" i="13"/>
  <c r="BB154" i="13"/>
  <c r="BE154" i="13" s="1"/>
  <c r="AV154" i="13"/>
  <c r="AJ155" i="13" s="1"/>
  <c r="I154" i="13"/>
  <c r="H154" i="13"/>
  <c r="AU154" i="13"/>
  <c r="AI155" i="13" s="1"/>
  <c r="AR155" i="13" s="1"/>
  <c r="J154" i="13" l="1"/>
  <c r="BK154" i="13" s="1"/>
  <c r="AW154" i="13"/>
  <c r="AK155" i="13" s="1"/>
  <c r="G365" i="7"/>
  <c r="K365" i="7"/>
  <c r="I365" i="7"/>
  <c r="H365" i="7"/>
  <c r="J365" i="7"/>
  <c r="R154" i="13"/>
  <c r="AA155" i="13" s="1"/>
  <c r="L154" i="13"/>
  <c r="O154" i="13" s="1"/>
  <c r="BC154" i="13"/>
  <c r="AS155" i="13" s="1"/>
  <c r="Q154" i="13"/>
  <c r="Z155" i="13" s="1"/>
  <c r="K154" i="13"/>
  <c r="H155" i="13" l="1"/>
  <c r="K155" i="13" s="1"/>
  <c r="BH155" i="13"/>
  <c r="N154" i="13"/>
  <c r="BI155" i="13"/>
  <c r="AU155" i="13"/>
  <c r="AI156" i="13" s="1"/>
  <c r="M154" i="13"/>
  <c r="P154" i="13" s="1"/>
  <c r="S154" i="13"/>
  <c r="AB155" i="13" s="1"/>
  <c r="F365" i="7" s="1"/>
  <c r="BD154" i="13"/>
  <c r="BG154" i="13" s="1"/>
  <c r="BA154" i="13"/>
  <c r="L365" i="7"/>
  <c r="G265" i="12" s="1"/>
  <c r="BF154" i="13"/>
  <c r="AT155" i="13" l="1"/>
  <c r="BJ155" i="13" s="1"/>
  <c r="Q155" i="13"/>
  <c r="Z156" i="13" s="1"/>
  <c r="N155" i="13"/>
  <c r="BC155" i="13"/>
  <c r="BF155" i="13" s="1"/>
  <c r="H265" i="12"/>
  <c r="I265" i="12" s="1"/>
  <c r="H366" i="7"/>
  <c r="K366" i="7"/>
  <c r="G366" i="7"/>
  <c r="I366" i="7"/>
  <c r="J366" i="7"/>
  <c r="I155" i="13"/>
  <c r="AV155" i="13"/>
  <c r="AJ156" i="13" s="1"/>
  <c r="BB155" i="13"/>
  <c r="BL155" i="13" l="1"/>
  <c r="BM155" i="13"/>
  <c r="AS156" i="13" s="1"/>
  <c r="BN155" i="13"/>
  <c r="AR156" i="13"/>
  <c r="AW155" i="13"/>
  <c r="AK156" i="13" s="1"/>
  <c r="BD155" i="13"/>
  <c r="BG155" i="13" s="1"/>
  <c r="BA155" i="13"/>
  <c r="J155" i="13"/>
  <c r="S155" i="13" s="1"/>
  <c r="AB156" i="13" s="1"/>
  <c r="J266" i="12"/>
  <c r="L366" i="7"/>
  <c r="G266" i="12" s="1"/>
  <c r="R155" i="13"/>
  <c r="AA156" i="13" s="1"/>
  <c r="L155" i="13"/>
  <c r="BE155" i="13"/>
  <c r="AT156" i="13" l="1"/>
  <c r="BJ156" i="13" s="1"/>
  <c r="F366" i="7"/>
  <c r="BH156" i="13"/>
  <c r="O155" i="13"/>
  <c r="I156" i="13"/>
  <c r="R156" i="13" s="1"/>
  <c r="BI156" i="13"/>
  <c r="BK155" i="13"/>
  <c r="BB156" i="13" s="1"/>
  <c r="BE156" i="13" s="1"/>
  <c r="M155" i="13"/>
  <c r="P155" i="13" s="1"/>
  <c r="AV156" i="13"/>
  <c r="AJ157" i="13" s="1"/>
  <c r="H266" i="12"/>
  <c r="I266" i="12" s="1"/>
  <c r="AU156" i="13"/>
  <c r="AI157" i="13" s="1"/>
  <c r="H156" i="13"/>
  <c r="BM156" i="13" l="1"/>
  <c r="BN156" i="13"/>
  <c r="BL156" i="13"/>
  <c r="AR157" i="13" s="1"/>
  <c r="L156" i="13"/>
  <c r="O156" i="13" s="1"/>
  <c r="AA157" i="13"/>
  <c r="AW156" i="13"/>
  <c r="AK157" i="13" s="1"/>
  <c r="J156" i="13"/>
  <c r="BK156" i="13" s="1"/>
  <c r="J267" i="12"/>
  <c r="K156" i="13"/>
  <c r="Q156" i="13"/>
  <c r="Z157" i="13" s="1"/>
  <c r="I367" i="7"/>
  <c r="G367" i="7"/>
  <c r="K367" i="7"/>
  <c r="H367" i="7"/>
  <c r="J367" i="7"/>
  <c r="N156" i="13" l="1"/>
  <c r="BH157" i="13"/>
  <c r="H157" i="13"/>
  <c r="K157" i="13" s="1"/>
  <c r="BD156" i="13"/>
  <c r="BG156" i="13" s="1"/>
  <c r="AU157" i="13"/>
  <c r="AI158" i="13" s="1"/>
  <c r="BC156" i="13"/>
  <c r="AS157" i="13" s="1"/>
  <c r="BA156" i="13"/>
  <c r="S156" i="13"/>
  <c r="AB157" i="13" s="1"/>
  <c r="F367" i="7" s="1"/>
  <c r="M156" i="13"/>
  <c r="P156" i="13" s="1"/>
  <c r="BB157" i="13"/>
  <c r="BE157" i="13" s="1"/>
  <c r="L367" i="7"/>
  <c r="G267" i="12" s="1"/>
  <c r="H267" i="12" s="1"/>
  <c r="I267" i="12" s="1"/>
  <c r="AT157" i="13" l="1"/>
  <c r="BN157" i="13"/>
  <c r="BL157" i="13"/>
  <c r="AR158" i="13" s="1"/>
  <c r="BM157" i="13"/>
  <c r="K368" i="7"/>
  <c r="BI157" i="13"/>
  <c r="BJ157" i="13"/>
  <c r="N157" i="13"/>
  <c r="Q157" i="13"/>
  <c r="Z158" i="13" s="1"/>
  <c r="BF156" i="13"/>
  <c r="J268" i="12"/>
  <c r="G368" i="7"/>
  <c r="J368" i="7"/>
  <c r="I368" i="7"/>
  <c r="H368" i="7"/>
  <c r="J157" i="13" l="1"/>
  <c r="S157" i="13" s="1"/>
  <c r="BH158" i="13"/>
  <c r="AU158" i="13"/>
  <c r="AI159" i="13" s="1"/>
  <c r="I157" i="13"/>
  <c r="AW157" i="13"/>
  <c r="AK158" i="13" s="1"/>
  <c r="BD157" i="13"/>
  <c r="BG157" i="13" s="1"/>
  <c r="AV157" i="13"/>
  <c r="AJ158" i="13" s="1"/>
  <c r="AS158" i="13" s="1"/>
  <c r="H158" i="13"/>
  <c r="Q158" i="13" s="1"/>
  <c r="BC157" i="13"/>
  <c r="BF157" i="13" s="1"/>
  <c r="L368" i="7"/>
  <c r="G268" i="12" s="1"/>
  <c r="AT158" i="13" l="1"/>
  <c r="AV158" i="13"/>
  <c r="AJ159" i="13" s="1"/>
  <c r="BK157" i="13"/>
  <c r="BB158" i="13" s="1"/>
  <c r="BE158" i="13" s="1"/>
  <c r="M157" i="13"/>
  <c r="P157" i="13" s="1"/>
  <c r="L157" i="13"/>
  <c r="R157" i="13"/>
  <c r="AA158" i="13" s="1"/>
  <c r="AB158" i="13"/>
  <c r="BA157" i="13"/>
  <c r="K158" i="13"/>
  <c r="Z159" i="13"/>
  <c r="H268" i="12"/>
  <c r="I268" i="12" s="1"/>
  <c r="F368" i="7" l="1"/>
  <c r="G369" i="7" s="1"/>
  <c r="BL158" i="13"/>
  <c r="BM158" i="13"/>
  <c r="BN158" i="13"/>
  <c r="BI158" i="13"/>
  <c r="AW158" i="13"/>
  <c r="AK159" i="13" s="1"/>
  <c r="BJ158" i="13"/>
  <c r="N158" i="13"/>
  <c r="O157" i="13"/>
  <c r="AR159" i="13"/>
  <c r="BD158" i="13"/>
  <c r="J158" i="13"/>
  <c r="M158" i="13" s="1"/>
  <c r="P158" i="13" s="1"/>
  <c r="BC158" i="13"/>
  <c r="BF158" i="13" s="1"/>
  <c r="I158" i="13"/>
  <c r="L158" i="13" s="1"/>
  <c r="O158" i="13" s="1"/>
  <c r="J269" i="12"/>
  <c r="I369" i="7" l="1"/>
  <c r="J369" i="7"/>
  <c r="K369" i="7"/>
  <c r="H369" i="7"/>
  <c r="AS159" i="13"/>
  <c r="AT159" i="13"/>
  <c r="S158" i="13"/>
  <c r="AB159" i="13" s="1"/>
  <c r="BA158" i="13"/>
  <c r="R158" i="13"/>
  <c r="AA159" i="13" s="1"/>
  <c r="BK158" i="13"/>
  <c r="BG158" i="13"/>
  <c r="L369" i="7"/>
  <c r="G269" i="12" s="1"/>
  <c r="F369" i="7" l="1"/>
  <c r="BJ159" i="13"/>
  <c r="I159" i="13"/>
  <c r="R159" i="13" s="1"/>
  <c r="BI159" i="13"/>
  <c r="AU159" i="13"/>
  <c r="AI160" i="13" s="1"/>
  <c r="BH159" i="13"/>
  <c r="BB159" i="13"/>
  <c r="BE159" i="13" s="1"/>
  <c r="H159" i="13"/>
  <c r="Q159" i="13" s="1"/>
  <c r="AV159" i="13"/>
  <c r="AJ160" i="13" s="1"/>
  <c r="BC159" i="13"/>
  <c r="BF159" i="13" s="1"/>
  <c r="J159" i="13"/>
  <c r="AW159" i="13"/>
  <c r="AK160" i="13" s="1"/>
  <c r="H269" i="12"/>
  <c r="I269" i="12" s="1"/>
  <c r="BL159" i="13" l="1"/>
  <c r="AR160" i="13" s="1"/>
  <c r="BM159" i="13"/>
  <c r="AS160" i="13" s="1"/>
  <c r="BN159" i="13"/>
  <c r="K370" i="7"/>
  <c r="L159" i="13"/>
  <c r="O159" i="13" s="1"/>
  <c r="Z160" i="13"/>
  <c r="K159" i="13"/>
  <c r="H370" i="7"/>
  <c r="G370" i="7"/>
  <c r="J370" i="7"/>
  <c r="I370" i="7"/>
  <c r="AA160" i="13"/>
  <c r="M159" i="13"/>
  <c r="P159" i="13" s="1"/>
  <c r="S159" i="13"/>
  <c r="AB160" i="13" s="1"/>
  <c r="F370" i="7" s="1"/>
  <c r="BK159" i="13"/>
  <c r="BA159" i="13"/>
  <c r="BD159" i="13"/>
  <c r="BG159" i="13" s="1"/>
  <c r="J270" i="12"/>
  <c r="AT160" i="13" l="1"/>
  <c r="BJ160" i="13" s="1"/>
  <c r="N159" i="13"/>
  <c r="I160" i="13"/>
  <c r="L160" i="13" s="1"/>
  <c r="O160" i="13" s="1"/>
  <c r="BI160" i="13"/>
  <c r="K371" i="7"/>
  <c r="AV160" i="13"/>
  <c r="AJ161" i="13" s="1"/>
  <c r="L370" i="7"/>
  <c r="G270" i="12" s="1"/>
  <c r="R160" i="13" l="1"/>
  <c r="AA161" i="13" s="1"/>
  <c r="AU160" i="13"/>
  <c r="AI161" i="13" s="1"/>
  <c r="BH160" i="13"/>
  <c r="J371" i="7"/>
  <c r="G371" i="7"/>
  <c r="H371" i="7"/>
  <c r="BB160" i="13"/>
  <c r="BE160" i="13" s="1"/>
  <c r="H160" i="13"/>
  <c r="Q160" i="13" s="1"/>
  <c r="I371" i="7"/>
  <c r="H270" i="12"/>
  <c r="I270" i="12" s="1"/>
  <c r="BC160" i="13"/>
  <c r="BF160" i="13" s="1"/>
  <c r="BD160" i="13"/>
  <c r="BG160" i="13" s="1"/>
  <c r="J160" i="13"/>
  <c r="AW160" i="13"/>
  <c r="AK161" i="13" s="1"/>
  <c r="BM160" i="13" l="1"/>
  <c r="AS161" i="13" s="1"/>
  <c r="BN160" i="13"/>
  <c r="BL160" i="13"/>
  <c r="AR161" i="13" s="1"/>
  <c r="L371" i="7"/>
  <c r="G271" i="12" s="1"/>
  <c r="H271" i="12" s="1"/>
  <c r="I271" i="12" s="1"/>
  <c r="BA160" i="13"/>
  <c r="Z161" i="13"/>
  <c r="K160" i="13"/>
  <c r="AT161" i="13"/>
  <c r="J271" i="12"/>
  <c r="S160" i="13"/>
  <c r="AB161" i="13" s="1"/>
  <c r="BK160" i="13"/>
  <c r="M160" i="13"/>
  <c r="P160" i="13" s="1"/>
  <c r="BN161" i="13" l="1"/>
  <c r="BM161" i="13"/>
  <c r="BL161" i="13"/>
  <c r="F371" i="7"/>
  <c r="BI161" i="13"/>
  <c r="BJ161" i="13"/>
  <c r="N160" i="13"/>
  <c r="BH161" i="13"/>
  <c r="AV161" i="13"/>
  <c r="AJ162" i="13" s="1"/>
  <c r="H161" i="13"/>
  <c r="AU161" i="13"/>
  <c r="AI162" i="13" s="1"/>
  <c r="J272" i="12"/>
  <c r="I161" i="13"/>
  <c r="AW161" i="13"/>
  <c r="AK162" i="13" s="1"/>
  <c r="J161" i="13"/>
  <c r="G372" i="7" l="1"/>
  <c r="H372" i="7"/>
  <c r="K372" i="7"/>
  <c r="J372" i="7"/>
  <c r="I372" i="7"/>
  <c r="K161" i="13"/>
  <c r="Q161" i="13"/>
  <c r="Z162" i="13" s="1"/>
  <c r="L161" i="13"/>
  <c r="O161" i="13" s="1"/>
  <c r="R161" i="13"/>
  <c r="AA162" i="13" s="1"/>
  <c r="M161" i="13"/>
  <c r="P161" i="13" s="1"/>
  <c r="S161" i="13"/>
  <c r="AB162" i="13" s="1"/>
  <c r="BK161" i="13"/>
  <c r="BD161" i="13"/>
  <c r="AT162" i="13" s="1"/>
  <c r="BC161" i="13"/>
  <c r="AS162" i="13" s="1"/>
  <c r="BB161" i="13"/>
  <c r="AR162" i="13" s="1"/>
  <c r="BA161" i="13"/>
  <c r="F372" i="7" l="1"/>
  <c r="BH162" i="13"/>
  <c r="BI162" i="13"/>
  <c r="L372" i="7"/>
  <c r="G272" i="12" s="1"/>
  <c r="H272" i="12" s="1"/>
  <c r="I272" i="12" s="1"/>
  <c r="BJ162" i="13"/>
  <c r="N161" i="13"/>
  <c r="G373" i="7"/>
  <c r="BE161" i="13"/>
  <c r="BG161" i="13"/>
  <c r="BF161" i="13"/>
  <c r="BL162" i="13" l="1"/>
  <c r="BM162" i="13"/>
  <c r="BN162" i="13"/>
  <c r="J273" i="12"/>
  <c r="H373" i="7"/>
  <c r="I373" i="7"/>
  <c r="K373" i="7"/>
  <c r="J373" i="7"/>
  <c r="AW162" i="13"/>
  <c r="AK163" i="13" s="1"/>
  <c r="J162" i="13"/>
  <c r="BB162" i="13"/>
  <c r="BE162" i="13" s="1"/>
  <c r="I162" i="13"/>
  <c r="AV162" i="13"/>
  <c r="AJ163" i="13" s="1"/>
  <c r="AU162" i="13"/>
  <c r="AI163" i="13" s="1"/>
  <c r="H162" i="13"/>
  <c r="AR163" i="13" l="1"/>
  <c r="AU163" i="13" s="1"/>
  <c r="AI164" i="13" s="1"/>
  <c r="BA162" i="13"/>
  <c r="L373" i="7"/>
  <c r="G273" i="12" s="1"/>
  <c r="S162" i="13"/>
  <c r="AB163" i="13" s="1"/>
  <c r="M162" i="13"/>
  <c r="P162" i="13" s="1"/>
  <c r="BD162" i="13"/>
  <c r="BG162" i="13" s="1"/>
  <c r="BK162" i="13"/>
  <c r="K162" i="13"/>
  <c r="Q162" i="13"/>
  <c r="Z163" i="13" s="1"/>
  <c r="R162" i="13"/>
  <c r="AA163" i="13" s="1"/>
  <c r="L162" i="13"/>
  <c r="O162" i="13" s="1"/>
  <c r="BC162" i="13"/>
  <c r="BF162" i="13" s="1"/>
  <c r="AT163" i="13" l="1"/>
  <c r="AS163" i="13"/>
  <c r="F373" i="7"/>
  <c r="H163" i="13"/>
  <c r="Q163" i="13" s="1"/>
  <c r="BH163" i="13"/>
  <c r="N162" i="13"/>
  <c r="BJ163" i="13"/>
  <c r="H273" i="12"/>
  <c r="I273" i="12" s="1"/>
  <c r="BB163" i="13"/>
  <c r="BE163" i="13" s="1"/>
  <c r="BL163" i="13" l="1"/>
  <c r="AR164" i="13" s="1"/>
  <c r="BM163" i="13"/>
  <c r="BN163" i="13"/>
  <c r="K163" i="13"/>
  <c r="N163" i="13" s="1"/>
  <c r="AV163" i="13"/>
  <c r="AJ164" i="13" s="1"/>
  <c r="BI163" i="13"/>
  <c r="J274" i="12"/>
  <c r="BC163" i="13"/>
  <c r="BF163" i="13" s="1"/>
  <c r="I163" i="13"/>
  <c r="R163" i="13" s="1"/>
  <c r="AW163" i="13"/>
  <c r="AK164" i="13" s="1"/>
  <c r="Z164" i="13"/>
  <c r="J163" i="13"/>
  <c r="S163" i="13" s="1"/>
  <c r="AB164" i="13" s="1"/>
  <c r="BD163" i="13"/>
  <c r="K374" i="7"/>
  <c r="G374" i="7"/>
  <c r="H374" i="7"/>
  <c r="I374" i="7"/>
  <c r="J374" i="7"/>
  <c r="AS164" i="13" l="1"/>
  <c r="AT164" i="13"/>
  <c r="BJ164" i="13" s="1"/>
  <c r="BH164" i="13"/>
  <c r="H164" i="13"/>
  <c r="K164" i="13" s="1"/>
  <c r="AA164" i="13"/>
  <c r="F374" i="7" s="1"/>
  <c r="BK163" i="13"/>
  <c r="L163" i="13"/>
  <c r="M163" i="13"/>
  <c r="P163" i="13" s="1"/>
  <c r="BA163" i="13"/>
  <c r="AU164" i="13"/>
  <c r="AI165" i="13" s="1"/>
  <c r="BG163" i="13"/>
  <c r="L374" i="7"/>
  <c r="G274" i="12" s="1"/>
  <c r="O163" i="13" l="1"/>
  <c r="I164" i="13"/>
  <c r="L164" i="13" s="1"/>
  <c r="BI164" i="13"/>
  <c r="N164" i="13"/>
  <c r="K375" i="7"/>
  <c r="Q164" i="13"/>
  <c r="Z165" i="13" s="1"/>
  <c r="AV164" i="13"/>
  <c r="AJ165" i="13" s="1"/>
  <c r="BC164" i="13"/>
  <c r="BB164" i="13"/>
  <c r="H274" i="12"/>
  <c r="I274" i="12" s="1"/>
  <c r="J164" i="13"/>
  <c r="AW164" i="13"/>
  <c r="AK165" i="13" s="1"/>
  <c r="BM164" i="13" l="1"/>
  <c r="AS165" i="13" s="1"/>
  <c r="BN164" i="13"/>
  <c r="BL164" i="13"/>
  <c r="AR165" i="13" s="1"/>
  <c r="O164" i="13"/>
  <c r="H375" i="7"/>
  <c r="R164" i="13"/>
  <c r="AA165" i="13" s="1"/>
  <c r="G375" i="7"/>
  <c r="J375" i="7"/>
  <c r="I375" i="7"/>
  <c r="BF164" i="13"/>
  <c r="BA164" i="13"/>
  <c r="BE164" i="13"/>
  <c r="S164" i="13"/>
  <c r="AB165" i="13" s="1"/>
  <c r="M164" i="13"/>
  <c r="P164" i="13" s="1"/>
  <c r="J275" i="12"/>
  <c r="BD164" i="13"/>
  <c r="BG164" i="13" s="1"/>
  <c r="BK164" i="13"/>
  <c r="AT165" i="13" l="1"/>
  <c r="BJ165" i="13" s="1"/>
  <c r="F375" i="7"/>
  <c r="J376" i="7" s="1"/>
  <c r="BH165" i="13"/>
  <c r="AV165" i="13"/>
  <c r="AJ166" i="13" s="1"/>
  <c r="BI165" i="13"/>
  <c r="L375" i="7"/>
  <c r="G275" i="12" s="1"/>
  <c r="H275" i="12" s="1"/>
  <c r="I275" i="12" s="1"/>
  <c r="I165" i="13"/>
  <c r="BB165" i="13"/>
  <c r="BE165" i="13" s="1"/>
  <c r="H165" i="13"/>
  <c r="AU165" i="13"/>
  <c r="AI166" i="13" s="1"/>
  <c r="BN165" i="13" l="1"/>
  <c r="BL165" i="13"/>
  <c r="AR166" i="13" s="1"/>
  <c r="BM165" i="13"/>
  <c r="K376" i="7"/>
  <c r="G376" i="7"/>
  <c r="H376" i="7"/>
  <c r="I376" i="7"/>
  <c r="L165" i="13"/>
  <c r="O165" i="13" s="1"/>
  <c r="R165" i="13"/>
  <c r="AA166" i="13" s="1"/>
  <c r="J165" i="13"/>
  <c r="S165" i="13" s="1"/>
  <c r="AB166" i="13" s="1"/>
  <c r="AW165" i="13"/>
  <c r="AK166" i="13" s="1"/>
  <c r="J276" i="12"/>
  <c r="Q165" i="13"/>
  <c r="Z166" i="13" s="1"/>
  <c r="K165" i="13"/>
  <c r="BD165" i="13"/>
  <c r="BG165" i="13" s="1"/>
  <c r="BA165" i="13"/>
  <c r="BC165" i="13"/>
  <c r="AT166" i="13" l="1"/>
  <c r="AS166" i="13"/>
  <c r="F376" i="7"/>
  <c r="BK165" i="13"/>
  <c r="BI166" i="13"/>
  <c r="N165" i="13"/>
  <c r="BH166" i="13"/>
  <c r="L376" i="7"/>
  <c r="G276" i="12" s="1"/>
  <c r="M165" i="13"/>
  <c r="P165" i="13" s="1"/>
  <c r="BF165" i="13"/>
  <c r="AU166" i="13"/>
  <c r="AI167" i="13" s="1"/>
  <c r="H166" i="13"/>
  <c r="AW166" i="13" l="1"/>
  <c r="AK167" i="13" s="1"/>
  <c r="BJ166" i="13"/>
  <c r="H276" i="12"/>
  <c r="I276" i="12" s="1"/>
  <c r="BD166" i="13"/>
  <c r="J166" i="13"/>
  <c r="M166" i="13" s="1"/>
  <c r="P166" i="13" s="1"/>
  <c r="BB166" i="13"/>
  <c r="H377" i="7"/>
  <c r="K377" i="7"/>
  <c r="I377" i="7"/>
  <c r="J377" i="7"/>
  <c r="G377" i="7"/>
  <c r="K166" i="13"/>
  <c r="Q166" i="13"/>
  <c r="Z167" i="13" s="1"/>
  <c r="I166" i="13"/>
  <c r="AV166" i="13"/>
  <c r="AJ167" i="13" s="1"/>
  <c r="BL166" i="13" l="1"/>
  <c r="AR167" i="13" s="1"/>
  <c r="BM166" i="13"/>
  <c r="BN166" i="13"/>
  <c r="AT167" i="13" s="1"/>
  <c r="N166" i="13"/>
  <c r="J277" i="12"/>
  <c r="S166" i="13"/>
  <c r="AB167" i="13" s="1"/>
  <c r="BC166" i="13"/>
  <c r="BF166" i="13" s="1"/>
  <c r="BG166" i="13"/>
  <c r="R166" i="13"/>
  <c r="AA167" i="13" s="1"/>
  <c r="L166" i="13"/>
  <c r="O166" i="13" s="1"/>
  <c r="BA166" i="13"/>
  <c r="BE166" i="13"/>
  <c r="L377" i="7"/>
  <c r="G277" i="12" s="1"/>
  <c r="BK166" i="13"/>
  <c r="AS167" i="13" l="1"/>
  <c r="F377" i="7"/>
  <c r="J378" i="7" s="1"/>
  <c r="BH167" i="13"/>
  <c r="BJ167" i="13"/>
  <c r="H277" i="12"/>
  <c r="I277" i="12" s="1"/>
  <c r="AU167" i="13"/>
  <c r="AI168" i="13" s="1"/>
  <c r="H167" i="13"/>
  <c r="AW167" i="13"/>
  <c r="AK168" i="13" s="1"/>
  <c r="J167" i="13"/>
  <c r="BL167" i="13" l="1"/>
  <c r="BM167" i="13"/>
  <c r="BN167" i="13"/>
  <c r="I167" i="13"/>
  <c r="BK167" i="13" s="1"/>
  <c r="BI167" i="13"/>
  <c r="AT168" i="13"/>
  <c r="H378" i="7"/>
  <c r="BA167" i="13"/>
  <c r="BD167" i="13"/>
  <c r="BG167" i="13" s="1"/>
  <c r="AV167" i="13"/>
  <c r="AJ168" i="13" s="1"/>
  <c r="I378" i="7"/>
  <c r="G378" i="7"/>
  <c r="K378" i="7"/>
  <c r="BB167" i="13"/>
  <c r="BE167" i="13" s="1"/>
  <c r="K167" i="13"/>
  <c r="Q167" i="13"/>
  <c r="Z168" i="13" s="1"/>
  <c r="J278" i="12"/>
  <c r="M167" i="13"/>
  <c r="P167" i="13" s="1"/>
  <c r="S167" i="13"/>
  <c r="AB168" i="13" s="1"/>
  <c r="AR168" i="13" l="1"/>
  <c r="BH168" i="13" s="1"/>
  <c r="BJ168" i="13"/>
  <c r="L167" i="13"/>
  <c r="O167" i="13" s="1"/>
  <c r="R167" i="13"/>
  <c r="AA168" i="13" s="1"/>
  <c r="F378" i="7" s="1"/>
  <c r="N167" i="13"/>
  <c r="L378" i="7"/>
  <c r="G278" i="12" s="1"/>
  <c r="BC167" i="13"/>
  <c r="BF167" i="13" s="1"/>
  <c r="AS168" i="13" l="1"/>
  <c r="I168" i="13" s="1"/>
  <c r="H168" i="13"/>
  <c r="Q168" i="13" s="1"/>
  <c r="H379" i="7"/>
  <c r="H278" i="12"/>
  <c r="I278" i="12" s="1"/>
  <c r="AU168" i="13"/>
  <c r="AI169" i="13" s="1"/>
  <c r="J168" i="13"/>
  <c r="AW168" i="13"/>
  <c r="AK169" i="13" s="1"/>
  <c r="BB168" i="13"/>
  <c r="BE168" i="13" s="1"/>
  <c r="BM168" i="13" l="1"/>
  <c r="BN168" i="13"/>
  <c r="BL168" i="13"/>
  <c r="AR169" i="13" s="1"/>
  <c r="K168" i="13"/>
  <c r="N168" i="13" s="1"/>
  <c r="BI168" i="13"/>
  <c r="AV168" i="13"/>
  <c r="AJ169" i="13" s="1"/>
  <c r="BK168" i="13"/>
  <c r="I379" i="7"/>
  <c r="J279" i="12"/>
  <c r="K379" i="7"/>
  <c r="G379" i="7"/>
  <c r="J379" i="7"/>
  <c r="Z169" i="13"/>
  <c r="BD168" i="13"/>
  <c r="AT169" i="13" s="1"/>
  <c r="M168" i="13"/>
  <c r="P168" i="13" s="1"/>
  <c r="S168" i="13"/>
  <c r="AB169" i="13" s="1"/>
  <c r="R168" i="13"/>
  <c r="L168" i="13"/>
  <c r="O168" i="13" s="1"/>
  <c r="BH169" i="13" l="1"/>
  <c r="BJ169" i="13"/>
  <c r="BC168" i="13"/>
  <c r="BF168" i="13" s="1"/>
  <c r="AA169" i="13"/>
  <c r="F379" i="7" s="1"/>
  <c r="BA168" i="13"/>
  <c r="L379" i="7"/>
  <c r="G279" i="12" s="1"/>
  <c r="H279" i="12" s="1"/>
  <c r="I279" i="12" s="1"/>
  <c r="BB169" i="13"/>
  <c r="BE169" i="13" s="1"/>
  <c r="BG168" i="13"/>
  <c r="AU169" i="13"/>
  <c r="AI170" i="13" s="1"/>
  <c r="H169" i="13"/>
  <c r="AS169" i="13" l="1"/>
  <c r="I169" i="13" s="1"/>
  <c r="R169" i="13" s="1"/>
  <c r="BN169" i="13"/>
  <c r="BM169" i="13"/>
  <c r="BL169" i="13"/>
  <c r="AR170" i="13" s="1"/>
  <c r="G380" i="7"/>
  <c r="AW169" i="13"/>
  <c r="AK170" i="13" s="1"/>
  <c r="J169" i="13"/>
  <c r="K169" i="13"/>
  <c r="Q169" i="13"/>
  <c r="Z170" i="13" s="1"/>
  <c r="J280" i="12"/>
  <c r="BI169" i="13" l="1"/>
  <c r="BH170" i="13"/>
  <c r="N169" i="13"/>
  <c r="K380" i="7"/>
  <c r="J380" i="7"/>
  <c r="H380" i="7"/>
  <c r="I380" i="7"/>
  <c r="AU170" i="13"/>
  <c r="AI171" i="13" s="1"/>
  <c r="AV169" i="13"/>
  <c r="AJ170" i="13" s="1"/>
  <c r="L169" i="13"/>
  <c r="O169" i="13" s="1"/>
  <c r="H170" i="13"/>
  <c r="Q170" i="13" s="1"/>
  <c r="BK169" i="13"/>
  <c r="M169" i="13"/>
  <c r="P169" i="13" s="1"/>
  <c r="S169" i="13"/>
  <c r="AB170" i="13" s="1"/>
  <c r="BD169" i="13"/>
  <c r="BG169" i="13" s="1"/>
  <c r="AT170" i="13" l="1"/>
  <c r="L380" i="7"/>
  <c r="G280" i="12" s="1"/>
  <c r="H280" i="12" s="1"/>
  <c r="I280" i="12" s="1"/>
  <c r="BA169" i="13"/>
  <c r="AA170" i="13"/>
  <c r="F380" i="7" s="1"/>
  <c r="BC169" i="13"/>
  <c r="BF169" i="13" s="1"/>
  <c r="K170" i="13"/>
  <c r="Z171" i="13"/>
  <c r="AS170" i="13" l="1"/>
  <c r="BL170" i="13"/>
  <c r="BM170" i="13"/>
  <c r="BN170" i="13"/>
  <c r="J281" i="12"/>
  <c r="AW170" i="13"/>
  <c r="AK171" i="13" s="1"/>
  <c r="AT171" i="13" s="1"/>
  <c r="BJ170" i="13"/>
  <c r="N170" i="13"/>
  <c r="K381" i="7"/>
  <c r="BD170" i="13"/>
  <c r="J170" i="13"/>
  <c r="S170" i="13" s="1"/>
  <c r="BB170" i="13"/>
  <c r="AR171" i="13" l="1"/>
  <c r="BH171" i="13" s="1"/>
  <c r="AV170" i="13"/>
  <c r="AJ171" i="13" s="1"/>
  <c r="BI170" i="13"/>
  <c r="G381" i="7"/>
  <c r="I381" i="7"/>
  <c r="J381" i="7"/>
  <c r="I170" i="13"/>
  <c r="L170" i="13" s="1"/>
  <c r="H381" i="7"/>
  <c r="M170" i="13"/>
  <c r="P170" i="13" s="1"/>
  <c r="AB171" i="13"/>
  <c r="BG170" i="13"/>
  <c r="BE170" i="13"/>
  <c r="O170" i="13" l="1"/>
  <c r="BJ171" i="13"/>
  <c r="L381" i="7"/>
  <c r="G281" i="12" s="1"/>
  <c r="BC170" i="13"/>
  <c r="AS171" i="13" s="1"/>
  <c r="R170" i="13"/>
  <c r="AA171" i="13" s="1"/>
  <c r="F381" i="7" s="1"/>
  <c r="BA170" i="13"/>
  <c r="BK170" i="13"/>
  <c r="AW171" i="13"/>
  <c r="AK172" i="13" s="1"/>
  <c r="J171" i="13"/>
  <c r="M171" i="13" s="1"/>
  <c r="P171" i="13" s="1"/>
  <c r="AU171" i="13"/>
  <c r="AI172" i="13" s="1"/>
  <c r="H171" i="13"/>
  <c r="BI171" i="13" l="1"/>
  <c r="BF170" i="13"/>
  <c r="I171" i="13"/>
  <c r="R171" i="13" s="1"/>
  <c r="H281" i="12"/>
  <c r="I281" i="12" s="1"/>
  <c r="BB171" i="13"/>
  <c r="BE171" i="13" s="1"/>
  <c r="BD171" i="13"/>
  <c r="BG171" i="13" s="1"/>
  <c r="S171" i="13"/>
  <c r="AB172" i="13" s="1"/>
  <c r="Q171" i="13"/>
  <c r="K171" i="13"/>
  <c r="BL171" i="13" l="1"/>
  <c r="AR172" i="13" s="1"/>
  <c r="BM171" i="13"/>
  <c r="BN171" i="13"/>
  <c r="AT172" i="13" s="1"/>
  <c r="N171" i="13"/>
  <c r="Z172" i="13"/>
  <c r="L171" i="13"/>
  <c r="O171" i="13" s="1"/>
  <c r="J282" i="12"/>
  <c r="AV171" i="13"/>
  <c r="AJ172" i="13" s="1"/>
  <c r="BK171" i="13"/>
  <c r="G382" i="7"/>
  <c r="J382" i="7"/>
  <c r="K382" i="7"/>
  <c r="H382" i="7"/>
  <c r="I382" i="7"/>
  <c r="BH172" i="13" l="1"/>
  <c r="J172" i="13"/>
  <c r="M172" i="13" s="1"/>
  <c r="P172" i="13" s="1"/>
  <c r="BJ172" i="13"/>
  <c r="H172" i="13"/>
  <c r="Q172" i="13" s="1"/>
  <c r="BB172" i="13"/>
  <c r="BC171" i="13"/>
  <c r="BF171" i="13" s="1"/>
  <c r="AA172" i="13"/>
  <c r="F382" i="7" s="1"/>
  <c r="AU172" i="13"/>
  <c r="AI173" i="13" s="1"/>
  <c r="BA171" i="13"/>
  <c r="L382" i="7"/>
  <c r="G282" i="12" s="1"/>
  <c r="AW172" i="13"/>
  <c r="AK173" i="13" s="1"/>
  <c r="AS172" i="13" l="1"/>
  <c r="BI172" i="13" s="1"/>
  <c r="S172" i="13"/>
  <c r="AB173" i="13" s="1"/>
  <c r="K172" i="13"/>
  <c r="Z173" i="13"/>
  <c r="H282" i="12"/>
  <c r="I282" i="12" s="1"/>
  <c r="BD172" i="13"/>
  <c r="BG172" i="13" s="1"/>
  <c r="BE172" i="13"/>
  <c r="BM172" i="13" l="1"/>
  <c r="BN172" i="13"/>
  <c r="AT173" i="13" s="1"/>
  <c r="BL172" i="13"/>
  <c r="N172" i="13"/>
  <c r="BC172" i="13"/>
  <c r="BF172" i="13" s="1"/>
  <c r="AV172" i="13"/>
  <c r="AJ173" i="13" s="1"/>
  <c r="I172" i="13"/>
  <c r="BK172" i="13" s="1"/>
  <c r="BA172" i="13"/>
  <c r="H383" i="7"/>
  <c r="J383" i="7"/>
  <c r="I383" i="7"/>
  <c r="G383" i="7"/>
  <c r="K383" i="7"/>
  <c r="J283" i="12"/>
  <c r="AR173" i="13"/>
  <c r="AS173" i="13" l="1"/>
  <c r="BJ173" i="13"/>
  <c r="AU173" i="13"/>
  <c r="AI174" i="13" s="1"/>
  <c r="L172" i="13"/>
  <c r="R172" i="13"/>
  <c r="AA173" i="13" s="1"/>
  <c r="F383" i="7" s="1"/>
  <c r="L383" i="7"/>
  <c r="G283" i="12" s="1"/>
  <c r="J173" i="13"/>
  <c r="M173" i="13" s="1"/>
  <c r="P173" i="13" s="1"/>
  <c r="AW173" i="13"/>
  <c r="AK174" i="13" s="1"/>
  <c r="I173" i="13" l="1"/>
  <c r="R173" i="13" s="1"/>
  <c r="AA174" i="13" s="1"/>
  <c r="BI173" i="13"/>
  <c r="BB173" i="13"/>
  <c r="BE173" i="13" s="1"/>
  <c r="BH173" i="13"/>
  <c r="O172" i="13"/>
  <c r="H173" i="13"/>
  <c r="AV173" i="13"/>
  <c r="AJ174" i="13" s="1"/>
  <c r="H283" i="12"/>
  <c r="I283" i="12" s="1"/>
  <c r="BD173" i="13"/>
  <c r="BG173" i="13" s="1"/>
  <c r="BA173" i="13"/>
  <c r="S173" i="13"/>
  <c r="AB174" i="13" s="1"/>
  <c r="BC173" i="13"/>
  <c r="BF173" i="13" s="1"/>
  <c r="BN173" i="13" l="1"/>
  <c r="BL173" i="13"/>
  <c r="BM173" i="13"/>
  <c r="AS174" i="13" s="1"/>
  <c r="BK173" i="13"/>
  <c r="L173" i="13"/>
  <c r="O173" i="13" s="1"/>
  <c r="Q173" i="13"/>
  <c r="Z174" i="13" s="1"/>
  <c r="F384" i="7" s="1"/>
  <c r="K173" i="13"/>
  <c r="J384" i="7"/>
  <c r="I384" i="7"/>
  <c r="H384" i="7"/>
  <c r="K384" i="7"/>
  <c r="G384" i="7"/>
  <c r="AR174" i="13"/>
  <c r="AT174" i="13"/>
  <c r="J284" i="12"/>
  <c r="BI174" i="13" l="1"/>
  <c r="N173" i="13"/>
  <c r="BJ174" i="13"/>
  <c r="L384" i="7"/>
  <c r="G284" i="12" s="1"/>
  <c r="I174" i="13"/>
  <c r="AV174" i="13"/>
  <c r="AJ175" i="13" s="1"/>
  <c r="H385" i="7"/>
  <c r="G385" i="7"/>
  <c r="K385" i="7"/>
  <c r="J385" i="7"/>
  <c r="I385" i="7"/>
  <c r="BB174" i="13" l="1"/>
  <c r="BE174" i="13" s="1"/>
  <c r="BH174" i="13"/>
  <c r="BD174" i="13"/>
  <c r="BG174" i="13" s="1"/>
  <c r="AU174" i="13"/>
  <c r="AI175" i="13" s="1"/>
  <c r="H174" i="13"/>
  <c r="BA174" i="13"/>
  <c r="J174" i="13"/>
  <c r="M174" i="13" s="1"/>
  <c r="P174" i="13" s="1"/>
  <c r="AW174" i="13"/>
  <c r="AK175" i="13" s="1"/>
  <c r="H284" i="12"/>
  <c r="I284" i="12" s="1"/>
  <c r="L174" i="13"/>
  <c r="O174" i="13" s="1"/>
  <c r="R174" i="13"/>
  <c r="AA175" i="13" s="1"/>
  <c r="L385" i="7"/>
  <c r="G285" i="12" s="1"/>
  <c r="BC174" i="13"/>
  <c r="BF174" i="13" s="1"/>
  <c r="BL174" i="13" l="1"/>
  <c r="AR175" i="13" s="1"/>
  <c r="BM174" i="13"/>
  <c r="AS175" i="13" s="1"/>
  <c r="BN174" i="13"/>
  <c r="AT175" i="13" s="1"/>
  <c r="S174" i="13"/>
  <c r="AB175" i="13" s="1"/>
  <c r="BK174" i="13"/>
  <c r="Q174" i="13"/>
  <c r="Z175" i="13" s="1"/>
  <c r="K174" i="13"/>
  <c r="J285" i="12"/>
  <c r="H285" i="12"/>
  <c r="I285" i="12" s="1"/>
  <c r="BL175" i="13" l="1"/>
  <c r="BM175" i="13"/>
  <c r="BN175" i="13"/>
  <c r="F385" i="7"/>
  <c r="BH175" i="13"/>
  <c r="N174" i="13"/>
  <c r="H175" i="13"/>
  <c r="K175" i="13" s="1"/>
  <c r="BJ175" i="13"/>
  <c r="BB175" i="13"/>
  <c r="BE175" i="13" s="1"/>
  <c r="AU175" i="13"/>
  <c r="AI176" i="13" s="1"/>
  <c r="J286" i="12"/>
  <c r="J386" i="7" l="1"/>
  <c r="AR176" i="13"/>
  <c r="AV175" i="13"/>
  <c r="AJ176" i="13" s="1"/>
  <c r="BI175" i="13"/>
  <c r="N175" i="13"/>
  <c r="I175" i="13"/>
  <c r="R175" i="13" s="1"/>
  <c r="G386" i="7"/>
  <c r="Q175" i="13"/>
  <c r="Z176" i="13" s="1"/>
  <c r="K386" i="7"/>
  <c r="I386" i="7"/>
  <c r="H386" i="7"/>
  <c r="J175" i="13"/>
  <c r="M175" i="13" s="1"/>
  <c r="P175" i="13" s="1"/>
  <c r="BA175" i="13"/>
  <c r="AW175" i="13"/>
  <c r="AK176" i="13" s="1"/>
  <c r="BD175" i="13"/>
  <c r="BG175" i="13" s="1"/>
  <c r="AT176" i="13" l="1"/>
  <c r="L175" i="13"/>
  <c r="O175" i="13" s="1"/>
  <c r="AU176" i="13"/>
  <c r="AI177" i="13" s="1"/>
  <c r="BH176" i="13"/>
  <c r="BK175" i="13"/>
  <c r="S175" i="13"/>
  <c r="AB176" i="13" s="1"/>
  <c r="L386" i="7"/>
  <c r="G286" i="12" s="1"/>
  <c r="H286" i="12" s="1"/>
  <c r="I286" i="12" s="1"/>
  <c r="AA176" i="13"/>
  <c r="BC175" i="13"/>
  <c r="AS176" i="13" s="1"/>
  <c r="H176" i="13"/>
  <c r="K176" i="13" s="1"/>
  <c r="BB176" i="13"/>
  <c r="BE176" i="13" s="1"/>
  <c r="F386" i="7" l="1"/>
  <c r="J387" i="7" s="1"/>
  <c r="BM176" i="13"/>
  <c r="BN176" i="13"/>
  <c r="BL176" i="13"/>
  <c r="AR177" i="13" s="1"/>
  <c r="I387" i="7"/>
  <c r="G387" i="7"/>
  <c r="BJ176" i="13"/>
  <c r="N176" i="13"/>
  <c r="BD176" i="13"/>
  <c r="BG176" i="13" s="1"/>
  <c r="K387" i="7"/>
  <c r="BF175" i="13"/>
  <c r="BI176" i="13"/>
  <c r="J176" i="13"/>
  <c r="AW176" i="13"/>
  <c r="AK177" i="13" s="1"/>
  <c r="Q176" i="13"/>
  <c r="Z177" i="13" s="1"/>
  <c r="J287" i="12"/>
  <c r="H387" i="7" l="1"/>
  <c r="AT177" i="13"/>
  <c r="BH177" i="13"/>
  <c r="L387" i="7"/>
  <c r="G287" i="12" s="1"/>
  <c r="H287" i="12" s="1"/>
  <c r="I287" i="12" s="1"/>
  <c r="AV176" i="13"/>
  <c r="AJ177" i="13" s="1"/>
  <c r="I176" i="13"/>
  <c r="S176" i="13"/>
  <c r="AB177" i="13" s="1"/>
  <c r="M176" i="13"/>
  <c r="P176" i="13" s="1"/>
  <c r="H177" i="13"/>
  <c r="AU177" i="13"/>
  <c r="AI178" i="13" s="1"/>
  <c r="BN177" i="13" l="1"/>
  <c r="BM177" i="13"/>
  <c r="BL177" i="13"/>
  <c r="J288" i="12"/>
  <c r="AW177" i="13"/>
  <c r="AK178" i="13" s="1"/>
  <c r="BJ177" i="13"/>
  <c r="J177" i="13"/>
  <c r="M177" i="13" s="1"/>
  <c r="P177" i="13" s="1"/>
  <c r="BC176" i="13"/>
  <c r="BF176" i="13" s="1"/>
  <c r="BA176" i="13"/>
  <c r="L176" i="13"/>
  <c r="BK176" i="13"/>
  <c r="R176" i="13"/>
  <c r="AA177" i="13" s="1"/>
  <c r="F387" i="7" s="1"/>
  <c r="Q177" i="13"/>
  <c r="K177" i="13"/>
  <c r="AS177" i="13" l="1"/>
  <c r="O176" i="13"/>
  <c r="N177" i="13"/>
  <c r="S177" i="13"/>
  <c r="Z178" i="13"/>
  <c r="I177" i="13" l="1"/>
  <c r="BK177" i="13" s="1"/>
  <c r="BI177" i="13"/>
  <c r="AV177" i="13"/>
  <c r="AJ178" i="13" s="1"/>
  <c r="BA177" i="13"/>
  <c r="BD177" i="13"/>
  <c r="AT178" i="13" s="1"/>
  <c r="BB177" i="13"/>
  <c r="AR178" i="13" s="1"/>
  <c r="G388" i="7"/>
  <c r="H388" i="7"/>
  <c r="K388" i="7"/>
  <c r="I388" i="7"/>
  <c r="J388" i="7"/>
  <c r="AB178" i="13"/>
  <c r="R177" i="13" l="1"/>
  <c r="AA178" i="13" s="1"/>
  <c r="F388" i="7" s="1"/>
  <c r="L177" i="13"/>
  <c r="BC177" i="13"/>
  <c r="AS178" i="13" s="1"/>
  <c r="BE177" i="13"/>
  <c r="BG177" i="13"/>
  <c r="BJ178" i="13"/>
  <c r="L388" i="7"/>
  <c r="G288" i="12" s="1"/>
  <c r="J389" i="7" l="1"/>
  <c r="BB178" i="13"/>
  <c r="BE178" i="13" s="1"/>
  <c r="BH178" i="13"/>
  <c r="O177" i="13"/>
  <c r="BF177" i="13"/>
  <c r="BI178" i="13"/>
  <c r="H288" i="12"/>
  <c r="I288" i="12" s="1"/>
  <c r="J178" i="13"/>
  <c r="AW178" i="13"/>
  <c r="AK179" i="13" s="1"/>
  <c r="AU178" i="13"/>
  <c r="AI179" i="13" s="1"/>
  <c r="H178" i="13"/>
  <c r="BL178" i="13" l="1"/>
  <c r="AR179" i="13" s="1"/>
  <c r="BM178" i="13"/>
  <c r="BN178" i="13"/>
  <c r="I389" i="7"/>
  <c r="G389" i="7"/>
  <c r="K389" i="7"/>
  <c r="H389" i="7"/>
  <c r="I178" i="13"/>
  <c r="BK178" i="13" s="1"/>
  <c r="AV178" i="13"/>
  <c r="AJ179" i="13" s="1"/>
  <c r="BD178" i="13"/>
  <c r="BG178" i="13" s="1"/>
  <c r="S178" i="13"/>
  <c r="AB179" i="13" s="1"/>
  <c r="M178" i="13"/>
  <c r="P178" i="13" s="1"/>
  <c r="J289" i="12"/>
  <c r="Q178" i="13"/>
  <c r="Z179" i="13" s="1"/>
  <c r="K178" i="13"/>
  <c r="AT179" i="13" l="1"/>
  <c r="L389" i="7"/>
  <c r="G289" i="12" s="1"/>
  <c r="H289" i="12" s="1"/>
  <c r="I289" i="12" s="1"/>
  <c r="AU179" i="13"/>
  <c r="AI180" i="13" s="1"/>
  <c r="BH179" i="13"/>
  <c r="N178" i="13"/>
  <c r="BC178" i="13"/>
  <c r="BF178" i="13" s="1"/>
  <c r="BA178" i="13"/>
  <c r="R178" i="13"/>
  <c r="AA179" i="13" s="1"/>
  <c r="F389" i="7" s="1"/>
  <c r="L178" i="13"/>
  <c r="O178" i="13" s="1"/>
  <c r="BJ179" i="13"/>
  <c r="BB179" i="13"/>
  <c r="BE179" i="13" s="1"/>
  <c r="H179" i="13"/>
  <c r="AS179" i="13" l="1"/>
  <c r="BL179" i="13"/>
  <c r="AR180" i="13" s="1"/>
  <c r="BM179" i="13"/>
  <c r="BN179" i="13"/>
  <c r="I179" i="13"/>
  <c r="R179" i="13" s="1"/>
  <c r="AA180" i="13" s="1"/>
  <c r="BI179" i="13"/>
  <c r="H390" i="7"/>
  <c r="AV179" i="13"/>
  <c r="AJ180" i="13" s="1"/>
  <c r="J179" i="13"/>
  <c r="AW179" i="13"/>
  <c r="AK180" i="13" s="1"/>
  <c r="K179" i="13"/>
  <c r="Q179" i="13"/>
  <c r="Z180" i="13" s="1"/>
  <c r="J290" i="12"/>
  <c r="BA179" i="13"/>
  <c r="BC179" i="13"/>
  <c r="BF179" i="13" s="1"/>
  <c r="AS180" i="13" l="1"/>
  <c r="L179" i="13"/>
  <c r="O179" i="13" s="1"/>
  <c r="I390" i="7"/>
  <c r="K390" i="7"/>
  <c r="G390" i="7"/>
  <c r="J390" i="7"/>
  <c r="BH180" i="13"/>
  <c r="N179" i="13"/>
  <c r="S179" i="13"/>
  <c r="AB180" i="13" s="1"/>
  <c r="F390" i="7" s="1"/>
  <c r="H391" i="7" s="1"/>
  <c r="BK179" i="13"/>
  <c r="M179" i="13"/>
  <c r="P179" i="13" s="1"/>
  <c r="AU180" i="13"/>
  <c r="AI181" i="13" s="1"/>
  <c r="H180" i="13"/>
  <c r="BD179" i="13"/>
  <c r="BG179" i="13" s="1"/>
  <c r="AT180" i="13" l="1"/>
  <c r="L390" i="7"/>
  <c r="G290" i="12" s="1"/>
  <c r="H290" i="12" s="1"/>
  <c r="I290" i="12" s="1"/>
  <c r="I180" i="13"/>
  <c r="L180" i="13" s="1"/>
  <c r="O180" i="13" s="1"/>
  <c r="BI180" i="13"/>
  <c r="AV180" i="13"/>
  <c r="AJ181" i="13" s="1"/>
  <c r="I391" i="7"/>
  <c r="J391" i="7"/>
  <c r="G391" i="7"/>
  <c r="K391" i="7"/>
  <c r="K180" i="13"/>
  <c r="Q180" i="13"/>
  <c r="Z181" i="13" s="1"/>
  <c r="BJ180" i="13"/>
  <c r="BM180" i="13" l="1"/>
  <c r="BN180" i="13"/>
  <c r="BL180" i="13"/>
  <c r="R180" i="13"/>
  <c r="AA181" i="13" s="1"/>
  <c r="N180" i="13"/>
  <c r="L391" i="7"/>
  <c r="G291" i="12" s="1"/>
  <c r="BB180" i="13"/>
  <c r="AR181" i="13" s="1"/>
  <c r="BA180" i="13"/>
  <c r="BD180" i="13"/>
  <c r="BG180" i="13" s="1"/>
  <c r="AW180" i="13"/>
  <c r="AK181" i="13" s="1"/>
  <c r="J180" i="13"/>
  <c r="J291" i="12"/>
  <c r="BC180" i="13"/>
  <c r="AS181" i="13" l="1"/>
  <c r="AT181" i="13"/>
  <c r="BH181" i="13"/>
  <c r="H291" i="12"/>
  <c r="I291" i="12" s="1"/>
  <c r="BE180" i="13"/>
  <c r="BI181" i="13"/>
  <c r="BF180" i="13"/>
  <c r="BK180" i="13"/>
  <c r="M180" i="13"/>
  <c r="S180" i="13"/>
  <c r="AB181" i="13" s="1"/>
  <c r="F391" i="7" s="1"/>
  <c r="BN181" i="13" l="1"/>
  <c r="BL181" i="13"/>
  <c r="BM181" i="13"/>
  <c r="G392" i="7"/>
  <c r="BJ181" i="13"/>
  <c r="I392" i="7"/>
  <c r="H392" i="7"/>
  <c r="J392" i="7"/>
  <c r="K392" i="7"/>
  <c r="P180" i="13"/>
  <c r="J292" i="12"/>
  <c r="AW181" i="13"/>
  <c r="AK182" i="13" s="1"/>
  <c r="J181" i="13"/>
  <c r="AV181" i="13"/>
  <c r="AJ182" i="13" s="1"/>
  <c r="I181" i="13"/>
  <c r="AU181" i="13"/>
  <c r="AI182" i="13" s="1"/>
  <c r="H181" i="13"/>
  <c r="L392" i="7" l="1"/>
  <c r="G292" i="12" s="1"/>
  <c r="H292" i="12" s="1"/>
  <c r="I292" i="12" s="1"/>
  <c r="BC181" i="13"/>
  <c r="BF181" i="13" s="1"/>
  <c r="K181" i="13"/>
  <c r="Q181" i="13"/>
  <c r="Z182" i="13" s="1"/>
  <c r="BK181" i="13"/>
  <c r="BD181" i="13"/>
  <c r="BG181" i="13" s="1"/>
  <c r="S181" i="13"/>
  <c r="AB182" i="13" s="1"/>
  <c r="M181" i="13"/>
  <c r="P181" i="13" s="1"/>
  <c r="BB181" i="13"/>
  <c r="BE181" i="13" s="1"/>
  <c r="BA181" i="13"/>
  <c r="L181" i="13"/>
  <c r="O181" i="13" s="1"/>
  <c r="R181" i="13"/>
  <c r="AA182" i="13" s="1"/>
  <c r="AT182" i="13" l="1"/>
  <c r="AR182" i="13"/>
  <c r="AU182" i="13" s="1"/>
  <c r="AI183" i="13" s="1"/>
  <c r="AS182" i="13"/>
  <c r="BL182" i="13"/>
  <c r="BN182" i="13"/>
  <c r="BM182" i="13"/>
  <c r="F392" i="7"/>
  <c r="BH182" i="13"/>
  <c r="BJ182" i="13"/>
  <c r="N181" i="13"/>
  <c r="J293" i="12"/>
  <c r="BB182" i="13"/>
  <c r="BE182" i="13" s="1"/>
  <c r="H182" i="13" l="1"/>
  <c r="AR183" i="13"/>
  <c r="I182" i="13"/>
  <c r="R182" i="13" s="1"/>
  <c r="AA183" i="13" s="1"/>
  <c r="BI182" i="13"/>
  <c r="AV182" i="13"/>
  <c r="AJ183" i="13" s="1"/>
  <c r="AS183" i="13" s="1"/>
  <c r="BC182" i="13"/>
  <c r="BF182" i="13" s="1"/>
  <c r="BD182" i="13"/>
  <c r="BG182" i="13" s="1"/>
  <c r="J182" i="13"/>
  <c r="AW182" i="13"/>
  <c r="AK183" i="13" s="1"/>
  <c r="AT183" i="13" s="1"/>
  <c r="H393" i="7"/>
  <c r="G393" i="7"/>
  <c r="J393" i="7"/>
  <c r="K393" i="7"/>
  <c r="I393" i="7"/>
  <c r="K182" i="13"/>
  <c r="Q182" i="13"/>
  <c r="Z183" i="13" s="1"/>
  <c r="BA182" i="13"/>
  <c r="I183" i="13" l="1"/>
  <c r="H183" i="13"/>
  <c r="K183" i="13" s="1"/>
  <c r="BH183" i="13"/>
  <c r="L182" i="13"/>
  <c r="O182" i="13" s="1"/>
  <c r="N182" i="13"/>
  <c r="BK182" i="13"/>
  <c r="BB183" i="13"/>
  <c r="BE183" i="13" s="1"/>
  <c r="BC183" i="13"/>
  <c r="L393" i="7"/>
  <c r="G293" i="12" s="1"/>
  <c r="AU183" i="13"/>
  <c r="AI184" i="13" s="1"/>
  <c r="S182" i="13"/>
  <c r="AB183" i="13" s="1"/>
  <c r="F393" i="7" s="1"/>
  <c r="G394" i="7" s="1"/>
  <c r="M182" i="13"/>
  <c r="P182" i="13" s="1"/>
  <c r="BF183" i="13" l="1"/>
  <c r="BI183" i="13"/>
  <c r="AV183" i="13"/>
  <c r="AJ184" i="13" s="1"/>
  <c r="Q183" i="13"/>
  <c r="Z184" i="13" s="1"/>
  <c r="N183" i="13"/>
  <c r="AW183" i="13"/>
  <c r="AK184" i="13" s="1"/>
  <c r="BJ183" i="13"/>
  <c r="J183" i="13"/>
  <c r="BK183" i="13" s="1"/>
  <c r="L183" i="13"/>
  <c r="O183" i="13" s="1"/>
  <c r="R183" i="13"/>
  <c r="AA184" i="13" s="1"/>
  <c r="H293" i="12"/>
  <c r="I293" i="12" s="1"/>
  <c r="I394" i="7"/>
  <c r="J394" i="7"/>
  <c r="K394" i="7"/>
  <c r="H394" i="7"/>
  <c r="BL183" i="13" l="1"/>
  <c r="AR184" i="13" s="1"/>
  <c r="BM183" i="13"/>
  <c r="AS184" i="13" s="1"/>
  <c r="BN183" i="13"/>
  <c r="M183" i="13"/>
  <c r="S183" i="13"/>
  <c r="AB184" i="13" s="1"/>
  <c r="F394" i="7" s="1"/>
  <c r="BD183" i="13"/>
  <c r="AT184" i="13" s="1"/>
  <c r="BA183" i="13"/>
  <c r="L394" i="7"/>
  <c r="G294" i="12" s="1"/>
  <c r="J294" i="12"/>
  <c r="G395" i="7" l="1"/>
  <c r="BI184" i="13"/>
  <c r="BH184" i="13"/>
  <c r="P183" i="13"/>
  <c r="H395" i="7"/>
  <c r="J395" i="7"/>
  <c r="K395" i="7"/>
  <c r="I395" i="7"/>
  <c r="AU184" i="13"/>
  <c r="AI185" i="13" s="1"/>
  <c r="H184" i="13"/>
  <c r="BG183" i="13"/>
  <c r="BJ184" i="13"/>
  <c r="BC184" i="13"/>
  <c r="BF184" i="13" s="1"/>
  <c r="H294" i="12"/>
  <c r="I294" i="12" s="1"/>
  <c r="I184" i="13"/>
  <c r="AV184" i="13"/>
  <c r="AJ185" i="13" s="1"/>
  <c r="BM184" i="13" l="1"/>
  <c r="AS185" i="13" s="1"/>
  <c r="BN184" i="13"/>
  <c r="BL184" i="13"/>
  <c r="L395" i="7"/>
  <c r="G295" i="12" s="1"/>
  <c r="H295" i="12" s="1"/>
  <c r="I295" i="12" s="1"/>
  <c r="R184" i="13"/>
  <c r="AA185" i="13" s="1"/>
  <c r="L184" i="13"/>
  <c r="O184" i="13" s="1"/>
  <c r="BB184" i="13"/>
  <c r="BE184" i="13" s="1"/>
  <c r="Q184" i="13"/>
  <c r="Z185" i="13" s="1"/>
  <c r="K184" i="13"/>
  <c r="J295" i="12"/>
  <c r="AW184" i="13"/>
  <c r="AK185" i="13" s="1"/>
  <c r="J184" i="13"/>
  <c r="AR185" i="13" l="1"/>
  <c r="BN185" i="13"/>
  <c r="BL185" i="13"/>
  <c r="BM185" i="13"/>
  <c r="BI185" i="13"/>
  <c r="BH185" i="13"/>
  <c r="N184" i="13"/>
  <c r="BD184" i="13"/>
  <c r="BG184" i="13" s="1"/>
  <c r="BA184" i="13"/>
  <c r="J296" i="12"/>
  <c r="S184" i="13"/>
  <c r="AB185" i="13" s="1"/>
  <c r="F395" i="7" s="1"/>
  <c r="M184" i="13"/>
  <c r="P184" i="13" s="1"/>
  <c r="BK184" i="13"/>
  <c r="AU185" i="13"/>
  <c r="AI186" i="13" s="1"/>
  <c r="H185" i="13"/>
  <c r="I185" i="13"/>
  <c r="AV185" i="13"/>
  <c r="AJ186" i="13" s="1"/>
  <c r="AT185" i="13" l="1"/>
  <c r="BJ185" i="13" s="1"/>
  <c r="BD185" i="13"/>
  <c r="I396" i="7"/>
  <c r="H396" i="7"/>
  <c r="J396" i="7"/>
  <c r="K396" i="7"/>
  <c r="G396" i="7"/>
  <c r="L185" i="13"/>
  <c r="O185" i="13" s="1"/>
  <c r="R185" i="13"/>
  <c r="K185" i="13"/>
  <c r="Q185" i="13"/>
  <c r="BG185" i="13" l="1"/>
  <c r="AW185" i="13"/>
  <c r="AK186" i="13" s="1"/>
  <c r="AT186" i="13" s="1"/>
  <c r="J185" i="13"/>
  <c r="BK185" i="13" s="1"/>
  <c r="N185" i="13"/>
  <c r="L396" i="7"/>
  <c r="G296" i="12" s="1"/>
  <c r="BB185" i="13"/>
  <c r="AR186" i="13" s="1"/>
  <c r="BA185" i="13"/>
  <c r="BC185" i="13"/>
  <c r="AS186" i="13" s="1"/>
  <c r="AA186" i="13"/>
  <c r="Z186" i="13"/>
  <c r="J186" i="13" l="1"/>
  <c r="S186" i="13" s="1"/>
  <c r="AB187" i="13" s="1"/>
  <c r="S185" i="13"/>
  <c r="AB186" i="13" s="1"/>
  <c r="F396" i="7" s="1"/>
  <c r="M185" i="13"/>
  <c r="BD186" i="13"/>
  <c r="H296" i="12"/>
  <c r="I296" i="12" s="1"/>
  <c r="BE185" i="13"/>
  <c r="BH186" i="13"/>
  <c r="BF185" i="13"/>
  <c r="BI186" i="13"/>
  <c r="BL186" i="13" l="1"/>
  <c r="BM186" i="13"/>
  <c r="BN186" i="13"/>
  <c r="AW186" i="13"/>
  <c r="AK187" i="13" s="1"/>
  <c r="BG186" i="13"/>
  <c r="BJ186" i="13"/>
  <c r="M186" i="13"/>
  <c r="P186" i="13" s="1"/>
  <c r="P185" i="13"/>
  <c r="J297" i="12"/>
  <c r="AU186" i="13"/>
  <c r="AI187" i="13" s="1"/>
  <c r="H186" i="13"/>
  <c r="AV186" i="13"/>
  <c r="AJ187" i="13" s="1"/>
  <c r="I186" i="13"/>
  <c r="K397" i="7"/>
  <c r="J397" i="7"/>
  <c r="H397" i="7"/>
  <c r="G397" i="7"/>
  <c r="I397" i="7"/>
  <c r="AT187" i="13" l="1"/>
  <c r="BJ187" i="13" s="1"/>
  <c r="R186" i="13"/>
  <c r="AA187" i="13" s="1"/>
  <c r="L186" i="13"/>
  <c r="O186" i="13" s="1"/>
  <c r="BC186" i="13"/>
  <c r="BF186" i="13" s="1"/>
  <c r="BB186" i="13"/>
  <c r="BE186" i="13" s="1"/>
  <c r="BA186" i="13"/>
  <c r="L397" i="7"/>
  <c r="G297" i="12" s="1"/>
  <c r="Q186" i="13"/>
  <c r="Z187" i="13" s="1"/>
  <c r="K186" i="13"/>
  <c r="BK186" i="13"/>
  <c r="AS187" i="13" l="1"/>
  <c r="AR187" i="13"/>
  <c r="F397" i="7"/>
  <c r="J187" i="13"/>
  <c r="M187" i="13" s="1"/>
  <c r="P187" i="13" s="1"/>
  <c r="AW187" i="13"/>
  <c r="AK188" i="13" s="1"/>
  <c r="BI187" i="13"/>
  <c r="N186" i="13"/>
  <c r="BD187" i="13"/>
  <c r="BG187" i="13" s="1"/>
  <c r="H297" i="12"/>
  <c r="I297" i="12" s="1"/>
  <c r="BL187" i="13" l="1"/>
  <c r="BM187" i="13"/>
  <c r="BN187" i="13"/>
  <c r="AT188" i="13" s="1"/>
  <c r="S187" i="13"/>
  <c r="AB188" i="13" s="1"/>
  <c r="BB187" i="13"/>
  <c r="BE187" i="13" s="1"/>
  <c r="BH187" i="13"/>
  <c r="H187" i="13"/>
  <c r="Q187" i="13" s="1"/>
  <c r="Z188" i="13" s="1"/>
  <c r="AU187" i="13"/>
  <c r="AI188" i="13" s="1"/>
  <c r="BC187" i="13"/>
  <c r="BF187" i="13" s="1"/>
  <c r="BA187" i="13"/>
  <c r="J298" i="12"/>
  <c r="I398" i="7"/>
  <c r="K398" i="7"/>
  <c r="G398" i="7"/>
  <c r="H398" i="7"/>
  <c r="J398" i="7"/>
  <c r="I187" i="13"/>
  <c r="AV187" i="13"/>
  <c r="AJ188" i="13" s="1"/>
  <c r="AR188" i="13" l="1"/>
  <c r="AS188" i="13"/>
  <c r="BK187" i="13"/>
  <c r="BJ188" i="13"/>
  <c r="K187" i="13"/>
  <c r="BD188" i="13"/>
  <c r="BG188" i="13" s="1"/>
  <c r="L187" i="13"/>
  <c r="O187" i="13" s="1"/>
  <c r="R187" i="13"/>
  <c r="AA188" i="13" s="1"/>
  <c r="F398" i="7" s="1"/>
  <c r="AW188" i="13"/>
  <c r="AK189" i="13" s="1"/>
  <c r="J188" i="13"/>
  <c r="L398" i="7"/>
  <c r="G298" i="12" s="1"/>
  <c r="N187" i="13" l="1"/>
  <c r="H188" i="13"/>
  <c r="Q188" i="13" s="1"/>
  <c r="BH188" i="13"/>
  <c r="BI188" i="13"/>
  <c r="AU188" i="13"/>
  <c r="AI189" i="13" s="1"/>
  <c r="BB188" i="13"/>
  <c r="BE188" i="13" s="1"/>
  <c r="H298" i="12"/>
  <c r="I298" i="12" s="1"/>
  <c r="S188" i="13"/>
  <c r="AB189" i="13" s="1"/>
  <c r="M188" i="13"/>
  <c r="P188" i="13" s="1"/>
  <c r="AV188" i="13"/>
  <c r="AJ189" i="13" s="1"/>
  <c r="I188" i="13"/>
  <c r="BM188" i="13" l="1"/>
  <c r="BN188" i="13"/>
  <c r="BL188" i="13"/>
  <c r="AR189" i="13" s="1"/>
  <c r="K188" i="13"/>
  <c r="N188" i="13" s="1"/>
  <c r="BK188" i="13"/>
  <c r="Z189" i="13"/>
  <c r="BA188" i="13"/>
  <c r="BC188" i="13"/>
  <c r="BF188" i="13" s="1"/>
  <c r="R188" i="13"/>
  <c r="AA189" i="13" s="1"/>
  <c r="L188" i="13"/>
  <c r="O188" i="13" s="1"/>
  <c r="AT189" i="13"/>
  <c r="J299" i="12"/>
  <c r="G399" i="7"/>
  <c r="I399" i="7"/>
  <c r="K399" i="7"/>
  <c r="J399" i="7"/>
  <c r="H399" i="7"/>
  <c r="AS189" i="13" l="1"/>
  <c r="BI189" i="13" s="1"/>
  <c r="F399" i="7"/>
  <c r="I400" i="7" s="1"/>
  <c r="BJ189" i="13"/>
  <c r="L399" i="7"/>
  <c r="G299" i="12" s="1"/>
  <c r="I189" i="13" l="1"/>
  <c r="R189" i="13" s="1"/>
  <c r="AA190" i="13" s="1"/>
  <c r="AV189" i="13"/>
  <c r="AJ190" i="13" s="1"/>
  <c r="H189" i="13"/>
  <c r="K189" i="13" s="1"/>
  <c r="BH189" i="13"/>
  <c r="G400" i="7"/>
  <c r="K400" i="7"/>
  <c r="J400" i="7"/>
  <c r="J189" i="13"/>
  <c r="S189" i="13" s="1"/>
  <c r="H400" i="7"/>
  <c r="AU189" i="13"/>
  <c r="AI190" i="13" s="1"/>
  <c r="BC189" i="13"/>
  <c r="BF189" i="13" s="1"/>
  <c r="H299" i="12"/>
  <c r="I299" i="12" s="1"/>
  <c r="AW189" i="13"/>
  <c r="AK190" i="13" s="1"/>
  <c r="BN189" i="13" l="1"/>
  <c r="BL189" i="13"/>
  <c r="BM189" i="13"/>
  <c r="L189" i="13"/>
  <c r="O189" i="13" s="1"/>
  <c r="BK189" i="13"/>
  <c r="Q189" i="13"/>
  <c r="Z190" i="13" s="1"/>
  <c r="N189" i="13"/>
  <c r="L400" i="7"/>
  <c r="G300" i="12" s="1"/>
  <c r="H300" i="12" s="1"/>
  <c r="I300" i="12" s="1"/>
  <c r="M189" i="13"/>
  <c r="P189" i="13" s="1"/>
  <c r="BD189" i="13"/>
  <c r="BG189" i="13" s="1"/>
  <c r="AB190" i="13"/>
  <c r="J300" i="12"/>
  <c r="AS190" i="13"/>
  <c r="BB189" i="13"/>
  <c r="BE189" i="13" s="1"/>
  <c r="BA189" i="13"/>
  <c r="AR190" i="13" l="1"/>
  <c r="AT190" i="13"/>
  <c r="BL190" i="13"/>
  <c r="BN190" i="13"/>
  <c r="BM190" i="13"/>
  <c r="F400" i="7"/>
  <c r="BI190" i="13"/>
  <c r="BJ190" i="13"/>
  <c r="BD190" i="13"/>
  <c r="J301" i="12"/>
  <c r="AW190" i="13"/>
  <c r="AK191" i="13" s="1"/>
  <c r="J190" i="13"/>
  <c r="I190" i="13"/>
  <c r="AV190" i="13"/>
  <c r="AJ191" i="13" s="1"/>
  <c r="AT191" i="13" l="1"/>
  <c r="BG190" i="13"/>
  <c r="J401" i="7"/>
  <c r="H401" i="7"/>
  <c r="K401" i="7"/>
  <c r="G401" i="7"/>
  <c r="I401" i="7"/>
  <c r="AU190" i="13"/>
  <c r="AI191" i="13" s="1"/>
  <c r="BH190" i="13"/>
  <c r="H190" i="13"/>
  <c r="Q190" i="13" s="1"/>
  <c r="BC190" i="13"/>
  <c r="BF190" i="13" s="1"/>
  <c r="S190" i="13"/>
  <c r="AB191" i="13" s="1"/>
  <c r="M190" i="13"/>
  <c r="P190" i="13" s="1"/>
  <c r="L190" i="13"/>
  <c r="O190" i="13" s="1"/>
  <c r="R190" i="13"/>
  <c r="AA191" i="13" s="1"/>
  <c r="AS191" i="13" l="1"/>
  <c r="AV191" i="13" s="1"/>
  <c r="AJ192" i="13" s="1"/>
  <c r="L401" i="7"/>
  <c r="G301" i="12" s="1"/>
  <c r="H301" i="12" s="1"/>
  <c r="I301" i="12" s="1"/>
  <c r="AW191" i="13"/>
  <c r="AK192" i="13" s="1"/>
  <c r="BJ191" i="13"/>
  <c r="BK190" i="13"/>
  <c r="K190" i="13"/>
  <c r="J191" i="13"/>
  <c r="M191" i="13" s="1"/>
  <c r="P191" i="13" s="1"/>
  <c r="Z191" i="13"/>
  <c r="F401" i="7" s="1"/>
  <c r="BB190" i="13"/>
  <c r="AR191" i="13" s="1"/>
  <c r="BA190" i="13"/>
  <c r="BL191" i="13" l="1"/>
  <c r="BM191" i="13"/>
  <c r="BN191" i="13"/>
  <c r="I191" i="13"/>
  <c r="L191" i="13" s="1"/>
  <c r="O191" i="13" s="1"/>
  <c r="BI191" i="13"/>
  <c r="N190" i="13"/>
  <c r="S191" i="13"/>
  <c r="J302" i="12"/>
  <c r="G402" i="7"/>
  <c r="I402" i="7"/>
  <c r="K402" i="7"/>
  <c r="H402" i="7"/>
  <c r="J402" i="7"/>
  <c r="BC191" i="13"/>
  <c r="BF191" i="13" s="1"/>
  <c r="BE190" i="13"/>
  <c r="BH191" i="13"/>
  <c r="AS192" i="13" l="1"/>
  <c r="R191" i="13"/>
  <c r="AA192" i="13" s="1"/>
  <c r="BD191" i="13"/>
  <c r="AT192" i="13" s="1"/>
  <c r="AB192" i="13"/>
  <c r="L402" i="7"/>
  <c r="G302" i="12" s="1"/>
  <c r="H191" i="13"/>
  <c r="AU191" i="13"/>
  <c r="AI192" i="13" s="1"/>
  <c r="BG191" i="13" l="1"/>
  <c r="BJ192" i="13"/>
  <c r="AV192" i="13"/>
  <c r="AJ193" i="13" s="1"/>
  <c r="BI192" i="13"/>
  <c r="I192" i="13"/>
  <c r="R192" i="13" s="1"/>
  <c r="Q191" i="13"/>
  <c r="Z192" i="13" s="1"/>
  <c r="F402" i="7" s="1"/>
  <c r="K191" i="13"/>
  <c r="BK191" i="13"/>
  <c r="BB191" i="13"/>
  <c r="BE191" i="13" s="1"/>
  <c r="BA191" i="13"/>
  <c r="H302" i="12"/>
  <c r="I302" i="12" s="1"/>
  <c r="AR192" i="13" l="1"/>
  <c r="BM192" i="13"/>
  <c r="AS193" i="13" s="1"/>
  <c r="BN192" i="13"/>
  <c r="BL192" i="13"/>
  <c r="AW192" i="13"/>
  <c r="AK193" i="13" s="1"/>
  <c r="J192" i="13"/>
  <c r="S192" i="13" s="1"/>
  <c r="N191" i="13"/>
  <c r="L192" i="13"/>
  <c r="O192" i="13" s="1"/>
  <c r="BC192" i="13"/>
  <c r="J303" i="12"/>
  <c r="AA193" i="13"/>
  <c r="M192" i="13" l="1"/>
  <c r="P192" i="13" s="1"/>
  <c r="H192" i="13"/>
  <c r="K192" i="13" s="1"/>
  <c r="BH192" i="13"/>
  <c r="AU192" i="13"/>
  <c r="AI193" i="13" s="1"/>
  <c r="BD192" i="13"/>
  <c r="BG192" i="13" s="1"/>
  <c r="AB193" i="13"/>
  <c r="BA192" i="13"/>
  <c r="BB192" i="13"/>
  <c r="BE192" i="13" s="1"/>
  <c r="I403" i="7"/>
  <c r="G403" i="7"/>
  <c r="H403" i="7"/>
  <c r="K403" i="7"/>
  <c r="J403" i="7"/>
  <c r="BI193" i="13"/>
  <c r="BF192" i="13"/>
  <c r="AR193" i="13" l="1"/>
  <c r="AT193" i="13"/>
  <c r="BJ193" i="13" s="1"/>
  <c r="Q192" i="13"/>
  <c r="Z193" i="13" s="1"/>
  <c r="F403" i="7" s="1"/>
  <c r="N192" i="13"/>
  <c r="BK192" i="13"/>
  <c r="BD193" i="13"/>
  <c r="AV193" i="13"/>
  <c r="AJ194" i="13" s="1"/>
  <c r="I193" i="13"/>
  <c r="L403" i="7"/>
  <c r="G303" i="12" s="1"/>
  <c r="BH193" i="13" l="1"/>
  <c r="AW193" i="13"/>
  <c r="AK194" i="13" s="1"/>
  <c r="J193" i="13"/>
  <c r="BG193" i="13"/>
  <c r="H303" i="12"/>
  <c r="I303" i="12" s="1"/>
  <c r="AU193" i="13"/>
  <c r="AI194" i="13" s="1"/>
  <c r="H193" i="13"/>
  <c r="L193" i="13"/>
  <c r="O193" i="13" s="1"/>
  <c r="R193" i="13"/>
  <c r="AA194" i="13" s="1"/>
  <c r="BB193" i="13"/>
  <c r="BE193" i="13" s="1"/>
  <c r="BA193" i="13"/>
  <c r="BC193" i="13"/>
  <c r="BF193" i="13" s="1"/>
  <c r="BN193" i="13" l="1"/>
  <c r="AT194" i="13" s="1"/>
  <c r="BL193" i="13"/>
  <c r="BM193" i="13"/>
  <c r="AS194" i="13" s="1"/>
  <c r="AR194" i="13"/>
  <c r="M193" i="13"/>
  <c r="P193" i="13" s="1"/>
  <c r="S193" i="13"/>
  <c r="AB194" i="13" s="1"/>
  <c r="J404" i="7"/>
  <c r="H404" i="7"/>
  <c r="G404" i="7"/>
  <c r="I404" i="7"/>
  <c r="K404" i="7"/>
  <c r="J304" i="12"/>
  <c r="K193" i="13"/>
  <c r="Q193" i="13"/>
  <c r="Z194" i="13" s="1"/>
  <c r="F404" i="7" s="1"/>
  <c r="BK193" i="13"/>
  <c r="BI194" i="13" l="1"/>
  <c r="BH194" i="13"/>
  <c r="L404" i="7"/>
  <c r="G304" i="12" s="1"/>
  <c r="H304" i="12" s="1"/>
  <c r="I304" i="12" s="1"/>
  <c r="N193" i="13"/>
  <c r="AV194" i="13"/>
  <c r="AJ195" i="13" s="1"/>
  <c r="I194" i="13"/>
  <c r="AU194" i="13"/>
  <c r="AI195" i="13" s="1"/>
  <c r="H194" i="13"/>
  <c r="BL194" i="13" l="1"/>
  <c r="BM194" i="13"/>
  <c r="BN194" i="13"/>
  <c r="J305" i="12"/>
  <c r="AW194" i="13"/>
  <c r="AK195" i="13" s="1"/>
  <c r="BJ194" i="13"/>
  <c r="BD194" i="13"/>
  <c r="J194" i="13"/>
  <c r="BC194" i="13"/>
  <c r="BF194" i="13" s="1"/>
  <c r="K405" i="7"/>
  <c r="I405" i="7"/>
  <c r="H405" i="7"/>
  <c r="G405" i="7"/>
  <c r="J405" i="7"/>
  <c r="Q194" i="13"/>
  <c r="Z195" i="13" s="1"/>
  <c r="K194" i="13"/>
  <c r="L194" i="13"/>
  <c r="O194" i="13" s="1"/>
  <c r="R194" i="13"/>
  <c r="AA195" i="13" s="1"/>
  <c r="BA194" i="13"/>
  <c r="BB194" i="13"/>
  <c r="BE194" i="13" s="1"/>
  <c r="AR195" i="13" l="1"/>
  <c r="AS195" i="13"/>
  <c r="AT195" i="13"/>
  <c r="N194" i="13"/>
  <c r="BG194" i="13"/>
  <c r="S194" i="13"/>
  <c r="AB195" i="13" s="1"/>
  <c r="F405" i="7" s="1"/>
  <c r="M194" i="13"/>
  <c r="P194" i="13" s="1"/>
  <c r="BK194" i="13"/>
  <c r="L405" i="7"/>
  <c r="G305" i="12" s="1"/>
  <c r="BJ195" i="13" l="1"/>
  <c r="J195" i="13"/>
  <c r="H195" i="13"/>
  <c r="K195" i="13" s="1"/>
  <c r="BH195" i="13"/>
  <c r="I195" i="13"/>
  <c r="R195" i="13" s="1"/>
  <c r="BI195" i="13"/>
  <c r="AW195" i="13"/>
  <c r="AK196" i="13" s="1"/>
  <c r="AV195" i="13"/>
  <c r="AJ196" i="13" s="1"/>
  <c r="BD195" i="13"/>
  <c r="BG195" i="13" s="1"/>
  <c r="AU195" i="13"/>
  <c r="AI196" i="13" s="1"/>
  <c r="H406" i="7"/>
  <c r="G406" i="7"/>
  <c r="I406" i="7"/>
  <c r="J406" i="7"/>
  <c r="H305" i="12"/>
  <c r="I305" i="12" s="1"/>
  <c r="K406" i="7"/>
  <c r="BL195" i="13" l="1"/>
  <c r="BM195" i="13"/>
  <c r="BN195" i="13"/>
  <c r="AT196" i="13" s="1"/>
  <c r="S195" i="13"/>
  <c r="AB196" i="13" s="1"/>
  <c r="M195" i="13"/>
  <c r="P195" i="13" s="1"/>
  <c r="BK195" i="13"/>
  <c r="L195" i="13"/>
  <c r="O195" i="13" s="1"/>
  <c r="N195" i="13"/>
  <c r="Q195" i="13"/>
  <c r="Z196" i="13" s="1"/>
  <c r="BA195" i="13"/>
  <c r="BB195" i="13"/>
  <c r="BC195" i="13"/>
  <c r="AA196" i="13"/>
  <c r="J306" i="12"/>
  <c r="AR196" i="13"/>
  <c r="L406" i="7"/>
  <c r="G306" i="12" s="1"/>
  <c r="AS196" i="13" l="1"/>
  <c r="BI196" i="13" s="1"/>
  <c r="F406" i="7"/>
  <c r="BH196" i="13"/>
  <c r="BJ196" i="13"/>
  <c r="BF195" i="13"/>
  <c r="H306" i="12"/>
  <c r="I306" i="12" s="1"/>
  <c r="BE195" i="13"/>
  <c r="BM196" i="13" l="1"/>
  <c r="BN196" i="13"/>
  <c r="BL196" i="13"/>
  <c r="BD196" i="13"/>
  <c r="BG196" i="13" s="1"/>
  <c r="BC196" i="13"/>
  <c r="BF196" i="13" s="1"/>
  <c r="I196" i="13"/>
  <c r="AV196" i="13"/>
  <c r="AJ197" i="13" s="1"/>
  <c r="H407" i="7"/>
  <c r="J407" i="7"/>
  <c r="G407" i="7"/>
  <c r="I407" i="7"/>
  <c r="K407" i="7"/>
  <c r="J307" i="12"/>
  <c r="AW196" i="13"/>
  <c r="AK197" i="13" s="1"/>
  <c r="AT197" i="13" s="1"/>
  <c r="J196" i="13"/>
  <c r="AU196" i="13"/>
  <c r="AI197" i="13" s="1"/>
  <c r="H196" i="13"/>
  <c r="AS197" i="13" l="1"/>
  <c r="J197" i="13"/>
  <c r="Q196" i="13"/>
  <c r="Z197" i="13" s="1"/>
  <c r="K196" i="13"/>
  <c r="BK196" i="13"/>
  <c r="M196" i="13"/>
  <c r="P196" i="13" s="1"/>
  <c r="S196" i="13"/>
  <c r="AB197" i="13" s="1"/>
  <c r="BA196" i="13"/>
  <c r="BB196" i="13"/>
  <c r="BE196" i="13" s="1"/>
  <c r="L407" i="7"/>
  <c r="G307" i="12" s="1"/>
  <c r="L196" i="13"/>
  <c r="O196" i="13" s="1"/>
  <c r="R196" i="13"/>
  <c r="AA197" i="13" s="1"/>
  <c r="AR197" i="13" l="1"/>
  <c r="F407" i="7"/>
  <c r="BJ197" i="13"/>
  <c r="I197" i="13"/>
  <c r="R197" i="13" s="1"/>
  <c r="AA198" i="13" s="1"/>
  <c r="BI197" i="13"/>
  <c r="N196" i="13"/>
  <c r="AW197" i="13"/>
  <c r="AK198" i="13" s="1"/>
  <c r="AV197" i="13"/>
  <c r="AJ198" i="13" s="1"/>
  <c r="H307" i="12"/>
  <c r="I307" i="12" s="1"/>
  <c r="BH197" i="13"/>
  <c r="S197" i="13"/>
  <c r="AB198" i="13" s="1"/>
  <c r="M197" i="13"/>
  <c r="P197" i="13" s="1"/>
  <c r="BN197" i="13" l="1"/>
  <c r="BL197" i="13"/>
  <c r="BM197" i="13"/>
  <c r="L197" i="13"/>
  <c r="O197" i="13" s="1"/>
  <c r="BD197" i="13"/>
  <c r="BG197" i="13" s="1"/>
  <c r="H197" i="13"/>
  <c r="AU197" i="13"/>
  <c r="AI198" i="13" s="1"/>
  <c r="BA197" i="13"/>
  <c r="BB197" i="13"/>
  <c r="BE197" i="13" s="1"/>
  <c r="I408" i="7"/>
  <c r="K408" i="7"/>
  <c r="G408" i="7"/>
  <c r="H408" i="7"/>
  <c r="J408" i="7"/>
  <c r="BC197" i="13"/>
  <c r="AS198" i="13" s="1"/>
  <c r="J308" i="12"/>
  <c r="AT198" i="13" l="1"/>
  <c r="AR198" i="13"/>
  <c r="BF197" i="13"/>
  <c r="L408" i="7"/>
  <c r="G308" i="12" s="1"/>
  <c r="K197" i="13"/>
  <c r="BK197" i="13"/>
  <c r="Q197" i="13"/>
  <c r="Z198" i="13" s="1"/>
  <c r="F408" i="7" s="1"/>
  <c r="N197" i="13" l="1"/>
  <c r="AU198" i="13"/>
  <c r="AI199" i="13" s="1"/>
  <c r="BH198" i="13"/>
  <c r="AW198" i="13"/>
  <c r="AK199" i="13" s="1"/>
  <c r="BJ198" i="13"/>
  <c r="AV198" i="13"/>
  <c r="AJ199" i="13" s="1"/>
  <c r="BI198" i="13"/>
  <c r="J198" i="13"/>
  <c r="S198" i="13" s="1"/>
  <c r="AB199" i="13" s="1"/>
  <c r="BD198" i="13"/>
  <c r="BG198" i="13" s="1"/>
  <c r="H198" i="13"/>
  <c r="K198" i="13" s="1"/>
  <c r="H308" i="12"/>
  <c r="I308" i="12" s="1"/>
  <c r="I198" i="13"/>
  <c r="BL198" i="13" l="1"/>
  <c r="BM198" i="13"/>
  <c r="BN198" i="13"/>
  <c r="AT199" i="13" s="1"/>
  <c r="N198" i="13"/>
  <c r="M198" i="13"/>
  <c r="P198" i="13" s="1"/>
  <c r="BK198" i="13"/>
  <c r="Q198" i="13"/>
  <c r="Z199" i="13" s="1"/>
  <c r="G409" i="7"/>
  <c r="K409" i="7"/>
  <c r="H409" i="7"/>
  <c r="I409" i="7"/>
  <c r="J409" i="7"/>
  <c r="BC198" i="13"/>
  <c r="R198" i="13"/>
  <c r="AA199" i="13" s="1"/>
  <c r="L198" i="13"/>
  <c r="O198" i="13" s="1"/>
  <c r="BB198" i="13"/>
  <c r="BA198" i="13"/>
  <c r="J309" i="12"/>
  <c r="AS199" i="13" l="1"/>
  <c r="AR199" i="13"/>
  <c r="BH199" i="13" s="1"/>
  <c r="F409" i="7"/>
  <c r="I410" i="7" s="1"/>
  <c r="BJ199" i="13"/>
  <c r="BF198" i="13"/>
  <c r="L409" i="7"/>
  <c r="G309" i="12" s="1"/>
  <c r="J199" i="13"/>
  <c r="AW199" i="13"/>
  <c r="AK200" i="13" s="1"/>
  <c r="BE198" i="13"/>
  <c r="BC199" i="13" l="1"/>
  <c r="BI199" i="13"/>
  <c r="BD199" i="13"/>
  <c r="BG199" i="13" s="1"/>
  <c r="G410" i="7"/>
  <c r="J410" i="7"/>
  <c r="H410" i="7"/>
  <c r="K410" i="7"/>
  <c r="H309" i="12"/>
  <c r="I309" i="12" s="1"/>
  <c r="S199" i="13"/>
  <c r="AB200" i="13" s="1"/>
  <c r="M199" i="13"/>
  <c r="P199" i="13" s="1"/>
  <c r="AV199" i="13"/>
  <c r="AJ200" i="13" s="1"/>
  <c r="I199" i="13"/>
  <c r="BF199" i="13"/>
  <c r="BB199" i="13"/>
  <c r="BE199" i="13" s="1"/>
  <c r="BA199" i="13"/>
  <c r="AU199" i="13"/>
  <c r="AI200" i="13" s="1"/>
  <c r="H199" i="13"/>
  <c r="BL199" i="13" l="1"/>
  <c r="AR200" i="13" s="1"/>
  <c r="BM199" i="13"/>
  <c r="BN199" i="13"/>
  <c r="AT200" i="13" s="1"/>
  <c r="L410" i="7"/>
  <c r="G310" i="12" s="1"/>
  <c r="H310" i="12" s="1"/>
  <c r="I310" i="12" s="1"/>
  <c r="AS200" i="13"/>
  <c r="J310" i="12"/>
  <c r="BK199" i="13"/>
  <c r="K199" i="13"/>
  <c r="Q199" i="13"/>
  <c r="Z200" i="13" s="1"/>
  <c r="L199" i="13"/>
  <c r="O199" i="13" s="1"/>
  <c r="R199" i="13"/>
  <c r="AA200" i="13" s="1"/>
  <c r="F410" i="7" l="1"/>
  <c r="BM200" i="13"/>
  <c r="BN200" i="13"/>
  <c r="BL200" i="13"/>
  <c r="BJ200" i="13"/>
  <c r="N199" i="13"/>
  <c r="BI200" i="13"/>
  <c r="BH200" i="13"/>
  <c r="BD200" i="13"/>
  <c r="BG200" i="13" s="1"/>
  <c r="AU200" i="13"/>
  <c r="AI201" i="13" s="1"/>
  <c r="H200" i="13"/>
  <c r="I200" i="13"/>
  <c r="J200" i="13"/>
  <c r="AW200" i="13"/>
  <c r="AK201" i="13" s="1"/>
  <c r="J311" i="12"/>
  <c r="AV200" i="13"/>
  <c r="AJ201" i="13" s="1"/>
  <c r="AT201" i="13" l="1"/>
  <c r="BC200" i="13"/>
  <c r="BF200" i="13" s="1"/>
  <c r="S200" i="13"/>
  <c r="AB201" i="13" s="1"/>
  <c r="M200" i="13"/>
  <c r="P200" i="13" s="1"/>
  <c r="R200" i="13"/>
  <c r="AA201" i="13" s="1"/>
  <c r="L200" i="13"/>
  <c r="O200" i="13" s="1"/>
  <c r="BB200" i="13"/>
  <c r="BE200" i="13" s="1"/>
  <c r="BA200" i="13"/>
  <c r="I411" i="7"/>
  <c r="J411" i="7"/>
  <c r="H411" i="7"/>
  <c r="K411" i="7"/>
  <c r="G411" i="7"/>
  <c r="Q200" i="13"/>
  <c r="Z201" i="13" s="1"/>
  <c r="BK200" i="13"/>
  <c r="K200" i="13"/>
  <c r="AS201" i="13" l="1"/>
  <c r="BI201" i="13" s="1"/>
  <c r="AR201" i="13"/>
  <c r="BH201" i="13" s="1"/>
  <c r="F411" i="7"/>
  <c r="H412" i="7" s="1"/>
  <c r="BJ201" i="13"/>
  <c r="N200" i="13"/>
  <c r="BD201" i="13"/>
  <c r="BG201" i="13" s="1"/>
  <c r="L411" i="7"/>
  <c r="G311" i="12" s="1"/>
  <c r="J201" i="13"/>
  <c r="AW201" i="13"/>
  <c r="AK202" i="13" s="1"/>
  <c r="AV201" i="13" l="1"/>
  <c r="AJ202" i="13" s="1"/>
  <c r="I201" i="13"/>
  <c r="R201" i="13" s="1"/>
  <c r="AA202" i="13" s="1"/>
  <c r="BC201" i="13"/>
  <c r="BF201" i="13" s="1"/>
  <c r="AU201" i="13"/>
  <c r="AI202" i="13" s="1"/>
  <c r="H201" i="13"/>
  <c r="G412" i="7"/>
  <c r="I412" i="7"/>
  <c r="S201" i="13"/>
  <c r="AB202" i="13" s="1"/>
  <c r="M201" i="13"/>
  <c r="P201" i="13" s="1"/>
  <c r="H311" i="12"/>
  <c r="I311" i="12" s="1"/>
  <c r="K412" i="7"/>
  <c r="J412" i="7"/>
  <c r="BN201" i="13" l="1"/>
  <c r="AT202" i="13" s="1"/>
  <c r="BM201" i="13"/>
  <c r="AS202" i="13" s="1"/>
  <c r="BL201" i="13"/>
  <c r="L201" i="13"/>
  <c r="O201" i="13" s="1"/>
  <c r="L412" i="7"/>
  <c r="G312" i="12" s="1"/>
  <c r="H312" i="12" s="1"/>
  <c r="I312" i="12" s="1"/>
  <c r="AR202" i="13"/>
  <c r="J312" i="12"/>
  <c r="BK201" i="13"/>
  <c r="Q201" i="13"/>
  <c r="Z202" i="13" s="1"/>
  <c r="F412" i="7" s="1"/>
  <c r="K201" i="13"/>
  <c r="BA201" i="13"/>
  <c r="BB201" i="13"/>
  <c r="BE201" i="13" s="1"/>
  <c r="BL202" i="13" l="1"/>
  <c r="BM202" i="13"/>
  <c r="BN202" i="13"/>
  <c r="BH202" i="13"/>
  <c r="BJ202" i="13"/>
  <c r="BI202" i="13"/>
  <c r="N201" i="13"/>
  <c r="BC202" i="13"/>
  <c r="BF202" i="13" s="1"/>
  <c r="J202" i="13"/>
  <c r="AW202" i="13"/>
  <c r="AK203" i="13" s="1"/>
  <c r="I202" i="13"/>
  <c r="AV202" i="13"/>
  <c r="AJ203" i="13" s="1"/>
  <c r="J313" i="12"/>
  <c r="AS203" i="13" l="1"/>
  <c r="BD202" i="13"/>
  <c r="BG202" i="13" s="1"/>
  <c r="J413" i="7"/>
  <c r="K413" i="7"/>
  <c r="H413" i="7"/>
  <c r="I413" i="7"/>
  <c r="G413" i="7"/>
  <c r="M202" i="13"/>
  <c r="P202" i="13" s="1"/>
  <c r="S202" i="13"/>
  <c r="AB203" i="13" s="1"/>
  <c r="H202" i="13"/>
  <c r="AU202" i="13"/>
  <c r="AI203" i="13" s="1"/>
  <c r="BB202" i="13"/>
  <c r="BE202" i="13" s="1"/>
  <c r="BA202" i="13"/>
  <c r="R202" i="13"/>
  <c r="AA203" i="13" s="1"/>
  <c r="L202" i="13"/>
  <c r="O202" i="13" s="1"/>
  <c r="AR203" i="13" l="1"/>
  <c r="AT203" i="13"/>
  <c r="I203" i="13"/>
  <c r="BI203" i="13"/>
  <c r="AV203" i="13"/>
  <c r="AJ204" i="13" s="1"/>
  <c r="BJ203" i="13"/>
  <c r="L413" i="7"/>
  <c r="G313" i="12" s="1"/>
  <c r="Q202" i="13"/>
  <c r="Z203" i="13" s="1"/>
  <c r="F413" i="7" s="1"/>
  <c r="BK202" i="13"/>
  <c r="K202" i="13"/>
  <c r="BH203" i="13" l="1"/>
  <c r="AW203" i="13"/>
  <c r="AK204" i="13" s="1"/>
  <c r="J203" i="13"/>
  <c r="M203" i="13" s="1"/>
  <c r="P203" i="13" s="1"/>
  <c r="N202" i="13"/>
  <c r="L203" i="13"/>
  <c r="O203" i="13" s="1"/>
  <c r="R203" i="13"/>
  <c r="AU203" i="13"/>
  <c r="AI204" i="13" s="1"/>
  <c r="H203" i="13"/>
  <c r="H313" i="12"/>
  <c r="I313" i="12" s="1"/>
  <c r="S203" i="13" l="1"/>
  <c r="AB204" i="13" s="1"/>
  <c r="BL203" i="13"/>
  <c r="BM203" i="13"/>
  <c r="BN203" i="13"/>
  <c r="BD203" i="13"/>
  <c r="BG203" i="13" s="1"/>
  <c r="J414" i="7"/>
  <c r="G414" i="7"/>
  <c r="I414" i="7"/>
  <c r="K414" i="7"/>
  <c r="H414" i="7"/>
  <c r="J314" i="12"/>
  <c r="BC203" i="13"/>
  <c r="AS204" i="13" s="1"/>
  <c r="AA204" i="13"/>
  <c r="BB203" i="13"/>
  <c r="BE203" i="13" s="1"/>
  <c r="BA203" i="13"/>
  <c r="Q203" i="13"/>
  <c r="Z204" i="13" s="1"/>
  <c r="K203" i="13"/>
  <c r="BK203" i="13"/>
  <c r="AT204" i="13" l="1"/>
  <c r="J204" i="13" s="1"/>
  <c r="AR204" i="13"/>
  <c r="F414" i="7"/>
  <c r="N203" i="13"/>
  <c r="BF203" i="13"/>
  <c r="L414" i="7"/>
  <c r="G314" i="12" s="1"/>
  <c r="G415" i="7" l="1"/>
  <c r="BJ204" i="13"/>
  <c r="I204" i="13"/>
  <c r="L204" i="13" s="1"/>
  <c r="O204" i="13" s="1"/>
  <c r="BI204" i="13"/>
  <c r="H204" i="13"/>
  <c r="K204" i="13" s="1"/>
  <c r="BH204" i="13"/>
  <c r="BD204" i="13"/>
  <c r="BG204" i="13" s="1"/>
  <c r="AV204" i="13"/>
  <c r="AJ205" i="13" s="1"/>
  <c r="H415" i="7"/>
  <c r="I415" i="7"/>
  <c r="J415" i="7"/>
  <c r="K415" i="7"/>
  <c r="M204" i="13"/>
  <c r="P204" i="13" s="1"/>
  <c r="S204" i="13"/>
  <c r="AB205" i="13" s="1"/>
  <c r="AW204" i="13"/>
  <c r="AK205" i="13" s="1"/>
  <c r="H314" i="12"/>
  <c r="I314" i="12" s="1"/>
  <c r="AU204" i="13"/>
  <c r="AI205" i="13" s="1"/>
  <c r="Q204" i="13" l="1"/>
  <c r="BM204" i="13"/>
  <c r="BN204" i="13"/>
  <c r="BL204" i="13"/>
  <c r="R204" i="13"/>
  <c r="AA205" i="13" s="1"/>
  <c r="N204" i="13"/>
  <c r="BK204" i="13"/>
  <c r="BC204" i="13"/>
  <c r="BF204" i="13" s="1"/>
  <c r="L415" i="7"/>
  <c r="G315" i="12" s="1"/>
  <c r="BB204" i="13"/>
  <c r="BE204" i="13" s="1"/>
  <c r="BA204" i="13"/>
  <c r="AT205" i="13"/>
  <c r="AR205" i="13"/>
  <c r="J315" i="12"/>
  <c r="Z205" i="13"/>
  <c r="F415" i="7" s="1"/>
  <c r="AS205" i="13" l="1"/>
  <c r="BI205" i="13" s="1"/>
  <c r="BH205" i="13"/>
  <c r="BJ205" i="13"/>
  <c r="BD205" i="13"/>
  <c r="BG205" i="13" s="1"/>
  <c r="H315" i="12"/>
  <c r="I315" i="12" s="1"/>
  <c r="AW205" i="13"/>
  <c r="AK206" i="13" s="1"/>
  <c r="J205" i="13"/>
  <c r="BN205" i="13" l="1"/>
  <c r="AT206" i="13" s="1"/>
  <c r="BL205" i="13"/>
  <c r="BM205" i="13"/>
  <c r="I205" i="13"/>
  <c r="L205" i="13" s="1"/>
  <c r="O205" i="13" s="1"/>
  <c r="AV205" i="13"/>
  <c r="AJ206" i="13" s="1"/>
  <c r="BC205" i="13"/>
  <c r="BF205" i="13" s="1"/>
  <c r="J316" i="12"/>
  <c r="M205" i="13"/>
  <c r="P205" i="13" s="1"/>
  <c r="S205" i="13"/>
  <c r="AB206" i="13" s="1"/>
  <c r="I416" i="7"/>
  <c r="G416" i="7"/>
  <c r="K416" i="7"/>
  <c r="H416" i="7"/>
  <c r="J416" i="7"/>
  <c r="H205" i="13"/>
  <c r="AU205" i="13"/>
  <c r="AI206" i="13" s="1"/>
  <c r="AS206" i="13" l="1"/>
  <c r="R205" i="13"/>
  <c r="AA206" i="13" s="1"/>
  <c r="BJ206" i="13"/>
  <c r="AW206" i="13"/>
  <c r="AK207" i="13" s="1"/>
  <c r="J206" i="13"/>
  <c r="BA205" i="13"/>
  <c r="BB205" i="13"/>
  <c r="BE205" i="13" s="1"/>
  <c r="L416" i="7"/>
  <c r="G316" i="12" s="1"/>
  <c r="Q205" i="13"/>
  <c r="Z206" i="13" s="1"/>
  <c r="BK205" i="13"/>
  <c r="K205" i="13"/>
  <c r="AR206" i="13" l="1"/>
  <c r="F416" i="7"/>
  <c r="N205" i="13"/>
  <c r="I206" i="13"/>
  <c r="L206" i="13" s="1"/>
  <c r="O206" i="13" s="1"/>
  <c r="BI206" i="13"/>
  <c r="AV206" i="13"/>
  <c r="AJ207" i="13" s="1"/>
  <c r="H316" i="12"/>
  <c r="I316" i="12" s="1"/>
  <c r="M206" i="13"/>
  <c r="P206" i="13" s="1"/>
  <c r="S206" i="13"/>
  <c r="BL206" i="13" l="1"/>
  <c r="BM206" i="13"/>
  <c r="AS207" i="13" s="1"/>
  <c r="BN206" i="13"/>
  <c r="R206" i="13"/>
  <c r="AA207" i="13" s="1"/>
  <c r="AU206" i="13"/>
  <c r="AI207" i="13" s="1"/>
  <c r="BH206" i="13"/>
  <c r="BD206" i="13"/>
  <c r="BG206" i="13" s="1"/>
  <c r="AB207" i="13"/>
  <c r="BC206" i="13"/>
  <c r="BF206" i="13" s="1"/>
  <c r="BA206" i="13"/>
  <c r="H206" i="13"/>
  <c r="Q206" i="13" s="1"/>
  <c r="Z207" i="13" s="1"/>
  <c r="J317" i="12"/>
  <c r="G417" i="7"/>
  <c r="I417" i="7"/>
  <c r="J417" i="7"/>
  <c r="K417" i="7"/>
  <c r="H417" i="7"/>
  <c r="F417" i="7" l="1"/>
  <c r="I418" i="7" s="1"/>
  <c r="AT207" i="13"/>
  <c r="J207" i="13" s="1"/>
  <c r="BK206" i="13"/>
  <c r="K206" i="13"/>
  <c r="N206" i="13" s="1"/>
  <c r="BD207" i="13"/>
  <c r="BB206" i="13"/>
  <c r="BE206" i="13" s="1"/>
  <c r="L417" i="7"/>
  <c r="G317" i="12" s="1"/>
  <c r="I207" i="13"/>
  <c r="BG207" i="13" l="1"/>
  <c r="BJ207" i="13"/>
  <c r="AW207" i="13"/>
  <c r="AK208" i="13" s="1"/>
  <c r="AR207" i="13"/>
  <c r="BH207" i="13" s="1"/>
  <c r="AV207" i="13"/>
  <c r="AJ208" i="13" s="1"/>
  <c r="BI207" i="13"/>
  <c r="H418" i="7"/>
  <c r="J418" i="7"/>
  <c r="BC207" i="13"/>
  <c r="BF207" i="13" s="1"/>
  <c r="G418" i="7"/>
  <c r="K418" i="7"/>
  <c r="H317" i="12"/>
  <c r="I317" i="12" s="1"/>
  <c r="BB207" i="13"/>
  <c r="BA207" i="13"/>
  <c r="S207" i="13"/>
  <c r="AB208" i="13" s="1"/>
  <c r="M207" i="13"/>
  <c r="P207" i="13" s="1"/>
  <c r="R207" i="13"/>
  <c r="AA208" i="13" s="1"/>
  <c r="L207" i="13"/>
  <c r="O207" i="13" s="1"/>
  <c r="BL207" i="13" l="1"/>
  <c r="BM207" i="13"/>
  <c r="AS208" i="13" s="1"/>
  <c r="BN207" i="13"/>
  <c r="L418" i="7"/>
  <c r="G318" i="12" s="1"/>
  <c r="H318" i="12" s="1"/>
  <c r="I318" i="12" s="1"/>
  <c r="AU207" i="13"/>
  <c r="AI208" i="13" s="1"/>
  <c r="H207" i="13"/>
  <c r="BK207" i="13" s="1"/>
  <c r="BE207" i="13"/>
  <c r="AT208" i="13"/>
  <c r="J318" i="12"/>
  <c r="BM208" i="13" l="1"/>
  <c r="BN208" i="13"/>
  <c r="BL208" i="13"/>
  <c r="AR208" i="13"/>
  <c r="H208" i="13" s="1"/>
  <c r="BI208" i="13"/>
  <c r="BJ208" i="13"/>
  <c r="J319" i="12"/>
  <c r="Q207" i="13"/>
  <c r="Z208" i="13" s="1"/>
  <c r="F418" i="7" s="1"/>
  <c r="K207" i="13"/>
  <c r="N207" i="13" s="1"/>
  <c r="BD208" i="13"/>
  <c r="BG208" i="13" s="1"/>
  <c r="BC208" i="13"/>
  <c r="BF208" i="13" s="1"/>
  <c r="AV208" i="13"/>
  <c r="AJ209" i="13" s="1"/>
  <c r="I208" i="13"/>
  <c r="J208" i="13"/>
  <c r="AW208" i="13"/>
  <c r="AK209" i="13" s="1"/>
  <c r="AS209" i="13" l="1"/>
  <c r="AT209" i="13"/>
  <c r="AU208" i="13"/>
  <c r="AI209" i="13" s="1"/>
  <c r="BH208" i="13"/>
  <c r="K419" i="7"/>
  <c r="BB208" i="13"/>
  <c r="BE208" i="13" s="1"/>
  <c r="BA208" i="13"/>
  <c r="Q208" i="13"/>
  <c r="Z209" i="13" s="1"/>
  <c r="K208" i="13"/>
  <c r="BK208" i="13"/>
  <c r="L208" i="13"/>
  <c r="O208" i="13" s="1"/>
  <c r="R208" i="13"/>
  <c r="AA209" i="13" s="1"/>
  <c r="S208" i="13"/>
  <c r="AB209" i="13" s="1"/>
  <c r="M208" i="13"/>
  <c r="P208" i="13" s="1"/>
  <c r="AR209" i="13" l="1"/>
  <c r="BH209" i="13" s="1"/>
  <c r="F419" i="7"/>
  <c r="J419" i="7"/>
  <c r="I419" i="7"/>
  <c r="H419" i="7"/>
  <c r="BI209" i="13"/>
  <c r="G419" i="7"/>
  <c r="N208" i="13"/>
  <c r="BJ209" i="13"/>
  <c r="AV209" i="13"/>
  <c r="AJ210" i="13" s="1"/>
  <c r="I209" i="13"/>
  <c r="L209" i="13" s="1"/>
  <c r="O209" i="13" s="1"/>
  <c r="AW209" i="13"/>
  <c r="AK210" i="13" s="1"/>
  <c r="J209" i="13"/>
  <c r="L419" i="7" l="1"/>
  <c r="G319" i="12" s="1"/>
  <c r="H319" i="12" s="1"/>
  <c r="I319" i="12" s="1"/>
  <c r="BD209" i="13"/>
  <c r="BG209" i="13" s="1"/>
  <c r="BC209" i="13"/>
  <c r="BF209" i="13" s="1"/>
  <c r="R209" i="13"/>
  <c r="AA210" i="13" s="1"/>
  <c r="S209" i="13"/>
  <c r="AB210" i="13" s="1"/>
  <c r="M209" i="13"/>
  <c r="P209" i="13" s="1"/>
  <c r="BA209" i="13"/>
  <c r="BB209" i="13"/>
  <c r="BE209" i="13" s="1"/>
  <c r="H209" i="13"/>
  <c r="AU209" i="13"/>
  <c r="AI210" i="13" s="1"/>
  <c r="G420" i="7"/>
  <c r="I420" i="7"/>
  <c r="J420" i="7"/>
  <c r="K420" i="7"/>
  <c r="H420" i="7"/>
  <c r="BN209" i="13" l="1"/>
  <c r="AT210" i="13" s="1"/>
  <c r="BL209" i="13"/>
  <c r="AR210" i="13" s="1"/>
  <c r="BM209" i="13"/>
  <c r="AS210" i="13" s="1"/>
  <c r="BI210" i="13" s="1"/>
  <c r="J320" i="12"/>
  <c r="L420" i="7"/>
  <c r="G320" i="12" s="1"/>
  <c r="Q209" i="13"/>
  <c r="Z210" i="13" s="1"/>
  <c r="F420" i="7" s="1"/>
  <c r="K209" i="13"/>
  <c r="BK209" i="13"/>
  <c r="I210" i="13" l="1"/>
  <c r="R210" i="13" s="1"/>
  <c r="AV210" i="13"/>
  <c r="AJ211" i="13" s="1"/>
  <c r="AW210" i="13"/>
  <c r="AK211" i="13" s="1"/>
  <c r="BJ210" i="13"/>
  <c r="AU210" i="13"/>
  <c r="AI211" i="13" s="1"/>
  <c r="BH210" i="13"/>
  <c r="N209" i="13"/>
  <c r="J210" i="13"/>
  <c r="S210" i="13" s="1"/>
  <c r="AB211" i="13" s="1"/>
  <c r="H210" i="13"/>
  <c r="K210" i="13" s="1"/>
  <c r="H320" i="12"/>
  <c r="I320" i="12" s="1"/>
  <c r="BL210" i="13" l="1"/>
  <c r="BM210" i="13"/>
  <c r="BN210" i="13"/>
  <c r="L210" i="13"/>
  <c r="O210" i="13" s="1"/>
  <c r="N210" i="13"/>
  <c r="M210" i="13"/>
  <c r="P210" i="13" s="1"/>
  <c r="BK210" i="13"/>
  <c r="BD210" i="13"/>
  <c r="BG210" i="13" s="1"/>
  <c r="AA211" i="13"/>
  <c r="BC210" i="13"/>
  <c r="BF210" i="13" s="1"/>
  <c r="BA210" i="13"/>
  <c r="Q210" i="13"/>
  <c r="Z211" i="13" s="1"/>
  <c r="BB210" i="13"/>
  <c r="BE210" i="13" s="1"/>
  <c r="J421" i="7"/>
  <c r="I421" i="7"/>
  <c r="K421" i="7"/>
  <c r="H421" i="7"/>
  <c r="G421" i="7"/>
  <c r="AS211" i="13"/>
  <c r="J321" i="12"/>
  <c r="AT211" i="13" l="1"/>
  <c r="BJ211" i="13" s="1"/>
  <c r="AR211" i="13"/>
  <c r="F421" i="7"/>
  <c r="I211" i="13"/>
  <c r="BC211" i="13"/>
  <c r="BD211" i="13"/>
  <c r="AU211" i="13"/>
  <c r="AI212" i="13" s="1"/>
  <c r="L421" i="7"/>
  <c r="G321" i="12" s="1"/>
  <c r="I422" i="7" l="1"/>
  <c r="AV211" i="13"/>
  <c r="AJ212" i="13" s="1"/>
  <c r="BI211" i="13"/>
  <c r="BF211" i="13"/>
  <c r="J211" i="13"/>
  <c r="M211" i="13" s="1"/>
  <c r="P211" i="13" s="1"/>
  <c r="AW211" i="13"/>
  <c r="AK212" i="13" s="1"/>
  <c r="BG211" i="13"/>
  <c r="H211" i="13"/>
  <c r="K211" i="13" s="1"/>
  <c r="BH211" i="13"/>
  <c r="BB211" i="13"/>
  <c r="BE211" i="13" s="1"/>
  <c r="G422" i="7"/>
  <c r="H422" i="7"/>
  <c r="K422" i="7"/>
  <c r="J422" i="7"/>
  <c r="H321" i="12"/>
  <c r="I321" i="12" s="1"/>
  <c r="R211" i="13"/>
  <c r="AA212" i="13" s="1"/>
  <c r="L211" i="13"/>
  <c r="O211" i="13" s="1"/>
  <c r="BA211" i="13"/>
  <c r="S211" i="13" l="1"/>
  <c r="AB212" i="13" s="1"/>
  <c r="BL211" i="13"/>
  <c r="BM211" i="13"/>
  <c r="AS212" i="13" s="1"/>
  <c r="BN211" i="13"/>
  <c r="AT212" i="13" s="1"/>
  <c r="BK211" i="13"/>
  <c r="N211" i="13"/>
  <c r="Q211" i="13"/>
  <c r="Z212" i="13" s="1"/>
  <c r="F422" i="7" s="1"/>
  <c r="L422" i="7"/>
  <c r="G322" i="12" s="1"/>
  <c r="H322" i="12" s="1"/>
  <c r="I322" i="12" s="1"/>
  <c r="AR212" i="13"/>
  <c r="J322" i="12"/>
  <c r="BM212" i="13" l="1"/>
  <c r="BN212" i="13"/>
  <c r="BL212" i="13"/>
  <c r="BI212" i="13"/>
  <c r="BJ212" i="13"/>
  <c r="BH212" i="13"/>
  <c r="H212" i="13"/>
  <c r="AU212" i="13"/>
  <c r="AI213" i="13" s="1"/>
  <c r="AW212" i="13"/>
  <c r="AK213" i="13" s="1"/>
  <c r="J212" i="13"/>
  <c r="H423" i="7"/>
  <c r="I423" i="7"/>
  <c r="J423" i="7"/>
  <c r="G423" i="7"/>
  <c r="K423" i="7"/>
  <c r="J323" i="12"/>
  <c r="I212" i="13"/>
  <c r="AV212" i="13"/>
  <c r="AJ213" i="13" s="1"/>
  <c r="BD212" i="13" l="1"/>
  <c r="BG212" i="13" s="1"/>
  <c r="BC212" i="13"/>
  <c r="BF212" i="13" s="1"/>
  <c r="BK212" i="13"/>
  <c r="Q212" i="13"/>
  <c r="Z213" i="13" s="1"/>
  <c r="K212" i="13"/>
  <c r="S212" i="13"/>
  <c r="AB213" i="13" s="1"/>
  <c r="M212" i="13"/>
  <c r="P212" i="13" s="1"/>
  <c r="L212" i="13"/>
  <c r="O212" i="13" s="1"/>
  <c r="R212" i="13"/>
  <c r="AA213" i="13" s="1"/>
  <c r="L423" i="7"/>
  <c r="G323" i="12" s="1"/>
  <c r="BA212" i="13"/>
  <c r="BB212" i="13"/>
  <c r="BE212" i="13" s="1"/>
  <c r="F423" i="7" l="1"/>
  <c r="AT213" i="13"/>
  <c r="BJ213" i="13" s="1"/>
  <c r="AR213" i="13"/>
  <c r="AS213" i="13"/>
  <c r="BI213" i="13" s="1"/>
  <c r="N212" i="13"/>
  <c r="BD213" i="13"/>
  <c r="BA213" i="13"/>
  <c r="H323" i="12"/>
  <c r="I323" i="12" s="1"/>
  <c r="BN213" i="13" l="1"/>
  <c r="BL213" i="13"/>
  <c r="BM213" i="13"/>
  <c r="I213" i="13"/>
  <c r="R213" i="13" s="1"/>
  <c r="AA214" i="13" s="1"/>
  <c r="AV213" i="13"/>
  <c r="AJ214" i="13" s="1"/>
  <c r="BG213" i="13"/>
  <c r="J213" i="13"/>
  <c r="AW213" i="13"/>
  <c r="AK214" i="13" s="1"/>
  <c r="AT214" i="13" s="1"/>
  <c r="AU213" i="13"/>
  <c r="AI214" i="13" s="1"/>
  <c r="BH213" i="13"/>
  <c r="BC213" i="13"/>
  <c r="BF213" i="13" s="1"/>
  <c r="H213" i="13"/>
  <c r="Q213" i="13" s="1"/>
  <c r="Z214" i="13" s="1"/>
  <c r="BB213" i="13"/>
  <c r="BE213" i="13" s="1"/>
  <c r="J324" i="12"/>
  <c r="H424" i="7"/>
  <c r="G424" i="7"/>
  <c r="J424" i="7"/>
  <c r="K424" i="7"/>
  <c r="I424" i="7"/>
  <c r="AR214" i="13" l="1"/>
  <c r="BH214" i="13" s="1"/>
  <c r="AS214" i="13"/>
  <c r="I214" i="13" s="1"/>
  <c r="L213" i="13"/>
  <c r="O213" i="13" s="1"/>
  <c r="S213" i="13"/>
  <c r="AB214" i="13" s="1"/>
  <c r="F424" i="7" s="1"/>
  <c r="M213" i="13"/>
  <c r="P213" i="13" s="1"/>
  <c r="BK213" i="13"/>
  <c r="K213" i="13"/>
  <c r="L424" i="7"/>
  <c r="G324" i="12" s="1"/>
  <c r="G425" i="7" l="1"/>
  <c r="AV214" i="13"/>
  <c r="AJ215" i="13" s="1"/>
  <c r="BI214" i="13"/>
  <c r="BJ214" i="13"/>
  <c r="AW214" i="13"/>
  <c r="AK215" i="13" s="1"/>
  <c r="J214" i="13"/>
  <c r="S214" i="13" s="1"/>
  <c r="AB215" i="13" s="1"/>
  <c r="N213" i="13"/>
  <c r="K425" i="7"/>
  <c r="I425" i="7"/>
  <c r="J425" i="7"/>
  <c r="AU214" i="13"/>
  <c r="AI215" i="13" s="1"/>
  <c r="H214" i="13"/>
  <c r="Q214" i="13" s="1"/>
  <c r="H324" i="12"/>
  <c r="I324" i="12" s="1"/>
  <c r="R214" i="13"/>
  <c r="L214" i="13"/>
  <c r="O214" i="13" s="1"/>
  <c r="H425" i="7"/>
  <c r="BL214" i="13" l="1"/>
  <c r="BM214" i="13"/>
  <c r="BN214" i="13"/>
  <c r="M214" i="13"/>
  <c r="P214" i="13" s="1"/>
  <c r="BC214" i="13"/>
  <c r="BF214" i="13" s="1"/>
  <c r="BD214" i="13"/>
  <c r="BG214" i="13" s="1"/>
  <c r="L425" i="7"/>
  <c r="G325" i="12" s="1"/>
  <c r="AA215" i="13"/>
  <c r="BA214" i="13"/>
  <c r="K214" i="13"/>
  <c r="BB214" i="13"/>
  <c r="BE214" i="13" s="1"/>
  <c r="BK214" i="13"/>
  <c r="Z215" i="13"/>
  <c r="J325" i="12"/>
  <c r="AT215" i="13" l="1"/>
  <c r="AS215" i="13"/>
  <c r="AV215" i="13" s="1"/>
  <c r="AJ216" i="13" s="1"/>
  <c r="AR215" i="13"/>
  <c r="F425" i="7"/>
  <c r="BJ215" i="13"/>
  <c r="N214" i="13"/>
  <c r="BD215" i="13"/>
  <c r="H325" i="12"/>
  <c r="I325" i="12" s="1"/>
  <c r="BC215" i="13"/>
  <c r="J326" i="12" l="1"/>
  <c r="BL215" i="13"/>
  <c r="BM215" i="13"/>
  <c r="AS216" i="13" s="1"/>
  <c r="BN215" i="13"/>
  <c r="J426" i="7"/>
  <c r="J215" i="13"/>
  <c r="M215" i="13" s="1"/>
  <c r="P215" i="13" s="1"/>
  <c r="K426" i="7"/>
  <c r="G426" i="7"/>
  <c r="H426" i="7"/>
  <c r="I426" i="7"/>
  <c r="BG215" i="13"/>
  <c r="AW215" i="13"/>
  <c r="AK216" i="13" s="1"/>
  <c r="I215" i="13"/>
  <c r="R215" i="13" s="1"/>
  <c r="AA216" i="13" s="1"/>
  <c r="BI215" i="13"/>
  <c r="AU215" i="13"/>
  <c r="AI216" i="13" s="1"/>
  <c r="BH215" i="13"/>
  <c r="BF215" i="13"/>
  <c r="H215" i="13"/>
  <c r="K215" i="13" s="1"/>
  <c r="AT216" i="13" l="1"/>
  <c r="AW216" i="13" s="1"/>
  <c r="AK217" i="13" s="1"/>
  <c r="S215" i="13"/>
  <c r="AB216" i="13" s="1"/>
  <c r="L426" i="7"/>
  <c r="G326" i="12" s="1"/>
  <c r="H326" i="12" s="1"/>
  <c r="I326" i="12" s="1"/>
  <c r="L215" i="13"/>
  <c r="O215" i="13" s="1"/>
  <c r="BI216" i="13"/>
  <c r="N215" i="13"/>
  <c r="BK215" i="13"/>
  <c r="BA215" i="13"/>
  <c r="BB215" i="13"/>
  <c r="AR216" i="13" s="1"/>
  <c r="Q215" i="13"/>
  <c r="Z216" i="13" s="1"/>
  <c r="F426" i="7" s="1"/>
  <c r="I216" i="13"/>
  <c r="AV216" i="13"/>
  <c r="AJ217" i="13" s="1"/>
  <c r="BM216" i="13" l="1"/>
  <c r="BN216" i="13"/>
  <c r="BL216" i="13"/>
  <c r="J216" i="13"/>
  <c r="S216" i="13" s="1"/>
  <c r="BJ216" i="13"/>
  <c r="J327" i="12"/>
  <c r="BE215" i="13"/>
  <c r="BH216" i="13"/>
  <c r="J427" i="7"/>
  <c r="K427" i="7"/>
  <c r="I427" i="7"/>
  <c r="G427" i="7"/>
  <c r="H427" i="7"/>
  <c r="L216" i="13"/>
  <c r="O216" i="13" s="1"/>
  <c r="R216" i="13"/>
  <c r="M216" i="13" l="1"/>
  <c r="P216" i="13" s="1"/>
  <c r="BD216" i="13"/>
  <c r="AT217" i="13" s="1"/>
  <c r="BC216" i="13"/>
  <c r="AS217" i="13" s="1"/>
  <c r="AA217" i="13"/>
  <c r="AB217" i="13"/>
  <c r="AU216" i="13"/>
  <c r="AI217" i="13" s="1"/>
  <c r="H216" i="13"/>
  <c r="L427" i="7"/>
  <c r="G327" i="12" s="1"/>
  <c r="BG216" i="13" l="1"/>
  <c r="BJ217" i="13"/>
  <c r="BF216" i="13"/>
  <c r="BI217" i="13"/>
  <c r="BA216" i="13"/>
  <c r="BB216" i="13"/>
  <c r="BE216" i="13" s="1"/>
  <c r="Q216" i="13"/>
  <c r="Z217" i="13" s="1"/>
  <c r="F427" i="7" s="1"/>
  <c r="K216" i="13"/>
  <c r="BK216" i="13"/>
  <c r="H327" i="12"/>
  <c r="I327" i="12" s="1"/>
  <c r="AR217" i="13" l="1"/>
  <c r="AU217" i="13" s="1"/>
  <c r="AI218" i="13" s="1"/>
  <c r="BN217" i="13"/>
  <c r="BL217" i="13"/>
  <c r="BM217" i="13"/>
  <c r="N216" i="13"/>
  <c r="J217" i="13"/>
  <c r="AW217" i="13"/>
  <c r="AK218" i="13" s="1"/>
  <c r="AV217" i="13"/>
  <c r="AJ218" i="13" s="1"/>
  <c r="I217" i="13"/>
  <c r="J328" i="12"/>
  <c r="BB217" i="13"/>
  <c r="BA217" i="13"/>
  <c r="AR218" i="13" l="1"/>
  <c r="BE217" i="13"/>
  <c r="BH217" i="13"/>
  <c r="H217" i="13"/>
  <c r="BK217" i="13" s="1"/>
  <c r="L217" i="13"/>
  <c r="O217" i="13" s="1"/>
  <c r="R217" i="13"/>
  <c r="AA218" i="13" s="1"/>
  <c r="BC217" i="13"/>
  <c r="BF217" i="13" s="1"/>
  <c r="S217" i="13"/>
  <c r="AB218" i="13" s="1"/>
  <c r="M217" i="13"/>
  <c r="P217" i="13" s="1"/>
  <c r="BD217" i="13"/>
  <c r="BG217" i="13" s="1"/>
  <c r="G428" i="7"/>
  <c r="I428" i="7"/>
  <c r="J428" i="7"/>
  <c r="K428" i="7"/>
  <c r="H428" i="7"/>
  <c r="AT218" i="13" l="1"/>
  <c r="AS218" i="13"/>
  <c r="I218" i="13" s="1"/>
  <c r="BJ218" i="13"/>
  <c r="K217" i="13"/>
  <c r="Q217" i="13"/>
  <c r="Z218" i="13" s="1"/>
  <c r="F428" i="7" s="1"/>
  <c r="H218" i="13"/>
  <c r="K218" i="13" s="1"/>
  <c r="L428" i="7"/>
  <c r="G328" i="12" s="1"/>
  <c r="AU218" i="13"/>
  <c r="AI219" i="13" s="1"/>
  <c r="BI218" i="13" l="1"/>
  <c r="AV218" i="13"/>
  <c r="AJ219" i="13" s="1"/>
  <c r="N217" i="13"/>
  <c r="BH218" i="13"/>
  <c r="J429" i="7"/>
  <c r="R218" i="13"/>
  <c r="L218" i="13"/>
  <c r="O218" i="13" s="1"/>
  <c r="N218" i="13"/>
  <c r="Q218" i="13"/>
  <c r="AW218" i="13"/>
  <c r="AK219" i="13" s="1"/>
  <c r="J218" i="13"/>
  <c r="H328" i="12"/>
  <c r="I328" i="12" s="1"/>
  <c r="BL218" i="13" l="1"/>
  <c r="BM218" i="13"/>
  <c r="BN218" i="13"/>
  <c r="K429" i="7"/>
  <c r="G429" i="7"/>
  <c r="I429" i="7"/>
  <c r="H429" i="7"/>
  <c r="M218" i="13"/>
  <c r="BK218" i="13"/>
  <c r="S218" i="13"/>
  <c r="AB219" i="13" s="1"/>
  <c r="J329" i="12"/>
  <c r="L429" i="7" l="1"/>
  <c r="G329" i="12" s="1"/>
  <c r="H329" i="12" s="1"/>
  <c r="I329" i="12" s="1"/>
  <c r="P218" i="13"/>
  <c r="BD218" i="13"/>
  <c r="AT219" i="13" s="1"/>
  <c r="BA218" i="13"/>
  <c r="Z219" i="13"/>
  <c r="BB218" i="13"/>
  <c r="AR219" i="13" s="1"/>
  <c r="BC218" i="13"/>
  <c r="AA219" i="13"/>
  <c r="BF218" i="13" l="1"/>
  <c r="AS219" i="13"/>
  <c r="F429" i="7"/>
  <c r="BL219" i="13"/>
  <c r="BM219" i="13"/>
  <c r="BN219" i="13"/>
  <c r="BI219" i="13"/>
  <c r="BG218" i="13"/>
  <c r="BJ219" i="13"/>
  <c r="J330" i="12"/>
  <c r="BE218" i="13"/>
  <c r="BH219" i="13"/>
  <c r="AW219" i="13" l="1"/>
  <c r="AK220" i="13" s="1"/>
  <c r="J219" i="13"/>
  <c r="S219" i="13" s="1"/>
  <c r="AU219" i="13"/>
  <c r="AI220" i="13" s="1"/>
  <c r="H219" i="13"/>
  <c r="G430" i="7"/>
  <c r="H430" i="7"/>
  <c r="I430" i="7"/>
  <c r="K430" i="7"/>
  <c r="J430" i="7"/>
  <c r="AV219" i="13"/>
  <c r="AJ220" i="13" s="1"/>
  <c r="I219" i="13"/>
  <c r="M219" i="13" l="1"/>
  <c r="P219" i="13" s="1"/>
  <c r="L219" i="13"/>
  <c r="O219" i="13" s="1"/>
  <c r="R219" i="13"/>
  <c r="L430" i="7"/>
  <c r="G330" i="12" s="1"/>
  <c r="Q219" i="13"/>
  <c r="K219" i="13"/>
  <c r="BK219" i="13"/>
  <c r="N219" i="13" l="1"/>
  <c r="H330" i="12"/>
  <c r="I330" i="12" s="1"/>
  <c r="BM220" i="13" l="1"/>
  <c r="BN220" i="13"/>
  <c r="BL220" i="13"/>
  <c r="J331" i="12"/>
  <c r="BD219" i="13" l="1"/>
  <c r="AT220" i="13" s="1"/>
  <c r="AB220" i="13"/>
  <c r="BD220" i="13"/>
  <c r="Z220" i="13"/>
  <c r="BB219" i="13"/>
  <c r="AR220" i="13" s="1"/>
  <c r="BC219" i="13"/>
  <c r="BF219" i="13" s="1"/>
  <c r="BD221" i="13"/>
  <c r="AA220" i="13"/>
  <c r="BB220" i="13"/>
  <c r="BC220" i="13"/>
  <c r="BD222" i="13"/>
  <c r="BB221" i="13"/>
  <c r="BC221" i="13"/>
  <c r="BD223" i="13"/>
  <c r="BB222" i="13"/>
  <c r="BC222" i="13"/>
  <c r="BD224" i="13"/>
  <c r="BB223" i="13"/>
  <c r="BC223" i="13"/>
  <c r="BD225" i="13"/>
  <c r="BB224" i="13"/>
  <c r="BC224" i="13"/>
  <c r="BD226" i="13"/>
  <c r="BB225" i="13"/>
  <c r="BC225" i="13"/>
  <c r="BD227" i="13"/>
  <c r="BB226" i="13"/>
  <c r="BC226" i="13"/>
  <c r="BD228" i="13"/>
  <c r="BB227" i="13"/>
  <c r="BC227" i="13"/>
  <c r="BD229" i="13"/>
  <c r="BB228" i="13"/>
  <c r="BC228" i="13"/>
  <c r="BD230" i="13"/>
  <c r="BB229" i="13"/>
  <c r="BC229" i="13"/>
  <c r="BD231" i="13"/>
  <c r="BB230" i="13"/>
  <c r="BC230" i="13"/>
  <c r="BD232" i="13"/>
  <c r="BB231" i="13"/>
  <c r="BC231" i="13"/>
  <c r="BD233" i="13"/>
  <c r="BB232" i="13"/>
  <c r="BC232" i="13"/>
  <c r="BD234" i="13"/>
  <c r="BB233" i="13"/>
  <c r="BC233" i="13"/>
  <c r="BD235" i="13"/>
  <c r="BB234" i="13"/>
  <c r="BC234" i="13"/>
  <c r="BD236" i="13"/>
  <c r="BB235" i="13"/>
  <c r="BC235" i="13"/>
  <c r="BD237" i="13"/>
  <c r="BB236" i="13"/>
  <c r="BC236" i="13"/>
  <c r="BD238" i="13"/>
  <c r="BB237" i="13"/>
  <c r="BC237" i="13"/>
  <c r="BD239" i="13"/>
  <c r="BB238" i="13"/>
  <c r="BC238" i="13"/>
  <c r="BD240" i="13"/>
  <c r="BB239" i="13"/>
  <c r="BC239" i="13"/>
  <c r="BD241" i="13"/>
  <c r="BB240" i="13"/>
  <c r="BC240" i="13"/>
  <c r="BD242" i="13"/>
  <c r="BB241" i="13"/>
  <c r="BC241" i="13"/>
  <c r="BD243" i="13"/>
  <c r="BB242" i="13"/>
  <c r="BC242" i="13"/>
  <c r="BD244" i="13"/>
  <c r="BB243" i="13"/>
  <c r="BC243" i="13"/>
  <c r="BD245" i="13"/>
  <c r="BB244" i="13"/>
  <c r="BC244" i="13"/>
  <c r="BB245" i="13"/>
  <c r="BB246" i="13"/>
  <c r="BC245" i="13"/>
  <c r="BC246" i="13"/>
  <c r="BD246" i="13"/>
  <c r="BC247" i="13"/>
  <c r="BB247" i="13"/>
  <c r="BD247" i="13"/>
  <c r="BC248" i="13"/>
  <c r="BC249" i="13"/>
  <c r="BB248" i="13"/>
  <c r="BD248" i="13"/>
  <c r="BC250" i="13"/>
  <c r="BB249" i="13"/>
  <c r="BD249" i="13"/>
  <c r="BB250" i="13"/>
  <c r="BD250" i="13"/>
  <c r="BC251" i="13"/>
  <c r="BB251" i="13"/>
  <c r="BD251" i="13"/>
  <c r="BC252" i="13"/>
  <c r="BC253" i="13"/>
  <c r="BB252" i="13"/>
  <c r="BD252" i="13"/>
  <c r="BB253" i="13"/>
  <c r="BD253" i="13"/>
  <c r="BC254" i="13"/>
  <c r="BC255" i="13"/>
  <c r="BB254" i="13"/>
  <c r="BD254" i="13"/>
  <c r="BC256" i="13"/>
  <c r="BB255" i="13"/>
  <c r="BD255" i="13"/>
  <c r="BC257" i="13"/>
  <c r="BB256" i="13"/>
  <c r="BD256" i="13"/>
  <c r="BC258" i="13"/>
  <c r="BB257" i="13"/>
  <c r="BD257" i="13"/>
  <c r="BD258" i="13"/>
  <c r="BB258" i="13"/>
  <c r="BD259" i="13"/>
  <c r="BB259" i="13"/>
  <c r="BC259" i="13"/>
  <c r="BD260" i="13"/>
  <c r="BD261" i="13"/>
  <c r="BB260" i="13"/>
  <c r="BC260" i="13"/>
  <c r="BB261" i="13"/>
  <c r="BC261" i="13"/>
  <c r="BB262" i="13"/>
  <c r="BB263" i="13"/>
  <c r="BC262" i="13"/>
  <c r="BD262" i="13"/>
  <c r="BB264" i="13"/>
  <c r="BC263" i="13"/>
  <c r="BD263" i="13"/>
  <c r="BB265" i="13"/>
  <c r="BC264" i="13"/>
  <c r="BD264" i="13"/>
  <c r="BB266" i="13"/>
  <c r="BC265" i="13"/>
  <c r="BD265" i="13"/>
  <c r="BB267" i="13"/>
  <c r="BC266" i="13"/>
  <c r="BD266" i="13"/>
  <c r="BC267" i="13"/>
  <c r="BC268" i="13"/>
  <c r="BD267" i="13"/>
  <c r="BB268" i="13"/>
  <c r="BD268" i="13"/>
  <c r="BB269" i="13"/>
  <c r="BB270" i="13"/>
  <c r="BD269" i="13"/>
  <c r="BC269" i="13"/>
  <c r="BB271" i="13"/>
  <c r="BC270" i="13"/>
  <c r="BD270" i="13"/>
  <c r="BC271" i="13"/>
  <c r="BD271" i="13"/>
  <c r="BC272" i="13"/>
  <c r="BB272" i="13"/>
  <c r="BD272" i="13"/>
  <c r="BC273" i="13"/>
  <c r="BB273" i="13"/>
  <c r="BD273" i="13"/>
  <c r="BC274" i="13"/>
  <c r="BC275" i="13"/>
  <c r="BD274" i="13"/>
  <c r="BB274" i="13"/>
  <c r="BD275" i="13"/>
  <c r="BB275" i="13"/>
  <c r="BD276" i="13"/>
  <c r="BB276" i="13"/>
  <c r="BC276" i="13"/>
  <c r="BD277" i="13"/>
  <c r="BB277" i="13"/>
  <c r="BC277" i="13"/>
  <c r="BD278" i="13"/>
  <c r="BD279" i="13"/>
  <c r="BB278" i="13"/>
  <c r="BC278" i="13"/>
  <c r="BB279" i="13"/>
  <c r="BC279" i="13"/>
  <c r="BD280" i="13"/>
  <c r="BB280" i="13"/>
  <c r="BC280" i="13"/>
  <c r="BD281" i="13"/>
  <c r="BD282" i="13"/>
  <c r="BB281" i="13"/>
  <c r="BC281" i="13"/>
  <c r="BC282" i="13"/>
  <c r="BC283" i="13"/>
  <c r="BB282" i="13"/>
  <c r="BC284" i="13"/>
  <c r="BB283" i="13"/>
  <c r="BD283" i="13"/>
  <c r="BC285" i="13"/>
  <c r="BB284" i="13"/>
  <c r="BD284" i="13"/>
  <c r="BC286" i="13"/>
  <c r="BB285" i="13"/>
  <c r="BD285" i="13"/>
  <c r="BB286" i="13"/>
  <c r="BD286" i="13"/>
  <c r="BC287" i="13"/>
  <c r="BC288" i="13"/>
  <c r="BD287" i="13"/>
  <c r="BB287" i="13"/>
  <c r="BB288" i="13"/>
  <c r="BD288" i="13"/>
  <c r="BB289" i="13"/>
  <c r="BC289" i="13"/>
  <c r="BD289" i="13"/>
  <c r="BB290" i="13"/>
  <c r="BB291" i="13"/>
  <c r="BD290" i="13"/>
  <c r="BD291" i="13"/>
  <c r="BC290" i="13"/>
  <c r="BC291" i="13"/>
  <c r="BC292" i="13"/>
  <c r="BC293" i="13"/>
  <c r="BB292" i="13"/>
  <c r="BB293" i="13"/>
  <c r="BD292" i="13"/>
  <c r="BD293" i="13"/>
  <c r="BD294" i="13"/>
  <c r="BB294" i="13"/>
  <c r="BC294" i="13"/>
  <c r="BD295" i="13"/>
  <c r="BD296" i="13"/>
  <c r="BB295" i="13"/>
  <c r="BC295" i="13"/>
  <c r="BC296" i="13"/>
  <c r="BC297" i="13"/>
  <c r="BB296" i="13"/>
  <c r="BB297" i="13"/>
  <c r="BD297" i="13"/>
  <c r="BB298" i="13"/>
  <c r="BC298" i="13"/>
  <c r="BD298" i="13"/>
  <c r="BB299" i="13"/>
  <c r="BB300" i="13"/>
  <c r="BC299" i="13"/>
  <c r="BC300" i="13"/>
  <c r="BD299" i="13"/>
  <c r="BD300" i="13"/>
  <c r="BD301" i="13"/>
  <c r="BD302" i="13"/>
  <c r="BB301" i="13"/>
  <c r="BC301" i="13"/>
  <c r="BC302" i="13"/>
  <c r="BB302" i="13"/>
  <c r="BC303" i="13"/>
  <c r="BB303" i="13"/>
  <c r="BD303" i="13"/>
  <c r="BC304" i="13"/>
  <c r="BC305" i="13"/>
  <c r="BD304" i="13"/>
  <c r="BD305" i="13"/>
  <c r="BB304" i="13"/>
  <c r="BB305" i="13"/>
  <c r="BC306" i="13"/>
  <c r="BC307" i="13"/>
  <c r="BB306" i="13"/>
  <c r="BD306" i="13"/>
  <c r="BB307" i="13"/>
  <c r="BD307" i="13"/>
  <c r="BC308" i="13"/>
  <c r="BB308" i="13"/>
  <c r="BD308" i="13"/>
  <c r="BC309" i="13"/>
  <c r="BC310" i="13"/>
  <c r="BB309" i="13"/>
  <c r="BD309" i="13"/>
  <c r="BB310" i="13"/>
  <c r="BD310" i="13"/>
  <c r="BC311" i="13"/>
  <c r="BB311" i="13"/>
  <c r="BD311" i="13"/>
  <c r="BC312" i="13"/>
  <c r="BB312" i="13"/>
  <c r="BD312" i="13"/>
  <c r="BC313" i="13"/>
  <c r="BB313" i="13"/>
  <c r="BD313" i="13"/>
  <c r="BC314" i="13"/>
  <c r="BC315" i="13"/>
  <c r="BD314" i="13"/>
  <c r="BB314" i="13"/>
  <c r="BD315" i="13"/>
  <c r="BD316" i="13"/>
  <c r="BB315" i="13"/>
  <c r="BB316" i="13"/>
  <c r="BC316" i="13"/>
  <c r="BD317" i="13"/>
  <c r="BD318" i="13"/>
  <c r="BC317" i="13"/>
  <c r="BB317" i="13"/>
  <c r="BB318" i="13"/>
  <c r="BC318" i="13"/>
  <c r="BC319" i="13"/>
  <c r="BC320" i="13"/>
  <c r="BD319" i="13"/>
  <c r="BD320" i="13"/>
  <c r="BB319" i="13"/>
  <c r="BD321" i="13"/>
  <c r="BB320" i="13"/>
  <c r="BB321" i="13"/>
  <c r="BC321" i="13"/>
  <c r="BB322" i="13"/>
  <c r="BC322" i="13"/>
  <c r="BD322" i="13"/>
  <c r="BB323" i="13"/>
  <c r="BC323" i="13"/>
  <c r="BD323" i="13"/>
  <c r="BB324" i="13"/>
  <c r="BB325" i="13"/>
  <c r="BD324" i="13"/>
  <c r="BD325" i="13"/>
  <c r="BC324" i="13"/>
  <c r="BD326" i="13"/>
  <c r="BC325" i="13"/>
  <c r="BC326" i="13"/>
  <c r="BC327" i="13"/>
  <c r="BB326" i="13"/>
  <c r="BB327" i="13"/>
  <c r="BD327" i="13"/>
  <c r="BB328" i="13"/>
  <c r="BC328" i="13"/>
  <c r="BD328" i="13"/>
  <c r="BB329" i="13"/>
  <c r="BC329" i="13"/>
  <c r="BD329" i="13"/>
  <c r="BB330" i="13"/>
  <c r="BC330" i="13"/>
  <c r="BD330" i="13"/>
  <c r="BB331" i="13"/>
  <c r="BC331" i="13"/>
  <c r="BD331" i="13"/>
  <c r="BB332" i="13"/>
  <c r="BB333" i="13"/>
  <c r="BD332" i="13"/>
  <c r="BD333" i="13"/>
  <c r="BC332" i="13"/>
  <c r="BD334" i="13"/>
  <c r="BC333" i="13"/>
  <c r="BD335" i="13"/>
  <c r="BB334" i="13"/>
  <c r="BC334" i="13"/>
  <c r="BD336" i="13"/>
  <c r="BB335" i="13"/>
  <c r="BC335" i="13"/>
  <c r="BB336" i="13"/>
  <c r="BC336" i="13"/>
  <c r="BD337" i="13"/>
  <c r="BB337" i="13"/>
  <c r="BC337" i="13"/>
  <c r="BD338" i="13"/>
  <c r="BB338" i="13"/>
  <c r="BC338" i="13"/>
  <c r="BD339" i="13"/>
  <c r="BB339" i="13"/>
  <c r="BC339" i="13"/>
  <c r="BD340" i="13"/>
  <c r="BB340" i="13"/>
  <c r="BC340" i="13"/>
  <c r="BD341" i="13"/>
  <c r="BD342" i="13"/>
  <c r="BC341" i="13"/>
  <c r="BC342" i="13"/>
  <c r="BB341" i="13"/>
  <c r="BC343" i="13"/>
  <c r="BB342" i="13"/>
  <c r="BB343" i="13"/>
  <c r="BB344" i="13"/>
  <c r="BD343" i="13"/>
  <c r="BB345" i="13"/>
  <c r="BC344" i="13"/>
  <c r="BC345" i="13"/>
  <c r="BD344" i="13"/>
  <c r="BD345" i="13"/>
  <c r="BD346" i="13"/>
  <c r="BC346" i="13"/>
  <c r="BB346" i="13"/>
  <c r="BA219" i="13"/>
  <c r="AS220" i="13" l="1"/>
  <c r="BF220" i="13" s="1"/>
  <c r="F430" i="7"/>
  <c r="I431" i="7" s="1"/>
  <c r="BE219" i="13"/>
  <c r="BG219" i="13"/>
  <c r="BG220" i="13"/>
  <c r="BH220" i="13"/>
  <c r="BA220" i="13"/>
  <c r="J220" i="13"/>
  <c r="BJ220" i="13"/>
  <c r="BE220" i="13"/>
  <c r="I220" i="13"/>
  <c r="AV220" i="13"/>
  <c r="AJ221" i="13" s="1"/>
  <c r="AS221" i="13" s="1"/>
  <c r="AU220" i="13"/>
  <c r="AI221" i="13" s="1"/>
  <c r="AR221" i="13" s="1"/>
  <c r="H220" i="13"/>
  <c r="AW220" i="13"/>
  <c r="AK221" i="13" s="1"/>
  <c r="AT221" i="13" s="1"/>
  <c r="BI220" i="13" l="1"/>
  <c r="J431" i="7"/>
  <c r="H431" i="7"/>
  <c r="G431" i="7"/>
  <c r="K431" i="7"/>
  <c r="S220" i="13"/>
  <c r="AB221" i="13" s="1"/>
  <c r="M220" i="13"/>
  <c r="P220" i="13" s="1"/>
  <c r="Q220" i="13"/>
  <c r="Z221" i="13" s="1"/>
  <c r="K220" i="13"/>
  <c r="BK220" i="13"/>
  <c r="R220" i="13"/>
  <c r="AA221" i="13" s="1"/>
  <c r="L220" i="13"/>
  <c r="O220" i="13" s="1"/>
  <c r="F431" i="7" l="1"/>
  <c r="BI221" i="13"/>
  <c r="L431" i="7"/>
  <c r="G331" i="12" s="1"/>
  <c r="H331" i="12" s="1"/>
  <c r="I331" i="12" s="1"/>
  <c r="BH221" i="13"/>
  <c r="BJ221" i="13"/>
  <c r="N220" i="13"/>
  <c r="H221" i="13"/>
  <c r="AU221" i="13"/>
  <c r="AI222" i="13" s="1"/>
  <c r="BE221" i="13"/>
  <c r="BA221" i="13"/>
  <c r="AV221" i="13"/>
  <c r="AJ222" i="13" s="1"/>
  <c r="I221" i="13"/>
  <c r="BF221" i="13"/>
  <c r="AW221" i="13"/>
  <c r="AK222" i="13" s="1"/>
  <c r="J221" i="13"/>
  <c r="BG221" i="13"/>
  <c r="BN221" i="13" l="1"/>
  <c r="AT222" i="13" s="1"/>
  <c r="BL221" i="13"/>
  <c r="BM221" i="13"/>
  <c r="AS222" i="13" s="1"/>
  <c r="H432" i="7"/>
  <c r="I432" i="7"/>
  <c r="J432" i="7"/>
  <c r="K432" i="7"/>
  <c r="G432" i="7"/>
  <c r="R221" i="13"/>
  <c r="AA222" i="13" s="1"/>
  <c r="L221" i="13"/>
  <c r="O221" i="13" s="1"/>
  <c r="Q221" i="13"/>
  <c r="Z222" i="13" s="1"/>
  <c r="BK221" i="13"/>
  <c r="K221" i="13"/>
  <c r="S221" i="13"/>
  <c r="AB222" i="13" s="1"/>
  <c r="M221" i="13"/>
  <c r="P221" i="13" s="1"/>
  <c r="AR222" i="13"/>
  <c r="J332" i="12"/>
  <c r="F432" i="7" l="1"/>
  <c r="K433" i="7" s="1"/>
  <c r="BI222" i="13"/>
  <c r="BH222" i="13"/>
  <c r="BJ222" i="13"/>
  <c r="N221" i="13"/>
  <c r="AW222" i="13"/>
  <c r="AK223" i="13" s="1"/>
  <c r="J222" i="13"/>
  <c r="BG222" i="13"/>
  <c r="L432" i="7"/>
  <c r="G332" i="12" s="1"/>
  <c r="I222" i="13"/>
  <c r="AV222" i="13"/>
  <c r="AJ223" i="13" s="1"/>
  <c r="BF222" i="13"/>
  <c r="BA222" i="13"/>
  <c r="H222" i="13"/>
  <c r="AU222" i="13"/>
  <c r="AI223" i="13" s="1"/>
  <c r="BE222" i="13"/>
  <c r="I433" i="7" l="1"/>
  <c r="R222" i="13"/>
  <c r="AA223" i="13" s="1"/>
  <c r="L222" i="13"/>
  <c r="O222" i="13" s="1"/>
  <c r="H332" i="12"/>
  <c r="I332" i="12" s="1"/>
  <c r="Q222" i="13"/>
  <c r="Z223" i="13" s="1"/>
  <c r="BK222" i="13"/>
  <c r="K222" i="13"/>
  <c r="S222" i="13"/>
  <c r="AB223" i="13" s="1"/>
  <c r="M222" i="13"/>
  <c r="P222" i="13" s="1"/>
  <c r="J433" i="7"/>
  <c r="G433" i="7"/>
  <c r="H433" i="7"/>
  <c r="F433" i="7" l="1"/>
  <c r="BL222" i="13"/>
  <c r="AR223" i="13" s="1"/>
  <c r="BM222" i="13"/>
  <c r="AS223" i="13" s="1"/>
  <c r="BN222" i="13"/>
  <c r="J434" i="7"/>
  <c r="N222" i="13"/>
  <c r="BA223" i="13"/>
  <c r="AT223" i="13"/>
  <c r="J333" i="12"/>
  <c r="L433" i="7"/>
  <c r="G333" i="12" s="1"/>
  <c r="BJ223" i="13" l="1"/>
  <c r="BI223" i="13"/>
  <c r="BH223" i="13"/>
  <c r="G434" i="7"/>
  <c r="I434" i="7"/>
  <c r="H434" i="7"/>
  <c r="K434" i="7"/>
  <c r="H223" i="13"/>
  <c r="AU223" i="13"/>
  <c r="AI224" i="13" s="1"/>
  <c r="BE223" i="13"/>
  <c r="I223" i="13"/>
  <c r="AV223" i="13"/>
  <c r="AJ224" i="13" s="1"/>
  <c r="BF223" i="13"/>
  <c r="H333" i="12"/>
  <c r="I333" i="12" s="1"/>
  <c r="AW223" i="13"/>
  <c r="AK224" i="13" s="1"/>
  <c r="J223" i="13"/>
  <c r="BG223" i="13"/>
  <c r="J334" i="12" l="1"/>
  <c r="BL223" i="13"/>
  <c r="AR224" i="13" s="1"/>
  <c r="BM223" i="13"/>
  <c r="AS224" i="13" s="1"/>
  <c r="BN223" i="13"/>
  <c r="AT224" i="13" s="1"/>
  <c r="L434" i="7"/>
  <c r="G334" i="12" s="1"/>
  <c r="H334" i="12" s="1"/>
  <c r="I334" i="12" s="1"/>
  <c r="S223" i="13"/>
  <c r="AB224" i="13" s="1"/>
  <c r="M223" i="13"/>
  <c r="P223" i="13" s="1"/>
  <c r="BK223" i="13"/>
  <c r="Q223" i="13"/>
  <c r="Z224" i="13" s="1"/>
  <c r="K223" i="13"/>
  <c r="R223" i="13"/>
  <c r="AA224" i="13" s="1"/>
  <c r="L223" i="13"/>
  <c r="O223" i="13" s="1"/>
  <c r="F434" i="7" l="1"/>
  <c r="J335" i="12"/>
  <c r="BM224" i="13"/>
  <c r="BN224" i="13"/>
  <c r="BL224" i="13"/>
  <c r="BI224" i="13"/>
  <c r="BH224" i="13"/>
  <c r="N223" i="13"/>
  <c r="BJ224" i="13"/>
  <c r="J224" i="13"/>
  <c r="AW224" i="13"/>
  <c r="AK225" i="13" s="1"/>
  <c r="BG224" i="13"/>
  <c r="I224" i="13"/>
  <c r="AV224" i="13"/>
  <c r="AJ225" i="13" s="1"/>
  <c r="BF224" i="13"/>
  <c r="H224" i="13"/>
  <c r="AU224" i="13"/>
  <c r="AI225" i="13" s="1"/>
  <c r="BE224" i="13"/>
  <c r="BA224" i="13"/>
  <c r="AR225" i="13" l="1"/>
  <c r="AS225" i="13"/>
  <c r="AT225" i="13"/>
  <c r="BK224" i="13"/>
  <c r="Q224" i="13"/>
  <c r="Z225" i="13" s="1"/>
  <c r="K224" i="13"/>
  <c r="I435" i="7"/>
  <c r="H435" i="7"/>
  <c r="K435" i="7"/>
  <c r="J435" i="7"/>
  <c r="G435" i="7"/>
  <c r="R224" i="13"/>
  <c r="AA225" i="13" s="1"/>
  <c r="L224" i="13"/>
  <c r="O224" i="13" s="1"/>
  <c r="S224" i="13"/>
  <c r="AB225" i="13" s="1"/>
  <c r="M224" i="13"/>
  <c r="P224" i="13" s="1"/>
  <c r="F435" i="7" l="1"/>
  <c r="BH225" i="13"/>
  <c r="BI225" i="13"/>
  <c r="N224" i="13"/>
  <c r="BJ225" i="13"/>
  <c r="BA225" i="13"/>
  <c r="I225" i="13"/>
  <c r="AV225" i="13"/>
  <c r="AJ226" i="13" s="1"/>
  <c r="BF225" i="13"/>
  <c r="AW225" i="13"/>
  <c r="AK226" i="13" s="1"/>
  <c r="J225" i="13"/>
  <c r="BG225" i="13"/>
  <c r="L435" i="7"/>
  <c r="G335" i="12" s="1"/>
  <c r="H225" i="13"/>
  <c r="AU225" i="13"/>
  <c r="AI226" i="13" s="1"/>
  <c r="BE225" i="13"/>
  <c r="S225" i="13" l="1"/>
  <c r="AB226" i="13" s="1"/>
  <c r="M225" i="13"/>
  <c r="P225" i="13" s="1"/>
  <c r="Q225" i="13"/>
  <c r="Z226" i="13" s="1"/>
  <c r="BK225" i="13"/>
  <c r="K225" i="13"/>
  <c r="R225" i="13"/>
  <c r="AA226" i="13" s="1"/>
  <c r="F436" i="7" s="1"/>
  <c r="L225" i="13"/>
  <c r="O225" i="13" s="1"/>
  <c r="I436" i="7"/>
  <c r="G436" i="7"/>
  <c r="H436" i="7"/>
  <c r="H335" i="12"/>
  <c r="I335" i="12" s="1"/>
  <c r="J436" i="7"/>
  <c r="K436" i="7"/>
  <c r="BN225" i="13" l="1"/>
  <c r="AT226" i="13" s="1"/>
  <c r="BL225" i="13"/>
  <c r="BM225" i="13"/>
  <c r="AS226" i="13" s="1"/>
  <c r="N225" i="13"/>
  <c r="BA226" i="13"/>
  <c r="AR226" i="13"/>
  <c r="J336" i="12"/>
  <c r="L436" i="7"/>
  <c r="G336" i="12" s="1"/>
  <c r="K437" i="7"/>
  <c r="BH226" i="13" l="1"/>
  <c r="BJ226" i="13"/>
  <c r="BI226" i="13"/>
  <c r="G437" i="7"/>
  <c r="H226" i="13"/>
  <c r="AU226" i="13"/>
  <c r="AI227" i="13" s="1"/>
  <c r="BE226" i="13"/>
  <c r="I437" i="7"/>
  <c r="J437" i="7"/>
  <c r="I226" i="13"/>
  <c r="AV226" i="13"/>
  <c r="AJ227" i="13" s="1"/>
  <c r="BF226" i="13"/>
  <c r="H336" i="12"/>
  <c r="I336" i="12" s="1"/>
  <c r="AW226" i="13"/>
  <c r="AK227" i="13" s="1"/>
  <c r="J226" i="13"/>
  <c r="BG226" i="13"/>
  <c r="H437" i="7"/>
  <c r="BL226" i="13" l="1"/>
  <c r="AR227" i="13" s="1"/>
  <c r="BM226" i="13"/>
  <c r="BN226" i="13"/>
  <c r="AT227" i="13" s="1"/>
  <c r="L437" i="7"/>
  <c r="G337" i="12" s="1"/>
  <c r="H337" i="12" s="1"/>
  <c r="I337" i="12" s="1"/>
  <c r="AS227" i="13"/>
  <c r="Q226" i="13"/>
  <c r="Z227" i="13" s="1"/>
  <c r="BK226" i="13"/>
  <c r="K226" i="13"/>
  <c r="S226" i="13"/>
  <c r="AB227" i="13" s="1"/>
  <c r="M226" i="13"/>
  <c r="P226" i="13" s="1"/>
  <c r="J337" i="12"/>
  <c r="R226" i="13"/>
  <c r="AA227" i="13" s="1"/>
  <c r="L226" i="13"/>
  <c r="O226" i="13" s="1"/>
  <c r="BL227" i="13" l="1"/>
  <c r="BM227" i="13"/>
  <c r="BN227" i="13"/>
  <c r="F437" i="7"/>
  <c r="BI227" i="13"/>
  <c r="BJ227" i="13"/>
  <c r="BH227" i="13"/>
  <c r="N226" i="13"/>
  <c r="AW227" i="13"/>
  <c r="AK228" i="13" s="1"/>
  <c r="J227" i="13"/>
  <c r="BG227" i="13"/>
  <c r="BA227" i="13"/>
  <c r="H227" i="13"/>
  <c r="AU227" i="13"/>
  <c r="AI228" i="13" s="1"/>
  <c r="BE227" i="13"/>
  <c r="J338" i="12"/>
  <c r="I227" i="13"/>
  <c r="AV227" i="13"/>
  <c r="AJ228" i="13" s="1"/>
  <c r="AS228" i="13" s="1"/>
  <c r="BF227" i="13"/>
  <c r="AR228" i="13" l="1"/>
  <c r="AT228" i="13"/>
  <c r="S227" i="13"/>
  <c r="AB228" i="13" s="1"/>
  <c r="M227" i="13"/>
  <c r="P227" i="13" s="1"/>
  <c r="R227" i="13"/>
  <c r="AA228" i="13" s="1"/>
  <c r="L227" i="13"/>
  <c r="O227" i="13" s="1"/>
  <c r="K438" i="7"/>
  <c r="G438" i="7"/>
  <c r="I438" i="7"/>
  <c r="H438" i="7"/>
  <c r="J438" i="7"/>
  <c r="BK227" i="13"/>
  <c r="Q227" i="13"/>
  <c r="Z228" i="13" s="1"/>
  <c r="F438" i="7" s="1"/>
  <c r="K227" i="13"/>
  <c r="BI228" i="13" l="1"/>
  <c r="BH228" i="13"/>
  <c r="N227" i="13"/>
  <c r="BJ228" i="13"/>
  <c r="L438" i="7"/>
  <c r="G338" i="12" s="1"/>
  <c r="BA228" i="13"/>
  <c r="J228" i="13"/>
  <c r="AW228" i="13"/>
  <c r="AK229" i="13" s="1"/>
  <c r="BG228" i="13"/>
  <c r="I228" i="13"/>
  <c r="AV228" i="13"/>
  <c r="AJ229" i="13" s="1"/>
  <c r="BF228" i="13"/>
  <c r="H228" i="13"/>
  <c r="AU228" i="13"/>
  <c r="AI229" i="13" s="1"/>
  <c r="BE228" i="13"/>
  <c r="H439" i="7"/>
  <c r="BK228" i="13" l="1"/>
  <c r="Q228" i="13"/>
  <c r="Z229" i="13" s="1"/>
  <c r="K228" i="13"/>
  <c r="R228" i="13"/>
  <c r="AA229" i="13" s="1"/>
  <c r="L228" i="13"/>
  <c r="O228" i="13" s="1"/>
  <c r="S228" i="13"/>
  <c r="AB229" i="13" s="1"/>
  <c r="M228" i="13"/>
  <c r="P228" i="13" s="1"/>
  <c r="H338" i="12"/>
  <c r="I338" i="12" s="1"/>
  <c r="G439" i="7"/>
  <c r="K439" i="7"/>
  <c r="I439" i="7"/>
  <c r="J439" i="7"/>
  <c r="BM228" i="13" l="1"/>
  <c r="BN228" i="13"/>
  <c r="AT229" i="13" s="1"/>
  <c r="BL228" i="13"/>
  <c r="AR229" i="13" s="1"/>
  <c r="F439" i="7"/>
  <c r="J440" i="7" s="1"/>
  <c r="N228" i="13"/>
  <c r="L439" i="7"/>
  <c r="G339" i="12" s="1"/>
  <c r="BA229" i="13"/>
  <c r="AS229" i="13"/>
  <c r="J339" i="12"/>
  <c r="BH229" i="13" l="1"/>
  <c r="BI229" i="13"/>
  <c r="BJ229" i="13"/>
  <c r="K440" i="7"/>
  <c r="I440" i="7"/>
  <c r="H229" i="13"/>
  <c r="AU229" i="13"/>
  <c r="AI230" i="13" s="1"/>
  <c r="BE229" i="13"/>
  <c r="I229" i="13"/>
  <c r="AV229" i="13"/>
  <c r="AJ230" i="13" s="1"/>
  <c r="BF229" i="13"/>
  <c r="G440" i="7"/>
  <c r="H339" i="12"/>
  <c r="I339" i="12" s="1"/>
  <c r="H440" i="7"/>
  <c r="AW229" i="13"/>
  <c r="AK230" i="13" s="1"/>
  <c r="J229" i="13"/>
  <c r="BG229" i="13"/>
  <c r="J340" i="12" l="1"/>
  <c r="BN229" i="13"/>
  <c r="AT230" i="13" s="1"/>
  <c r="BL229" i="13"/>
  <c r="AR230" i="13" s="1"/>
  <c r="BM229" i="13"/>
  <c r="AS230" i="13" s="1"/>
  <c r="L440" i="7"/>
  <c r="G340" i="12" s="1"/>
  <c r="Q229" i="13"/>
  <c r="Z230" i="13" s="1"/>
  <c r="BK229" i="13"/>
  <c r="K229" i="13"/>
  <c r="R229" i="13"/>
  <c r="AA230" i="13" s="1"/>
  <c r="L229" i="13"/>
  <c r="O229" i="13" s="1"/>
  <c r="S229" i="13"/>
  <c r="AB230" i="13" s="1"/>
  <c r="M229" i="13"/>
  <c r="P229" i="13" s="1"/>
  <c r="F440" i="7" l="1"/>
  <c r="BI230" i="13"/>
  <c r="BJ230" i="13"/>
  <c r="BH230" i="13"/>
  <c r="N229" i="13"/>
  <c r="I230" i="13"/>
  <c r="AV230" i="13"/>
  <c r="AJ231" i="13" s="1"/>
  <c r="BF230" i="13"/>
  <c r="H230" i="13"/>
  <c r="AU230" i="13"/>
  <c r="AI231" i="13" s="1"/>
  <c r="BE230" i="13"/>
  <c r="AW230" i="13"/>
  <c r="AK231" i="13" s="1"/>
  <c r="J230" i="13"/>
  <c r="BG230" i="13"/>
  <c r="H340" i="12"/>
  <c r="I340" i="12" s="1"/>
  <c r="BA230" i="13"/>
  <c r="BL230" i="13" l="1"/>
  <c r="AR231" i="13" s="1"/>
  <c r="BM230" i="13"/>
  <c r="AS231" i="13" s="1"/>
  <c r="BN230" i="13"/>
  <c r="K441" i="7"/>
  <c r="J441" i="7"/>
  <c r="I441" i="7"/>
  <c r="G441" i="7"/>
  <c r="H441" i="7"/>
  <c r="S230" i="13"/>
  <c r="AB231" i="13" s="1"/>
  <c r="M230" i="13"/>
  <c r="P230" i="13" s="1"/>
  <c r="Q230" i="13"/>
  <c r="Z231" i="13" s="1"/>
  <c r="BK230" i="13"/>
  <c r="K230" i="13"/>
  <c r="AT231" i="13"/>
  <c r="J341" i="12"/>
  <c r="R230" i="13"/>
  <c r="AA231" i="13" s="1"/>
  <c r="L230" i="13"/>
  <c r="O230" i="13" s="1"/>
  <c r="F441" i="7" l="1"/>
  <c r="G442" i="7" s="1"/>
  <c r="BH231" i="13"/>
  <c r="N230" i="13"/>
  <c r="BI231" i="13"/>
  <c r="BJ231" i="13"/>
  <c r="I231" i="13"/>
  <c r="AV231" i="13"/>
  <c r="AJ232" i="13" s="1"/>
  <c r="BF231" i="13"/>
  <c r="AW231" i="13"/>
  <c r="AK232" i="13" s="1"/>
  <c r="J231" i="13"/>
  <c r="BG231" i="13"/>
  <c r="H231" i="13"/>
  <c r="AU231" i="13"/>
  <c r="AI232" i="13" s="1"/>
  <c r="BE231" i="13"/>
  <c r="BA231" i="13"/>
  <c r="L441" i="7"/>
  <c r="G341" i="12" s="1"/>
  <c r="K442" i="7" l="1"/>
  <c r="H442" i="7"/>
  <c r="I442" i="7"/>
  <c r="R231" i="13"/>
  <c r="AA232" i="13" s="1"/>
  <c r="L231" i="13"/>
  <c r="O231" i="13" s="1"/>
  <c r="H341" i="12"/>
  <c r="I341" i="12" s="1"/>
  <c r="S231" i="13"/>
  <c r="AB232" i="13" s="1"/>
  <c r="M231" i="13"/>
  <c r="P231" i="13" s="1"/>
  <c r="J442" i="7"/>
  <c r="BK231" i="13"/>
  <c r="Q231" i="13"/>
  <c r="Z232" i="13" s="1"/>
  <c r="K231" i="13"/>
  <c r="F442" i="7" l="1"/>
  <c r="G443" i="7" s="1"/>
  <c r="BL231" i="13"/>
  <c r="BM231" i="13"/>
  <c r="AS232" i="13" s="1"/>
  <c r="BN231" i="13"/>
  <c r="AT232" i="13" s="1"/>
  <c r="N231" i="13"/>
  <c r="BA232" i="13"/>
  <c r="AR232" i="13"/>
  <c r="J342" i="12"/>
  <c r="L442" i="7"/>
  <c r="G342" i="12" s="1"/>
  <c r="K443" i="7" l="1"/>
  <c r="H443" i="7"/>
  <c r="J443" i="7"/>
  <c r="I443" i="7"/>
  <c r="BI232" i="13"/>
  <c r="BH232" i="13"/>
  <c r="BJ232" i="13"/>
  <c r="I232" i="13"/>
  <c r="AV232" i="13"/>
  <c r="AJ233" i="13" s="1"/>
  <c r="BF232" i="13"/>
  <c r="H232" i="13"/>
  <c r="AU232" i="13"/>
  <c r="AI233" i="13" s="1"/>
  <c r="BE232" i="13"/>
  <c r="J232" i="13"/>
  <c r="AW232" i="13"/>
  <c r="AK233" i="13" s="1"/>
  <c r="BG232" i="13"/>
  <c r="H342" i="12"/>
  <c r="I342" i="12" s="1"/>
  <c r="J343" i="12" l="1"/>
  <c r="BM232" i="13"/>
  <c r="AS233" i="13" s="1"/>
  <c r="BN232" i="13"/>
  <c r="AT233" i="13" s="1"/>
  <c r="BL232" i="13"/>
  <c r="AR233" i="13" s="1"/>
  <c r="L443" i="7"/>
  <c r="G343" i="12" s="1"/>
  <c r="H343" i="12" s="1"/>
  <c r="I343" i="12" s="1"/>
  <c r="BK232" i="13"/>
  <c r="Q232" i="13"/>
  <c r="Z233" i="13" s="1"/>
  <c r="K232" i="13"/>
  <c r="R232" i="13"/>
  <c r="AA233" i="13" s="1"/>
  <c r="L232" i="13"/>
  <c r="O232" i="13" s="1"/>
  <c r="S232" i="13"/>
  <c r="AB233" i="13" s="1"/>
  <c r="M232" i="13"/>
  <c r="P232" i="13" s="1"/>
  <c r="J344" i="12" l="1"/>
  <c r="BN233" i="13"/>
  <c r="BL233" i="13"/>
  <c r="BM233" i="13"/>
  <c r="F443" i="7"/>
  <c r="BH233" i="13"/>
  <c r="BJ233" i="13"/>
  <c r="N232" i="13"/>
  <c r="BI233" i="13"/>
  <c r="I233" i="13"/>
  <c r="AV233" i="13"/>
  <c r="AJ234" i="13" s="1"/>
  <c r="BF233" i="13"/>
  <c r="AW233" i="13"/>
  <c r="AK234" i="13" s="1"/>
  <c r="J233" i="13"/>
  <c r="BG233" i="13"/>
  <c r="BA233" i="13"/>
  <c r="H233" i="13"/>
  <c r="AU233" i="13"/>
  <c r="AI234" i="13" s="1"/>
  <c r="BE233" i="13"/>
  <c r="AR234" i="13" l="1"/>
  <c r="AT234" i="13"/>
  <c r="AS234" i="13"/>
  <c r="S233" i="13"/>
  <c r="AB234" i="13" s="1"/>
  <c r="M233" i="13"/>
  <c r="P233" i="13" s="1"/>
  <c r="Q233" i="13"/>
  <c r="Z234" i="13" s="1"/>
  <c r="BK233" i="13"/>
  <c r="K233" i="13"/>
  <c r="R233" i="13"/>
  <c r="AA234" i="13" s="1"/>
  <c r="L233" i="13"/>
  <c r="O233" i="13" s="1"/>
  <c r="I444" i="7"/>
  <c r="G444" i="7"/>
  <c r="J444" i="7"/>
  <c r="H444" i="7"/>
  <c r="K444" i="7"/>
  <c r="F444" i="7" l="1"/>
  <c r="G445" i="7" s="1"/>
  <c r="BI234" i="13"/>
  <c r="BH234" i="13"/>
  <c r="BJ234" i="13"/>
  <c r="N233" i="13"/>
  <c r="L444" i="7"/>
  <c r="G344" i="12" s="1"/>
  <c r="BA234" i="13"/>
  <c r="AW234" i="13"/>
  <c r="AK235" i="13" s="1"/>
  <c r="J234" i="13"/>
  <c r="BG234" i="13"/>
  <c r="AU234" i="13"/>
  <c r="AI235" i="13" s="1"/>
  <c r="H234" i="13"/>
  <c r="BE234" i="13"/>
  <c r="I234" i="13"/>
  <c r="AV234" i="13"/>
  <c r="AJ235" i="13" s="1"/>
  <c r="BF234" i="13"/>
  <c r="J445" i="7" l="1"/>
  <c r="H445" i="7"/>
  <c r="K445" i="7"/>
  <c r="I445" i="7"/>
  <c r="R234" i="13"/>
  <c r="AA235" i="13" s="1"/>
  <c r="L234" i="13"/>
  <c r="O234" i="13" s="1"/>
  <c r="H344" i="12"/>
  <c r="I344" i="12" s="1"/>
  <c r="S234" i="13"/>
  <c r="AB235" i="13" s="1"/>
  <c r="M234" i="13"/>
  <c r="P234" i="13" s="1"/>
  <c r="Q234" i="13"/>
  <c r="Z235" i="13" s="1"/>
  <c r="BK234" i="13"/>
  <c r="K234" i="13"/>
  <c r="BL234" i="13" l="1"/>
  <c r="AR235" i="13" s="1"/>
  <c r="BM234" i="13"/>
  <c r="BN234" i="13"/>
  <c r="F445" i="7"/>
  <c r="L445" i="7"/>
  <c r="G345" i="12" s="1"/>
  <c r="H345" i="12" s="1"/>
  <c r="I345" i="12" s="1"/>
  <c r="N234" i="13"/>
  <c r="BA235" i="13"/>
  <c r="AT235" i="13"/>
  <c r="AS235" i="13"/>
  <c r="J345" i="12"/>
  <c r="BL235" i="13" l="1"/>
  <c r="BM235" i="13"/>
  <c r="BN235" i="13"/>
  <c r="BJ235" i="13"/>
  <c r="BH235" i="13"/>
  <c r="BI235" i="13"/>
  <c r="J346" i="12"/>
  <c r="G446" i="7"/>
  <c r="K446" i="7"/>
  <c r="H446" i="7"/>
  <c r="J446" i="7"/>
  <c r="I446" i="7"/>
  <c r="H235" i="13"/>
  <c r="AU235" i="13"/>
  <c r="AI236" i="13" s="1"/>
  <c r="BE235" i="13"/>
  <c r="AW235" i="13"/>
  <c r="AK236" i="13" s="1"/>
  <c r="AT236" i="13" s="1"/>
  <c r="J235" i="13"/>
  <c r="BG235" i="13"/>
  <c r="I235" i="13"/>
  <c r="AV235" i="13"/>
  <c r="AJ236" i="13" s="1"/>
  <c r="BF235" i="13"/>
  <c r="AR236" i="13" l="1"/>
  <c r="AS236" i="13"/>
  <c r="R235" i="13"/>
  <c r="AA236" i="13" s="1"/>
  <c r="L235" i="13"/>
  <c r="O235" i="13" s="1"/>
  <c r="L446" i="7"/>
  <c r="G346" i="12" s="1"/>
  <c r="S235" i="13"/>
  <c r="AB236" i="13" s="1"/>
  <c r="M235" i="13"/>
  <c r="P235" i="13" s="1"/>
  <c r="BK235" i="13"/>
  <c r="Q235" i="13"/>
  <c r="Z236" i="13" s="1"/>
  <c r="K235" i="13"/>
  <c r="F446" i="7" l="1"/>
  <c r="BI236" i="13"/>
  <c r="BH236" i="13"/>
  <c r="BJ236" i="13"/>
  <c r="N235" i="13"/>
  <c r="I236" i="13"/>
  <c r="AV236" i="13"/>
  <c r="AJ237" i="13" s="1"/>
  <c r="BF236" i="13"/>
  <c r="H236" i="13"/>
  <c r="AU236" i="13"/>
  <c r="AI237" i="13" s="1"/>
  <c r="BE236" i="13"/>
  <c r="J236" i="13"/>
  <c r="AW236" i="13"/>
  <c r="AK237" i="13" s="1"/>
  <c r="BG236" i="13"/>
  <c r="BA236" i="13"/>
  <c r="H346" i="12"/>
  <c r="I346" i="12" s="1"/>
  <c r="BM236" i="13" l="1"/>
  <c r="AS237" i="13" s="1"/>
  <c r="BN236" i="13"/>
  <c r="AT237" i="13" s="1"/>
  <c r="BL236" i="13"/>
  <c r="AR237" i="13" s="1"/>
  <c r="I447" i="7"/>
  <c r="K447" i="7"/>
  <c r="J447" i="7"/>
  <c r="G447" i="7"/>
  <c r="H447" i="7"/>
  <c r="J347" i="12"/>
  <c r="BK236" i="13"/>
  <c r="Q236" i="13"/>
  <c r="Z237" i="13" s="1"/>
  <c r="K236" i="13"/>
  <c r="R236" i="13"/>
  <c r="AA237" i="13" s="1"/>
  <c r="L236" i="13"/>
  <c r="O236" i="13" s="1"/>
  <c r="M236" i="13"/>
  <c r="P236" i="13" s="1"/>
  <c r="S236" i="13"/>
  <c r="AB237" i="13" s="1"/>
  <c r="F447" i="7" l="1"/>
  <c r="BH237" i="13"/>
  <c r="BJ237" i="13"/>
  <c r="N236" i="13"/>
  <c r="BI237" i="13"/>
  <c r="AW237" i="13"/>
  <c r="AK238" i="13" s="1"/>
  <c r="J237" i="13"/>
  <c r="BG237" i="13"/>
  <c r="I237" i="13"/>
  <c r="AV237" i="13"/>
  <c r="AJ238" i="13" s="1"/>
  <c r="BF237" i="13"/>
  <c r="H237" i="13"/>
  <c r="AU237" i="13"/>
  <c r="AI238" i="13" s="1"/>
  <c r="BE237" i="13"/>
  <c r="BA237" i="13"/>
  <c r="G448" i="7"/>
  <c r="L447" i="7"/>
  <c r="G347" i="12" s="1"/>
  <c r="K448" i="7" l="1"/>
  <c r="J448" i="7"/>
  <c r="Q237" i="13"/>
  <c r="Z238" i="13" s="1"/>
  <c r="BK237" i="13"/>
  <c r="K237" i="13"/>
  <c r="S237" i="13"/>
  <c r="AB238" i="13" s="1"/>
  <c r="M237" i="13"/>
  <c r="P237" i="13" s="1"/>
  <c r="H347" i="12"/>
  <c r="I347" i="12" s="1"/>
  <c r="H448" i="7"/>
  <c r="R237" i="13"/>
  <c r="AA238" i="13" s="1"/>
  <c r="L237" i="13"/>
  <c r="O237" i="13" s="1"/>
  <c r="I448" i="7"/>
  <c r="F448" i="7" l="1"/>
  <c r="K449" i="7" s="1"/>
  <c r="BN237" i="13"/>
  <c r="AT238" i="13" s="1"/>
  <c r="BL237" i="13"/>
  <c r="AR238" i="13" s="1"/>
  <c r="BM237" i="13"/>
  <c r="AS238" i="13" s="1"/>
  <c r="N237" i="13"/>
  <c r="L448" i="7"/>
  <c r="G348" i="12" s="1"/>
  <c r="H348" i="12" s="1"/>
  <c r="I348" i="12" s="1"/>
  <c r="BA238" i="13"/>
  <c r="J348" i="12"/>
  <c r="BL238" i="13" l="1"/>
  <c r="BM238" i="13"/>
  <c r="BN238" i="13"/>
  <c r="BI238" i="13"/>
  <c r="BJ238" i="13"/>
  <c r="BH238" i="13"/>
  <c r="G449" i="7"/>
  <c r="I449" i="7"/>
  <c r="J449" i="7"/>
  <c r="H449" i="7"/>
  <c r="I238" i="13"/>
  <c r="AV238" i="13"/>
  <c r="AJ239" i="13" s="1"/>
  <c r="BF238" i="13"/>
  <c r="H238" i="13"/>
  <c r="AU238" i="13"/>
  <c r="AI239" i="13" s="1"/>
  <c r="BE238" i="13"/>
  <c r="J349" i="12"/>
  <c r="AW238" i="13"/>
  <c r="AK239" i="13" s="1"/>
  <c r="AT239" i="13" s="1"/>
  <c r="J238" i="13"/>
  <c r="BG238" i="13"/>
  <c r="AS239" i="13" l="1"/>
  <c r="AR239" i="13"/>
  <c r="L449" i="7"/>
  <c r="G349" i="12" s="1"/>
  <c r="H349" i="12" s="1"/>
  <c r="I349" i="12" s="1"/>
  <c r="R238" i="13"/>
  <c r="AA239" i="13" s="1"/>
  <c r="L238" i="13"/>
  <c r="O238" i="13" s="1"/>
  <c r="S238" i="13"/>
  <c r="AB239" i="13" s="1"/>
  <c r="M238" i="13"/>
  <c r="P238" i="13" s="1"/>
  <c r="Q238" i="13"/>
  <c r="Z239" i="13" s="1"/>
  <c r="BK238" i="13"/>
  <c r="K238" i="13"/>
  <c r="J350" i="12" l="1"/>
  <c r="BL239" i="13"/>
  <c r="BM239" i="13"/>
  <c r="BN239" i="13"/>
  <c r="F449" i="7"/>
  <c r="BH239" i="13"/>
  <c r="BJ239" i="13"/>
  <c r="N238" i="13"/>
  <c r="BI239" i="13"/>
  <c r="AW239" i="13"/>
  <c r="AK240" i="13" s="1"/>
  <c r="J239" i="13"/>
  <c r="BG239" i="13"/>
  <c r="I239" i="13"/>
  <c r="AV239" i="13"/>
  <c r="AJ240" i="13" s="1"/>
  <c r="BF239" i="13"/>
  <c r="H239" i="13"/>
  <c r="AU239" i="13"/>
  <c r="AI240" i="13" s="1"/>
  <c r="BE239" i="13"/>
  <c r="BA239" i="13"/>
  <c r="AT240" i="13" l="1"/>
  <c r="AS240" i="13"/>
  <c r="AR240" i="13"/>
  <c r="BK239" i="13"/>
  <c r="Q239" i="13"/>
  <c r="Z240" i="13" s="1"/>
  <c r="K239" i="13"/>
  <c r="R239" i="13"/>
  <c r="AA240" i="13" s="1"/>
  <c r="L239" i="13"/>
  <c r="O239" i="13" s="1"/>
  <c r="S239" i="13"/>
  <c r="AB240" i="13" s="1"/>
  <c r="M239" i="13"/>
  <c r="P239" i="13" s="1"/>
  <c r="J450" i="7"/>
  <c r="I450" i="7"/>
  <c r="G450" i="7"/>
  <c r="K450" i="7"/>
  <c r="H450" i="7"/>
  <c r="F450" i="7" l="1"/>
  <c r="BH240" i="13"/>
  <c r="BI240" i="13"/>
  <c r="BJ240" i="13"/>
  <c r="N239" i="13"/>
  <c r="J240" i="13"/>
  <c r="AW240" i="13"/>
  <c r="AK241" i="13" s="1"/>
  <c r="BG240" i="13"/>
  <c r="H240" i="13"/>
  <c r="AU240" i="13"/>
  <c r="AI241" i="13" s="1"/>
  <c r="BE240" i="13"/>
  <c r="I240" i="13"/>
  <c r="AV240" i="13"/>
  <c r="AJ241" i="13" s="1"/>
  <c r="BF240" i="13"/>
  <c r="L450" i="7"/>
  <c r="G350" i="12" s="1"/>
  <c r="BA240" i="13"/>
  <c r="H451" i="7"/>
  <c r="BK240" i="13" l="1"/>
  <c r="Q240" i="13"/>
  <c r="Z241" i="13" s="1"/>
  <c r="K240" i="13"/>
  <c r="S240" i="13"/>
  <c r="AB241" i="13" s="1"/>
  <c r="M240" i="13"/>
  <c r="P240" i="13" s="1"/>
  <c r="G451" i="7"/>
  <c r="I451" i="7"/>
  <c r="H350" i="12"/>
  <c r="I350" i="12" s="1"/>
  <c r="R240" i="13"/>
  <c r="AA241" i="13" s="1"/>
  <c r="L240" i="13"/>
  <c r="O240" i="13" s="1"/>
  <c r="K451" i="7"/>
  <c r="J451" i="7"/>
  <c r="BM240" i="13" l="1"/>
  <c r="AS241" i="13" s="1"/>
  <c r="BN240" i="13"/>
  <c r="BL240" i="13"/>
  <c r="F451" i="7"/>
  <c r="G452" i="7" s="1"/>
  <c r="N240" i="13"/>
  <c r="L451" i="7"/>
  <c r="G351" i="12" s="1"/>
  <c r="AR241" i="13"/>
  <c r="AT241" i="13"/>
  <c r="J351" i="12"/>
  <c r="BA241" i="13"/>
  <c r="BJ241" i="13" l="1"/>
  <c r="BI241" i="13"/>
  <c r="BH241" i="13"/>
  <c r="K452" i="7"/>
  <c r="H351" i="12"/>
  <c r="I351" i="12" s="1"/>
  <c r="H241" i="13"/>
  <c r="BE241" i="13"/>
  <c r="AU241" i="13"/>
  <c r="AI242" i="13" s="1"/>
  <c r="AW241" i="13"/>
  <c r="AK242" i="13" s="1"/>
  <c r="J241" i="13"/>
  <c r="BG241" i="13"/>
  <c r="H452" i="7"/>
  <c r="I241" i="13"/>
  <c r="AV241" i="13"/>
  <c r="AJ242" i="13" s="1"/>
  <c r="BF241" i="13"/>
  <c r="J452" i="7"/>
  <c r="I452" i="7"/>
  <c r="J352" i="12" l="1"/>
  <c r="BN241" i="13"/>
  <c r="BL241" i="13"/>
  <c r="BM241" i="13"/>
  <c r="AR242" i="13"/>
  <c r="AT242" i="13"/>
  <c r="AS242" i="13"/>
  <c r="L452" i="7"/>
  <c r="G352" i="12" s="1"/>
  <c r="Q241" i="13"/>
  <c r="Z242" i="13" s="1"/>
  <c r="BK241" i="13"/>
  <c r="K241" i="13"/>
  <c r="S241" i="13"/>
  <c r="AB242" i="13" s="1"/>
  <c r="M241" i="13"/>
  <c r="P241" i="13" s="1"/>
  <c r="R241" i="13"/>
  <c r="AA242" i="13" s="1"/>
  <c r="L241" i="13"/>
  <c r="O241" i="13" s="1"/>
  <c r="F452" i="7" l="1"/>
  <c r="BI242" i="13"/>
  <c r="BH242" i="13"/>
  <c r="N241" i="13"/>
  <c r="BJ242" i="13"/>
  <c r="BE242" i="13"/>
  <c r="AU242" i="13"/>
  <c r="AI243" i="13" s="1"/>
  <c r="H242" i="13"/>
  <c r="AW242" i="13"/>
  <c r="AK243" i="13" s="1"/>
  <c r="J242" i="13"/>
  <c r="BG242" i="13"/>
  <c r="H352" i="12"/>
  <c r="I352" i="12" s="1"/>
  <c r="BA242" i="13"/>
  <c r="AV242" i="13"/>
  <c r="AJ243" i="13" s="1"/>
  <c r="I242" i="13"/>
  <c r="BF242" i="13"/>
  <c r="BL242" i="13" l="1"/>
  <c r="BM242" i="13"/>
  <c r="BN242" i="13"/>
  <c r="R242" i="13"/>
  <c r="AA243" i="13" s="1"/>
  <c r="L242" i="13"/>
  <c r="O242" i="13" s="1"/>
  <c r="K453" i="7"/>
  <c r="G453" i="7"/>
  <c r="J453" i="7"/>
  <c r="H453" i="7"/>
  <c r="I453" i="7"/>
  <c r="S242" i="13"/>
  <c r="AB243" i="13" s="1"/>
  <c r="M242" i="13"/>
  <c r="P242" i="13" s="1"/>
  <c r="Q242" i="13"/>
  <c r="Z243" i="13" s="1"/>
  <c r="BK242" i="13"/>
  <c r="K242" i="13"/>
  <c r="AT243" i="13"/>
  <c r="AR243" i="13"/>
  <c r="AS243" i="13"/>
  <c r="J353" i="12"/>
  <c r="F453" i="7" l="1"/>
  <c r="K454" i="7" s="1"/>
  <c r="BH243" i="13"/>
  <c r="BJ243" i="13"/>
  <c r="BI243" i="13"/>
  <c r="N242" i="13"/>
  <c r="AW243" i="13"/>
  <c r="AK244" i="13" s="1"/>
  <c r="J243" i="13"/>
  <c r="BG243" i="13"/>
  <c r="AU243" i="13"/>
  <c r="AI244" i="13" s="1"/>
  <c r="BE243" i="13"/>
  <c r="H243" i="13"/>
  <c r="BA243" i="13"/>
  <c r="L453" i="7"/>
  <c r="G353" i="12" s="1"/>
  <c r="I243" i="13"/>
  <c r="AV243" i="13"/>
  <c r="AJ244" i="13" s="1"/>
  <c r="BF243" i="13"/>
  <c r="J454" i="7" l="1"/>
  <c r="I454" i="7"/>
  <c r="G454" i="7"/>
  <c r="H454" i="7"/>
  <c r="R243" i="13"/>
  <c r="AA244" i="13" s="1"/>
  <c r="L243" i="13"/>
  <c r="O243" i="13" s="1"/>
  <c r="S243" i="13"/>
  <c r="AB244" i="13" s="1"/>
  <c r="M243" i="13"/>
  <c r="P243" i="13" s="1"/>
  <c r="H353" i="12"/>
  <c r="I353" i="12" s="1"/>
  <c r="Q243" i="13"/>
  <c r="Z244" i="13" s="1"/>
  <c r="BK243" i="13"/>
  <c r="K243" i="13"/>
  <c r="BL243" i="13" l="1"/>
  <c r="AR244" i="13" s="1"/>
  <c r="BM243" i="13"/>
  <c r="BN243" i="13"/>
  <c r="F454" i="7"/>
  <c r="K455" i="7" s="1"/>
  <c r="L454" i="7"/>
  <c r="G354" i="12" s="1"/>
  <c r="H354" i="12" s="1"/>
  <c r="I354" i="12" s="1"/>
  <c r="N243" i="13"/>
  <c r="BA244" i="13"/>
  <c r="AT244" i="13"/>
  <c r="AS244" i="13"/>
  <c r="J354" i="12"/>
  <c r="BM244" i="13" l="1"/>
  <c r="BN244" i="13"/>
  <c r="BL244" i="13"/>
  <c r="BH244" i="13"/>
  <c r="BJ244" i="13"/>
  <c r="BI244" i="13"/>
  <c r="J455" i="7"/>
  <c r="H455" i="7"/>
  <c r="I455" i="7"/>
  <c r="G455" i="7"/>
  <c r="J355" i="12"/>
  <c r="J244" i="13"/>
  <c r="AW244" i="13"/>
  <c r="AK245" i="13" s="1"/>
  <c r="BG244" i="13"/>
  <c r="I244" i="13"/>
  <c r="BF244" i="13"/>
  <c r="AV244" i="13"/>
  <c r="AJ245" i="13" s="1"/>
  <c r="AS245" i="13" s="1"/>
  <c r="H244" i="13"/>
  <c r="AU244" i="13"/>
  <c r="AI245" i="13" s="1"/>
  <c r="AR245" i="13" s="1"/>
  <c r="BE244" i="13"/>
  <c r="AT245" i="13" l="1"/>
  <c r="L455" i="7"/>
  <c r="G355" i="12" s="1"/>
  <c r="H355" i="12" s="1"/>
  <c r="I355" i="12" s="1"/>
  <c r="BK244" i="13"/>
  <c r="K244" i="13"/>
  <c r="Q244" i="13"/>
  <c r="Z245" i="13" s="1"/>
  <c r="L244" i="13"/>
  <c r="O244" i="13" s="1"/>
  <c r="R244" i="13"/>
  <c r="AA245" i="13" s="1"/>
  <c r="S244" i="13"/>
  <c r="AB245" i="13" s="1"/>
  <c r="M244" i="13"/>
  <c r="P244" i="13" s="1"/>
  <c r="F455" i="7" l="1"/>
  <c r="BN245" i="13"/>
  <c r="BL245" i="13"/>
  <c r="BM245" i="13"/>
  <c r="BJ245" i="13"/>
  <c r="N244" i="13"/>
  <c r="BH245" i="13"/>
  <c r="BI245" i="13"/>
  <c r="AU245" i="13"/>
  <c r="AI246" i="13" s="1"/>
  <c r="H245" i="13"/>
  <c r="BE245" i="13"/>
  <c r="I245" i="13"/>
  <c r="AV245" i="13"/>
  <c r="AJ246" i="13" s="1"/>
  <c r="BF245" i="13"/>
  <c r="BA245" i="13"/>
  <c r="J356" i="12"/>
  <c r="AW245" i="13"/>
  <c r="AK246" i="13" s="1"/>
  <c r="J245" i="13"/>
  <c r="BG245" i="13"/>
  <c r="AT246" i="13" l="1"/>
  <c r="AS246" i="13"/>
  <c r="AR246" i="13"/>
  <c r="J456" i="7"/>
  <c r="K456" i="7"/>
  <c r="H456" i="7"/>
  <c r="I456" i="7"/>
  <c r="G456" i="7"/>
  <c r="Q245" i="13"/>
  <c r="Z246" i="13" s="1"/>
  <c r="BK245" i="13"/>
  <c r="K245" i="13"/>
  <c r="S245" i="13"/>
  <c r="AB246" i="13" s="1"/>
  <c r="M245" i="13"/>
  <c r="P245" i="13" s="1"/>
  <c r="R245" i="13"/>
  <c r="AA246" i="13" s="1"/>
  <c r="L245" i="13"/>
  <c r="O245" i="13" s="1"/>
  <c r="F456" i="7" l="1"/>
  <c r="H457" i="7" s="1"/>
  <c r="N245" i="13"/>
  <c r="BH246" i="13"/>
  <c r="BJ246" i="13"/>
  <c r="BI246" i="13"/>
  <c r="J246" i="13"/>
  <c r="BG246" i="13"/>
  <c r="AW246" i="13"/>
  <c r="AK247" i="13" s="1"/>
  <c r="AV246" i="13"/>
  <c r="AJ247" i="13" s="1"/>
  <c r="I246" i="13"/>
  <c r="BF246" i="13"/>
  <c r="L456" i="7"/>
  <c r="G356" i="12" s="1"/>
  <c r="BA246" i="13"/>
  <c r="AU246" i="13"/>
  <c r="AI247" i="13" s="1"/>
  <c r="H246" i="13"/>
  <c r="BE246" i="13"/>
  <c r="J457" i="7" l="1"/>
  <c r="I457" i="7"/>
  <c r="K457" i="7"/>
  <c r="G457" i="7"/>
  <c r="H356" i="12"/>
  <c r="I356" i="12" s="1"/>
  <c r="L246" i="13"/>
  <c r="O246" i="13" s="1"/>
  <c r="R246" i="13"/>
  <c r="AA247" i="13" s="1"/>
  <c r="S246" i="13"/>
  <c r="AB247" i="13" s="1"/>
  <c r="M246" i="13"/>
  <c r="P246" i="13" s="1"/>
  <c r="Q246" i="13"/>
  <c r="Z247" i="13" s="1"/>
  <c r="BK246" i="13"/>
  <c r="K246" i="13"/>
  <c r="F457" i="7" l="1"/>
  <c r="BL246" i="13"/>
  <c r="BM246" i="13"/>
  <c r="AS247" i="13" s="1"/>
  <c r="BN246" i="13"/>
  <c r="AT247" i="13" s="1"/>
  <c r="L457" i="7"/>
  <c r="G357" i="12" s="1"/>
  <c r="H357" i="12" s="1"/>
  <c r="I357" i="12" s="1"/>
  <c r="N246" i="13"/>
  <c r="AR247" i="13"/>
  <c r="J357" i="12"/>
  <c r="BA247" i="13"/>
  <c r="BL247" i="13" l="1"/>
  <c r="BM247" i="13"/>
  <c r="BN247" i="13"/>
  <c r="BH247" i="13"/>
  <c r="BI247" i="13"/>
  <c r="BJ247" i="13"/>
  <c r="AU247" i="13"/>
  <c r="AI248" i="13" s="1"/>
  <c r="H247" i="13"/>
  <c r="BE247" i="13"/>
  <c r="AV247" i="13"/>
  <c r="AJ248" i="13" s="1"/>
  <c r="AS248" i="13" s="1"/>
  <c r="I247" i="13"/>
  <c r="BF247" i="13"/>
  <c r="AW247" i="13"/>
  <c r="AK248" i="13" s="1"/>
  <c r="AT248" i="13" s="1"/>
  <c r="J247" i="13"/>
  <c r="BG247" i="13"/>
  <c r="J358" i="12"/>
  <c r="I458" i="7"/>
  <c r="H458" i="7"/>
  <c r="G458" i="7"/>
  <c r="K458" i="7"/>
  <c r="J458" i="7"/>
  <c r="AR248" i="13" l="1"/>
  <c r="BK247" i="13"/>
  <c r="Q247" i="13"/>
  <c r="Z248" i="13" s="1"/>
  <c r="K247" i="13"/>
  <c r="M247" i="13"/>
  <c r="P247" i="13" s="1"/>
  <c r="S247" i="13"/>
  <c r="AB248" i="13" s="1"/>
  <c r="R247" i="13"/>
  <c r="AA248" i="13" s="1"/>
  <c r="L247" i="13"/>
  <c r="O247" i="13" s="1"/>
  <c r="L458" i="7"/>
  <c r="G358" i="12" s="1"/>
  <c r="F458" i="7" l="1"/>
  <c r="BH248" i="13"/>
  <c r="N247" i="13"/>
  <c r="BJ248" i="13"/>
  <c r="BI248" i="13"/>
  <c r="BA248" i="13"/>
  <c r="AV248" i="13"/>
  <c r="AJ249" i="13" s="1"/>
  <c r="I248" i="13"/>
  <c r="BF248" i="13"/>
  <c r="H358" i="12"/>
  <c r="I358" i="12" s="1"/>
  <c r="J248" i="13"/>
  <c r="AW248" i="13"/>
  <c r="AK249" i="13" s="1"/>
  <c r="BG248" i="13"/>
  <c r="H248" i="13"/>
  <c r="AU248" i="13"/>
  <c r="AI249" i="13" s="1"/>
  <c r="BE248" i="13"/>
  <c r="BM248" i="13" l="1"/>
  <c r="AS249" i="13" s="1"/>
  <c r="BN248" i="13"/>
  <c r="BL248" i="13"/>
  <c r="BK248" i="13"/>
  <c r="Q248" i="13"/>
  <c r="Z249" i="13" s="1"/>
  <c r="K248" i="13"/>
  <c r="S248" i="13"/>
  <c r="AB249" i="13" s="1"/>
  <c r="M248" i="13"/>
  <c r="P248" i="13" s="1"/>
  <c r="R248" i="13"/>
  <c r="AA249" i="13" s="1"/>
  <c r="L248" i="13"/>
  <c r="O248" i="13" s="1"/>
  <c r="K459" i="7"/>
  <c r="H459" i="7"/>
  <c r="J459" i="7"/>
  <c r="G459" i="7"/>
  <c r="I459" i="7"/>
  <c r="AR249" i="13"/>
  <c r="AT249" i="13"/>
  <c r="J359" i="12"/>
  <c r="F459" i="7" l="1"/>
  <c r="H460" i="7" s="1"/>
  <c r="BJ249" i="13"/>
  <c r="BH249" i="13"/>
  <c r="BI249" i="13"/>
  <c r="N248" i="13"/>
  <c r="H249" i="13"/>
  <c r="AU249" i="13"/>
  <c r="AI250" i="13" s="1"/>
  <c r="BE249" i="13"/>
  <c r="J249" i="13"/>
  <c r="BG249" i="13"/>
  <c r="AW249" i="13"/>
  <c r="AK250" i="13" s="1"/>
  <c r="AV249" i="13"/>
  <c r="AJ250" i="13" s="1"/>
  <c r="BF249" i="13"/>
  <c r="I249" i="13"/>
  <c r="BA249" i="13"/>
  <c r="L459" i="7"/>
  <c r="G359" i="12" s="1"/>
  <c r="J460" i="7" l="1"/>
  <c r="G460" i="7"/>
  <c r="BK249" i="13"/>
  <c r="Q249" i="13"/>
  <c r="Z250" i="13" s="1"/>
  <c r="K249" i="13"/>
  <c r="L249" i="13"/>
  <c r="O249" i="13" s="1"/>
  <c r="R249" i="13"/>
  <c r="AA250" i="13" s="1"/>
  <c r="H359" i="12"/>
  <c r="I359" i="12" s="1"/>
  <c r="I460" i="7"/>
  <c r="K460" i="7"/>
  <c r="S249" i="13"/>
  <c r="AB250" i="13" s="1"/>
  <c r="M249" i="13"/>
  <c r="P249" i="13" s="1"/>
  <c r="BN249" i="13" l="1"/>
  <c r="AT250" i="13" s="1"/>
  <c r="BL249" i="13"/>
  <c r="AR250" i="13" s="1"/>
  <c r="BM249" i="13"/>
  <c r="F460" i="7"/>
  <c r="K461" i="7" s="1"/>
  <c r="L460" i="7"/>
  <c r="G360" i="12" s="1"/>
  <c r="H360" i="12" s="1"/>
  <c r="I360" i="12" s="1"/>
  <c r="N249" i="13"/>
  <c r="BA250" i="13"/>
  <c r="AS250" i="13"/>
  <c r="J360" i="12"/>
  <c r="BL250" i="13" l="1"/>
  <c r="BM250" i="13"/>
  <c r="BN250" i="13"/>
  <c r="BJ250" i="13"/>
  <c r="BI250" i="13"/>
  <c r="BH250" i="13"/>
  <c r="I461" i="7"/>
  <c r="J250" i="13"/>
  <c r="AW250" i="13"/>
  <c r="AK251" i="13" s="1"/>
  <c r="BG250" i="13"/>
  <c r="H250" i="13"/>
  <c r="BE250" i="13"/>
  <c r="AU250" i="13"/>
  <c r="AI251" i="13" s="1"/>
  <c r="I250" i="13"/>
  <c r="AV250" i="13"/>
  <c r="AJ251" i="13" s="1"/>
  <c r="BF250" i="13"/>
  <c r="J461" i="7"/>
  <c r="H461" i="7"/>
  <c r="G461" i="7"/>
  <c r="J361" i="12"/>
  <c r="AT251" i="13" l="1"/>
  <c r="AS251" i="13"/>
  <c r="AR251" i="13"/>
  <c r="R250" i="13"/>
  <c r="AA251" i="13" s="1"/>
  <c r="L250" i="13"/>
  <c r="O250" i="13" s="1"/>
  <c r="L461" i="7"/>
  <c r="G361" i="12" s="1"/>
  <c r="S250" i="13"/>
  <c r="AB251" i="13" s="1"/>
  <c r="M250" i="13"/>
  <c r="P250" i="13" s="1"/>
  <c r="Q250" i="13"/>
  <c r="Z251" i="13" s="1"/>
  <c r="BK250" i="13"/>
  <c r="K250" i="13"/>
  <c r="F461" i="7" l="1"/>
  <c r="BI251" i="13"/>
  <c r="N250" i="13"/>
  <c r="BH251" i="13"/>
  <c r="BJ251" i="13"/>
  <c r="BA251" i="13"/>
  <c r="I251" i="13"/>
  <c r="AV251" i="13"/>
  <c r="AJ252" i="13" s="1"/>
  <c r="BF251" i="13"/>
  <c r="H361" i="12"/>
  <c r="I361" i="12" s="1"/>
  <c r="J251" i="13"/>
  <c r="AW251" i="13"/>
  <c r="AK252" i="13" s="1"/>
  <c r="BG251" i="13"/>
  <c r="H251" i="13"/>
  <c r="AU251" i="13"/>
  <c r="AI252" i="13" s="1"/>
  <c r="BE251" i="13"/>
  <c r="BL251" i="13" l="1"/>
  <c r="BM251" i="13"/>
  <c r="BN251" i="13"/>
  <c r="AR252" i="13"/>
  <c r="BK251" i="13"/>
  <c r="K251" i="13"/>
  <c r="Q251" i="13"/>
  <c r="Z252" i="13" s="1"/>
  <c r="S251" i="13"/>
  <c r="AB252" i="13" s="1"/>
  <c r="M251" i="13"/>
  <c r="P251" i="13" s="1"/>
  <c r="K462" i="7"/>
  <c r="I462" i="7"/>
  <c r="J462" i="7"/>
  <c r="G462" i="7"/>
  <c r="H462" i="7"/>
  <c r="AS252" i="13"/>
  <c r="AT252" i="13"/>
  <c r="J362" i="12"/>
  <c r="R251" i="13"/>
  <c r="AA252" i="13" s="1"/>
  <c r="L251" i="13"/>
  <c r="O251" i="13" s="1"/>
  <c r="F462" i="7" l="1"/>
  <c r="K463" i="7" s="1"/>
  <c r="BH252" i="13"/>
  <c r="BJ252" i="13"/>
  <c r="BI252" i="13"/>
  <c r="N251" i="13"/>
  <c r="BF252" i="13"/>
  <c r="AV252" i="13"/>
  <c r="AJ253" i="13" s="1"/>
  <c r="I252" i="13"/>
  <c r="AW252" i="13"/>
  <c r="AK253" i="13" s="1"/>
  <c r="J252" i="13"/>
  <c r="BG252" i="13"/>
  <c r="H252" i="13"/>
  <c r="AU252" i="13"/>
  <c r="AI253" i="13" s="1"/>
  <c r="BE252" i="13"/>
  <c r="L462" i="7"/>
  <c r="G362" i="12" s="1"/>
  <c r="BA252" i="13"/>
  <c r="G463" i="7" l="1"/>
  <c r="I463" i="7"/>
  <c r="J463" i="7"/>
  <c r="H463" i="7"/>
  <c r="H362" i="12"/>
  <c r="I362" i="12" s="1"/>
  <c r="Q252" i="13"/>
  <c r="Z253" i="13" s="1"/>
  <c r="BK252" i="13"/>
  <c r="K252" i="13"/>
  <c r="S252" i="13"/>
  <c r="AB253" i="13" s="1"/>
  <c r="M252" i="13"/>
  <c r="P252" i="13" s="1"/>
  <c r="R252" i="13"/>
  <c r="AA253" i="13" s="1"/>
  <c r="L252" i="13"/>
  <c r="O252" i="13" s="1"/>
  <c r="BM252" i="13" l="1"/>
  <c r="AS253" i="13" s="1"/>
  <c r="BN252" i="13"/>
  <c r="BL252" i="13"/>
  <c r="AR253" i="13" s="1"/>
  <c r="F463" i="7"/>
  <c r="L463" i="7"/>
  <c r="G363" i="12" s="1"/>
  <c r="H363" i="12" s="1"/>
  <c r="I363" i="12" s="1"/>
  <c r="N252" i="13"/>
  <c r="BA253" i="13"/>
  <c r="AT253" i="13"/>
  <c r="J363" i="12"/>
  <c r="BN253" i="13" l="1"/>
  <c r="BL253" i="13"/>
  <c r="BM253" i="13"/>
  <c r="BI253" i="13"/>
  <c r="BJ253" i="13"/>
  <c r="BH253" i="13"/>
  <c r="J253" i="13"/>
  <c r="AW253" i="13"/>
  <c r="AK254" i="13" s="1"/>
  <c r="BG253" i="13"/>
  <c r="H253" i="13"/>
  <c r="AU253" i="13"/>
  <c r="AI254" i="13" s="1"/>
  <c r="BE253" i="13"/>
  <c r="G464" i="7"/>
  <c r="I464" i="7"/>
  <c r="H464" i="7"/>
  <c r="J464" i="7"/>
  <c r="K464" i="7"/>
  <c r="I253" i="13"/>
  <c r="AV253" i="13"/>
  <c r="AJ254" i="13" s="1"/>
  <c r="BF253" i="13"/>
  <c r="J364" i="12"/>
  <c r="AT254" i="13" l="1"/>
  <c r="AS254" i="13"/>
  <c r="AR254" i="13"/>
  <c r="R253" i="13"/>
  <c r="AA254" i="13" s="1"/>
  <c r="L253" i="13"/>
  <c r="O253" i="13" s="1"/>
  <c r="L464" i="7"/>
  <c r="G364" i="12" s="1"/>
  <c r="Q253" i="13"/>
  <c r="Z254" i="13" s="1"/>
  <c r="BK253" i="13"/>
  <c r="K253" i="13"/>
  <c r="S253" i="13"/>
  <c r="AB254" i="13" s="1"/>
  <c r="M253" i="13"/>
  <c r="P253" i="13" s="1"/>
  <c r="F464" i="7" l="1"/>
  <c r="BJ254" i="13"/>
  <c r="N253" i="13"/>
  <c r="BI254" i="13"/>
  <c r="BH254" i="13"/>
  <c r="BA254" i="13"/>
  <c r="H364" i="12"/>
  <c r="I364" i="12" s="1"/>
  <c r="J254" i="13"/>
  <c r="AW254" i="13"/>
  <c r="AK255" i="13" s="1"/>
  <c r="BG254" i="13"/>
  <c r="BF254" i="13"/>
  <c r="I254" i="13"/>
  <c r="AV254" i="13"/>
  <c r="AJ255" i="13" s="1"/>
  <c r="H254" i="13"/>
  <c r="AU254" i="13"/>
  <c r="AI255" i="13" s="1"/>
  <c r="BE254" i="13"/>
  <c r="BL254" i="13" l="1"/>
  <c r="AR255" i="13" s="1"/>
  <c r="BM254" i="13"/>
  <c r="BN254" i="13"/>
  <c r="AT255" i="13" s="1"/>
  <c r="Q254" i="13"/>
  <c r="Z255" i="13" s="1"/>
  <c r="K254" i="13"/>
  <c r="BK254" i="13"/>
  <c r="S254" i="13"/>
  <c r="AB255" i="13" s="1"/>
  <c r="M254" i="13"/>
  <c r="P254" i="13" s="1"/>
  <c r="I465" i="7"/>
  <c r="G465" i="7"/>
  <c r="K465" i="7"/>
  <c r="H465" i="7"/>
  <c r="J465" i="7"/>
  <c r="R254" i="13"/>
  <c r="AA255" i="13" s="1"/>
  <c r="L254" i="13"/>
  <c r="O254" i="13" s="1"/>
  <c r="AS255" i="13"/>
  <c r="J365" i="12"/>
  <c r="F465" i="7" l="1"/>
  <c r="BJ255" i="13"/>
  <c r="BI255" i="13"/>
  <c r="J466" i="7"/>
  <c r="N254" i="13"/>
  <c r="BH255" i="13"/>
  <c r="H255" i="13"/>
  <c r="AU255" i="13"/>
  <c r="AI256" i="13" s="1"/>
  <c r="BE255" i="13"/>
  <c r="AV255" i="13"/>
  <c r="AJ256" i="13" s="1"/>
  <c r="I255" i="13"/>
  <c r="BF255" i="13"/>
  <c r="BA255" i="13"/>
  <c r="J255" i="13"/>
  <c r="AW255" i="13"/>
  <c r="AK256" i="13" s="1"/>
  <c r="BG255" i="13"/>
  <c r="L465" i="7"/>
  <c r="G365" i="12" s="1"/>
  <c r="H466" i="7" l="1"/>
  <c r="I466" i="7"/>
  <c r="K466" i="7"/>
  <c r="G466" i="7"/>
  <c r="R255" i="13"/>
  <c r="AA256" i="13" s="1"/>
  <c r="L255" i="13"/>
  <c r="O255" i="13" s="1"/>
  <c r="H365" i="12"/>
  <c r="I365" i="12" s="1"/>
  <c r="S255" i="13"/>
  <c r="AB256" i="13" s="1"/>
  <c r="M255" i="13"/>
  <c r="P255" i="13" s="1"/>
  <c r="Q255" i="13"/>
  <c r="Z256" i="13" s="1"/>
  <c r="K255" i="13"/>
  <c r="BK255" i="13"/>
  <c r="BL255" i="13" l="1"/>
  <c r="BM255" i="13"/>
  <c r="AS256" i="13" s="1"/>
  <c r="BN255" i="13"/>
  <c r="F466" i="7"/>
  <c r="L466" i="7"/>
  <c r="G366" i="12" s="1"/>
  <c r="H366" i="12" s="1"/>
  <c r="I366" i="12" s="1"/>
  <c r="N255" i="13"/>
  <c r="AT256" i="13"/>
  <c r="AR256" i="13"/>
  <c r="J366" i="12"/>
  <c r="BA256" i="13"/>
  <c r="BM256" i="13" l="1"/>
  <c r="BN256" i="13"/>
  <c r="BL256" i="13"/>
  <c r="BI256" i="13"/>
  <c r="BH256" i="13"/>
  <c r="BJ256" i="13"/>
  <c r="AV256" i="13"/>
  <c r="AJ257" i="13" s="1"/>
  <c r="I256" i="13"/>
  <c r="BF256" i="13"/>
  <c r="J367" i="12"/>
  <c r="AW256" i="13"/>
  <c r="AK257" i="13" s="1"/>
  <c r="J256" i="13"/>
  <c r="BG256" i="13"/>
  <c r="H256" i="13"/>
  <c r="AU256" i="13"/>
  <c r="AI257" i="13" s="1"/>
  <c r="AR257" i="13" s="1"/>
  <c r="BE256" i="13"/>
  <c r="K467" i="7"/>
  <c r="J467" i="7"/>
  <c r="H467" i="7"/>
  <c r="G467" i="7"/>
  <c r="I467" i="7"/>
  <c r="AT257" i="13" l="1"/>
  <c r="AS257" i="13"/>
  <c r="S256" i="13"/>
  <c r="AB257" i="13" s="1"/>
  <c r="M256" i="13"/>
  <c r="P256" i="13" s="1"/>
  <c r="L467" i="7"/>
  <c r="G367" i="12" s="1"/>
  <c r="K256" i="13"/>
  <c r="BK256" i="13"/>
  <c r="Q256" i="13"/>
  <c r="Z257" i="13" s="1"/>
  <c r="R256" i="13"/>
  <c r="AA257" i="13" s="1"/>
  <c r="L256" i="13"/>
  <c r="O256" i="13" s="1"/>
  <c r="BJ257" i="13" l="1"/>
  <c r="F467" i="7"/>
  <c r="BH257" i="13"/>
  <c r="N256" i="13"/>
  <c r="BI257" i="13"/>
  <c r="AV257" i="13"/>
  <c r="AJ258" i="13" s="1"/>
  <c r="I257" i="13"/>
  <c r="BF257" i="13"/>
  <c r="BA257" i="13"/>
  <c r="BE257" i="13"/>
  <c r="AU257" i="13"/>
  <c r="AI258" i="13" s="1"/>
  <c r="H257" i="13"/>
  <c r="H367" i="12"/>
  <c r="I367" i="12" s="1"/>
  <c r="AW257" i="13"/>
  <c r="AK258" i="13" s="1"/>
  <c r="J257" i="13"/>
  <c r="BG257" i="13"/>
  <c r="BN257" i="13" l="1"/>
  <c r="BL257" i="13"/>
  <c r="BM257" i="13"/>
  <c r="AS258" i="13" s="1"/>
  <c r="L257" i="13"/>
  <c r="O257" i="13" s="1"/>
  <c r="R257" i="13"/>
  <c r="AA258" i="13" s="1"/>
  <c r="S257" i="13"/>
  <c r="AB258" i="13" s="1"/>
  <c r="M257" i="13"/>
  <c r="P257" i="13" s="1"/>
  <c r="BK257" i="13"/>
  <c r="Q257" i="13"/>
  <c r="Z258" i="13" s="1"/>
  <c r="K257" i="13"/>
  <c r="H468" i="7"/>
  <c r="G468" i="7"/>
  <c r="K468" i="7"/>
  <c r="J468" i="7"/>
  <c r="I468" i="7"/>
  <c r="AR258" i="13"/>
  <c r="AT258" i="13"/>
  <c r="J368" i="12"/>
  <c r="F468" i="7" l="1"/>
  <c r="BJ258" i="13"/>
  <c r="BH258" i="13"/>
  <c r="BI258" i="13"/>
  <c r="J469" i="7"/>
  <c r="N257" i="13"/>
  <c r="K469" i="7"/>
  <c r="BE258" i="13"/>
  <c r="H258" i="13"/>
  <c r="AU258" i="13"/>
  <c r="AI259" i="13" s="1"/>
  <c r="J258" i="13"/>
  <c r="AW258" i="13"/>
  <c r="AK259" i="13" s="1"/>
  <c r="BG258" i="13"/>
  <c r="I469" i="7"/>
  <c r="H469" i="7"/>
  <c r="I258" i="13"/>
  <c r="AV258" i="13"/>
  <c r="AJ259" i="13" s="1"/>
  <c r="BF258" i="13"/>
  <c r="G469" i="7"/>
  <c r="L468" i="7"/>
  <c r="G368" i="12" s="1"/>
  <c r="BA258" i="13"/>
  <c r="L469" i="7" l="1"/>
  <c r="G369" i="12" s="1"/>
  <c r="R258" i="13"/>
  <c r="AA259" i="13" s="1"/>
  <c r="L258" i="13"/>
  <c r="O258" i="13" s="1"/>
  <c r="H368" i="12"/>
  <c r="I368" i="12" s="1"/>
  <c r="S258" i="13"/>
  <c r="AB259" i="13" s="1"/>
  <c r="M258" i="13"/>
  <c r="P258" i="13" s="1"/>
  <c r="Q258" i="13"/>
  <c r="Z259" i="13" s="1"/>
  <c r="BK258" i="13"/>
  <c r="K258" i="13"/>
  <c r="BL258" i="13" l="1"/>
  <c r="BM258" i="13"/>
  <c r="AS259" i="13" s="1"/>
  <c r="BN258" i="13"/>
  <c r="AT259" i="13" s="1"/>
  <c r="F469" i="7"/>
  <c r="N258" i="13"/>
  <c r="H369" i="12"/>
  <c r="I369" i="12" s="1"/>
  <c r="BA259" i="13"/>
  <c r="AR259" i="13"/>
  <c r="J369" i="12"/>
  <c r="BL259" i="13" l="1"/>
  <c r="BM259" i="13"/>
  <c r="BN259" i="13"/>
  <c r="BJ259" i="13"/>
  <c r="BI259" i="13"/>
  <c r="BH259" i="13"/>
  <c r="J259" i="13"/>
  <c r="AW259" i="13"/>
  <c r="AK260" i="13" s="1"/>
  <c r="AT260" i="13" s="1"/>
  <c r="BG259" i="13"/>
  <c r="AU259" i="13"/>
  <c r="AI260" i="13" s="1"/>
  <c r="BE259" i="13"/>
  <c r="H259" i="13"/>
  <c r="J370" i="12"/>
  <c r="J470" i="7"/>
  <c r="K470" i="7"/>
  <c r="H470" i="7"/>
  <c r="G470" i="7"/>
  <c r="I470" i="7"/>
  <c r="AV259" i="13"/>
  <c r="AJ260" i="13" s="1"/>
  <c r="I259" i="13"/>
  <c r="BF259" i="13"/>
  <c r="AS260" i="13" l="1"/>
  <c r="AR260" i="13"/>
  <c r="BK259" i="13"/>
  <c r="Q259" i="13"/>
  <c r="Z260" i="13" s="1"/>
  <c r="K259" i="13"/>
  <c r="L470" i="7"/>
  <c r="G370" i="12" s="1"/>
  <c r="S259" i="13"/>
  <c r="AB260" i="13" s="1"/>
  <c r="M259" i="13"/>
  <c r="P259" i="13" s="1"/>
  <c r="R259" i="13"/>
  <c r="AA260" i="13" s="1"/>
  <c r="L259" i="13"/>
  <c r="O259" i="13" s="1"/>
  <c r="BH260" i="13" l="1"/>
  <c r="F470" i="7"/>
  <c r="BJ260" i="13"/>
  <c r="BI260" i="13"/>
  <c r="N259" i="13"/>
  <c r="I260" i="13"/>
  <c r="AV260" i="13"/>
  <c r="AJ261" i="13" s="1"/>
  <c r="BF260" i="13"/>
  <c r="AW260" i="13"/>
  <c r="AK261" i="13" s="1"/>
  <c r="BG260" i="13"/>
  <c r="J260" i="13"/>
  <c r="H260" i="13"/>
  <c r="AU260" i="13"/>
  <c r="AI261" i="13" s="1"/>
  <c r="BE260" i="13"/>
  <c r="H370" i="12"/>
  <c r="I370" i="12" s="1"/>
  <c r="BA260" i="13"/>
  <c r="BM260" i="13" l="1"/>
  <c r="AS261" i="13" s="1"/>
  <c r="BN260" i="13"/>
  <c r="BL260" i="13"/>
  <c r="J471" i="7"/>
  <c r="H471" i="7"/>
  <c r="K471" i="7"/>
  <c r="I471" i="7"/>
  <c r="G471" i="7"/>
  <c r="BK260" i="13"/>
  <c r="K260" i="13"/>
  <c r="Q260" i="13"/>
  <c r="Z261" i="13" s="1"/>
  <c r="R260" i="13"/>
  <c r="AA261" i="13" s="1"/>
  <c r="L260" i="13"/>
  <c r="O260" i="13" s="1"/>
  <c r="AR261" i="13"/>
  <c r="AT261" i="13"/>
  <c r="J371" i="12"/>
  <c r="M260" i="13"/>
  <c r="P260" i="13" s="1"/>
  <c r="S260" i="13"/>
  <c r="AB261" i="13" s="1"/>
  <c r="F471" i="7" l="1"/>
  <c r="BH261" i="13"/>
  <c r="BJ261" i="13"/>
  <c r="BI261" i="13"/>
  <c r="N260" i="13"/>
  <c r="I261" i="13"/>
  <c r="AV261" i="13"/>
  <c r="AJ262" i="13" s="1"/>
  <c r="BF261" i="13"/>
  <c r="AU261" i="13"/>
  <c r="AI262" i="13" s="1"/>
  <c r="BE261" i="13"/>
  <c r="H261" i="13"/>
  <c r="L471" i="7"/>
  <c r="G371" i="12" s="1"/>
  <c r="J261" i="13"/>
  <c r="AW261" i="13"/>
  <c r="AK262" i="13" s="1"/>
  <c r="BG261" i="13"/>
  <c r="BA261" i="13"/>
  <c r="H472" i="7"/>
  <c r="I472" i="7" l="1"/>
  <c r="G472" i="7"/>
  <c r="J472" i="7"/>
  <c r="K472" i="7"/>
  <c r="H371" i="12"/>
  <c r="I371" i="12" s="1"/>
  <c r="R261" i="13"/>
  <c r="AA262" i="13" s="1"/>
  <c r="L261" i="13"/>
  <c r="O261" i="13" s="1"/>
  <c r="S261" i="13"/>
  <c r="AB262" i="13" s="1"/>
  <c r="M261" i="13"/>
  <c r="P261" i="13" s="1"/>
  <c r="Q261" i="13"/>
  <c r="Z262" i="13" s="1"/>
  <c r="BK261" i="13"/>
  <c r="K261" i="13"/>
  <c r="F472" i="7" l="1"/>
  <c r="BN261" i="13"/>
  <c r="AT262" i="13" s="1"/>
  <c r="BL261" i="13"/>
  <c r="AR262" i="13" s="1"/>
  <c r="BM261" i="13"/>
  <c r="AS262" i="13" s="1"/>
  <c r="L472" i="7"/>
  <c r="G372" i="12" s="1"/>
  <c r="H372" i="12" s="1"/>
  <c r="I372" i="12" s="1"/>
  <c r="N261" i="13"/>
  <c r="BA262" i="13"/>
  <c r="J372" i="12"/>
  <c r="BL262" i="13" l="1"/>
  <c r="BM262" i="13"/>
  <c r="BN262" i="13"/>
  <c r="BH262" i="13"/>
  <c r="BI262" i="13"/>
  <c r="BJ262" i="13"/>
  <c r="H473" i="7"/>
  <c r="I473" i="7"/>
  <c r="J473" i="7"/>
  <c r="K473" i="7"/>
  <c r="G473" i="7"/>
  <c r="AW262" i="13"/>
  <c r="AK263" i="13" s="1"/>
  <c r="J262" i="13"/>
  <c r="BG262" i="13"/>
  <c r="J373" i="12"/>
  <c r="AU262" i="13"/>
  <c r="AI263" i="13" s="1"/>
  <c r="BE262" i="13"/>
  <c r="H262" i="13"/>
  <c r="AV262" i="13"/>
  <c r="AJ263" i="13" s="1"/>
  <c r="I262" i="13"/>
  <c r="BF262" i="13"/>
  <c r="AS263" i="13" l="1"/>
  <c r="AR263" i="13"/>
  <c r="AT263" i="13"/>
  <c r="BK262" i="13"/>
  <c r="Q262" i="13"/>
  <c r="Z263" i="13" s="1"/>
  <c r="K262" i="13"/>
  <c r="L473" i="7"/>
  <c r="G373" i="12" s="1"/>
  <c r="R262" i="13"/>
  <c r="AA263" i="13" s="1"/>
  <c r="L262" i="13"/>
  <c r="O262" i="13" s="1"/>
  <c r="M262" i="13"/>
  <c r="P262" i="13" s="1"/>
  <c r="S262" i="13"/>
  <c r="AB263" i="13" s="1"/>
  <c r="F473" i="7" l="1"/>
  <c r="BH263" i="13"/>
  <c r="BJ263" i="13"/>
  <c r="BI263" i="13"/>
  <c r="N262" i="13"/>
  <c r="H263" i="13"/>
  <c r="AU263" i="13"/>
  <c r="AI264" i="13" s="1"/>
  <c r="BE263" i="13"/>
  <c r="H373" i="12"/>
  <c r="I373" i="12" s="1"/>
  <c r="AV263" i="13"/>
  <c r="AJ264" i="13" s="1"/>
  <c r="BF263" i="13"/>
  <c r="I263" i="13"/>
  <c r="BA263" i="13"/>
  <c r="AW263" i="13"/>
  <c r="AK264" i="13" s="1"/>
  <c r="J263" i="13"/>
  <c r="BG263" i="13"/>
  <c r="BL263" i="13" l="1"/>
  <c r="AR264" i="13" s="1"/>
  <c r="BM263" i="13"/>
  <c r="AS264" i="13" s="1"/>
  <c r="BN263" i="13"/>
  <c r="L263" i="13"/>
  <c r="O263" i="13" s="1"/>
  <c r="R263" i="13"/>
  <c r="AA264" i="13" s="1"/>
  <c r="J474" i="7"/>
  <c r="G474" i="7"/>
  <c r="I474" i="7"/>
  <c r="H474" i="7"/>
  <c r="K474" i="7"/>
  <c r="BK263" i="13"/>
  <c r="Q263" i="13"/>
  <c r="Z264" i="13" s="1"/>
  <c r="K263" i="13"/>
  <c r="AT264" i="13"/>
  <c r="J374" i="12"/>
  <c r="S263" i="13"/>
  <c r="AB264" i="13" s="1"/>
  <c r="M263" i="13"/>
  <c r="P263" i="13" s="1"/>
  <c r="F474" i="7" l="1"/>
  <c r="BI264" i="13"/>
  <c r="BH264" i="13"/>
  <c r="BJ264" i="13"/>
  <c r="N263" i="13"/>
  <c r="J264" i="13"/>
  <c r="AW264" i="13"/>
  <c r="AK265" i="13" s="1"/>
  <c r="BG264" i="13"/>
  <c r="BA264" i="13"/>
  <c r="L474" i="7"/>
  <c r="G374" i="12" s="1"/>
  <c r="I475" i="7"/>
  <c r="H264" i="13"/>
  <c r="BE264" i="13"/>
  <c r="AU264" i="13"/>
  <c r="AI265" i="13" s="1"/>
  <c r="I264" i="13"/>
  <c r="AV264" i="13"/>
  <c r="AJ265" i="13" s="1"/>
  <c r="BF264" i="13"/>
  <c r="J475" i="7" l="1"/>
  <c r="L264" i="13"/>
  <c r="O264" i="13" s="1"/>
  <c r="R264" i="13"/>
  <c r="AA265" i="13" s="1"/>
  <c r="BK264" i="13"/>
  <c r="Q264" i="13"/>
  <c r="Z265" i="13" s="1"/>
  <c r="K264" i="13"/>
  <c r="S264" i="13"/>
  <c r="AB265" i="13" s="1"/>
  <c r="M264" i="13"/>
  <c r="P264" i="13" s="1"/>
  <c r="H475" i="7"/>
  <c r="K475" i="7"/>
  <c r="H374" i="12"/>
  <c r="I374" i="12" s="1"/>
  <c r="G475" i="7"/>
  <c r="F475" i="7" l="1"/>
  <c r="BM264" i="13"/>
  <c r="AS265" i="13" s="1"/>
  <c r="BN264" i="13"/>
  <c r="AT265" i="13" s="1"/>
  <c r="BL264" i="13"/>
  <c r="AR265" i="13" s="1"/>
  <c r="I476" i="7"/>
  <c r="N264" i="13"/>
  <c r="L475" i="7"/>
  <c r="G375" i="12" s="1"/>
  <c r="BA265" i="13"/>
  <c r="J375" i="12"/>
  <c r="BH265" i="13" l="1"/>
  <c r="BI265" i="13"/>
  <c r="BJ265" i="13"/>
  <c r="G476" i="7"/>
  <c r="H476" i="7"/>
  <c r="K476" i="7"/>
  <c r="J476" i="7"/>
  <c r="AV265" i="13"/>
  <c r="AJ266" i="13" s="1"/>
  <c r="I265" i="13"/>
  <c r="BF265" i="13"/>
  <c r="H375" i="12"/>
  <c r="I375" i="12" s="1"/>
  <c r="J265" i="13"/>
  <c r="AW265" i="13"/>
  <c r="AK266" i="13" s="1"/>
  <c r="BG265" i="13"/>
  <c r="AU265" i="13"/>
  <c r="AI266" i="13" s="1"/>
  <c r="H265" i="13"/>
  <c r="BE265" i="13"/>
  <c r="J376" i="12" l="1"/>
  <c r="BN265" i="13"/>
  <c r="AT266" i="13" s="1"/>
  <c r="BL265" i="13"/>
  <c r="BM265" i="13"/>
  <c r="AS266" i="13" s="1"/>
  <c r="L476" i="7"/>
  <c r="G376" i="12" s="1"/>
  <c r="H376" i="12" s="1"/>
  <c r="I376" i="12" s="1"/>
  <c r="AR266" i="13"/>
  <c r="Q265" i="13"/>
  <c r="Z266" i="13" s="1"/>
  <c r="F476" i="7" s="1"/>
  <c r="BK265" i="13"/>
  <c r="K265" i="13"/>
  <c r="S265" i="13"/>
  <c r="AB266" i="13" s="1"/>
  <c r="M265" i="13"/>
  <c r="P265" i="13" s="1"/>
  <c r="R265" i="13"/>
  <c r="AA266" i="13" s="1"/>
  <c r="L265" i="13"/>
  <c r="O265" i="13" s="1"/>
  <c r="J377" i="12" l="1"/>
  <c r="BL266" i="13"/>
  <c r="BM266" i="13"/>
  <c r="BN266" i="13"/>
  <c r="BH266" i="13"/>
  <c r="BI266" i="13"/>
  <c r="BJ266" i="13"/>
  <c r="N265" i="13"/>
  <c r="AU266" i="13"/>
  <c r="AI267" i="13" s="1"/>
  <c r="H266" i="13"/>
  <c r="BE266" i="13"/>
  <c r="I266" i="13"/>
  <c r="AV266" i="13"/>
  <c r="AJ267" i="13" s="1"/>
  <c r="BF266" i="13"/>
  <c r="J266" i="13"/>
  <c r="AW266" i="13"/>
  <c r="AK267" i="13" s="1"/>
  <c r="BG266" i="13"/>
  <c r="BA266" i="13"/>
  <c r="AS267" i="13" l="1"/>
  <c r="AR267" i="13"/>
  <c r="AT267" i="13"/>
  <c r="I477" i="7"/>
  <c r="K477" i="7"/>
  <c r="H477" i="7"/>
  <c r="G477" i="7"/>
  <c r="J477" i="7"/>
  <c r="Q266" i="13"/>
  <c r="Z267" i="13" s="1"/>
  <c r="BK266" i="13"/>
  <c r="K266" i="13"/>
  <c r="S266" i="13"/>
  <c r="AB267" i="13" s="1"/>
  <c r="M266" i="13"/>
  <c r="P266" i="13" s="1"/>
  <c r="R266" i="13"/>
  <c r="AA267" i="13" s="1"/>
  <c r="L266" i="13"/>
  <c r="O266" i="13" s="1"/>
  <c r="F477" i="7" l="1"/>
  <c r="BH267" i="13"/>
  <c r="BJ267" i="13"/>
  <c r="N266" i="13"/>
  <c r="BI267" i="13"/>
  <c r="I267" i="13"/>
  <c r="AV267" i="13"/>
  <c r="AJ268" i="13" s="1"/>
  <c r="BF267" i="13"/>
  <c r="BA267" i="13"/>
  <c r="J478" i="7"/>
  <c r="H267" i="13"/>
  <c r="AU267" i="13"/>
  <c r="AI268" i="13" s="1"/>
  <c r="BE267" i="13"/>
  <c r="J267" i="13"/>
  <c r="BG267" i="13"/>
  <c r="AW267" i="13"/>
  <c r="AK268" i="13" s="1"/>
  <c r="L477" i="7"/>
  <c r="G377" i="12" s="1"/>
  <c r="G478" i="7" l="1"/>
  <c r="I478" i="7"/>
  <c r="H478" i="7"/>
  <c r="K478" i="7"/>
  <c r="H377" i="12"/>
  <c r="I377" i="12" s="1"/>
  <c r="BK267" i="13"/>
  <c r="K267" i="13"/>
  <c r="Q267" i="13"/>
  <c r="Z268" i="13" s="1"/>
  <c r="R267" i="13"/>
  <c r="AA268" i="13" s="1"/>
  <c r="L267" i="13"/>
  <c r="O267" i="13" s="1"/>
  <c r="S267" i="13"/>
  <c r="AB268" i="13" s="1"/>
  <c r="M267" i="13"/>
  <c r="P267" i="13" s="1"/>
  <c r="BL267" i="13" l="1"/>
  <c r="AR268" i="13" s="1"/>
  <c r="BM267" i="13"/>
  <c r="BN267" i="13"/>
  <c r="AT268" i="13" s="1"/>
  <c r="F478" i="7"/>
  <c r="G479" i="7" s="1"/>
  <c r="L478" i="7"/>
  <c r="G378" i="12" s="1"/>
  <c r="H378" i="12" s="1"/>
  <c r="I378" i="12" s="1"/>
  <c r="N267" i="13"/>
  <c r="BA268" i="13"/>
  <c r="AS268" i="13"/>
  <c r="J378" i="12"/>
  <c r="BM268" i="13" l="1"/>
  <c r="BN268" i="13"/>
  <c r="BL268" i="13"/>
  <c r="K479" i="7"/>
  <c r="H479" i="7"/>
  <c r="I479" i="7"/>
  <c r="J479" i="7"/>
  <c r="BI268" i="13"/>
  <c r="BH268" i="13"/>
  <c r="BJ268" i="13"/>
  <c r="H268" i="13"/>
  <c r="AU268" i="13"/>
  <c r="AI269" i="13" s="1"/>
  <c r="AR269" i="13" s="1"/>
  <c r="BE268" i="13"/>
  <c r="AV268" i="13"/>
  <c r="AJ269" i="13" s="1"/>
  <c r="AS269" i="13" s="1"/>
  <c r="I268" i="13"/>
  <c r="BF268" i="13"/>
  <c r="AW268" i="13"/>
  <c r="AK269" i="13" s="1"/>
  <c r="J268" i="13"/>
  <c r="BG268" i="13"/>
  <c r="J379" i="12"/>
  <c r="AT269" i="13" l="1"/>
  <c r="L479" i="7"/>
  <c r="G379" i="12" s="1"/>
  <c r="H379" i="12" s="1"/>
  <c r="I379" i="12" s="1"/>
  <c r="R268" i="13"/>
  <c r="AA269" i="13" s="1"/>
  <c r="L268" i="13"/>
  <c r="O268" i="13" s="1"/>
  <c r="Q268" i="13"/>
  <c r="Z269" i="13" s="1"/>
  <c r="BK268" i="13"/>
  <c r="K268" i="13"/>
  <c r="S268" i="13"/>
  <c r="AB269" i="13" s="1"/>
  <c r="M268" i="13"/>
  <c r="P268" i="13" s="1"/>
  <c r="BN269" i="13" l="1"/>
  <c r="BL269" i="13"/>
  <c r="BM269" i="13"/>
  <c r="BH269" i="13"/>
  <c r="F479" i="7"/>
  <c r="J380" i="12"/>
  <c r="BI269" i="13"/>
  <c r="N268" i="13"/>
  <c r="BJ269" i="13"/>
  <c r="H269" i="13"/>
  <c r="AU269" i="13"/>
  <c r="AI270" i="13" s="1"/>
  <c r="BE269" i="13"/>
  <c r="J269" i="13"/>
  <c r="AW269" i="13"/>
  <c r="AK270" i="13" s="1"/>
  <c r="BG269" i="13"/>
  <c r="BA269" i="13"/>
  <c r="I269" i="13"/>
  <c r="AV269" i="13"/>
  <c r="AJ270" i="13" s="1"/>
  <c r="BF269" i="13"/>
  <c r="AR270" i="13" l="1"/>
  <c r="AT270" i="13"/>
  <c r="AS270" i="13"/>
  <c r="Q269" i="13"/>
  <c r="Z270" i="13" s="1"/>
  <c r="BK269" i="13"/>
  <c r="K269" i="13"/>
  <c r="R269" i="13"/>
  <c r="AA270" i="13" s="1"/>
  <c r="L269" i="13"/>
  <c r="O269" i="13" s="1"/>
  <c r="H480" i="7"/>
  <c r="J480" i="7"/>
  <c r="K480" i="7"/>
  <c r="G480" i="7"/>
  <c r="I480" i="7"/>
  <c r="M269" i="13"/>
  <c r="P269" i="13" s="1"/>
  <c r="S269" i="13"/>
  <c r="AB270" i="13" s="1"/>
  <c r="F480" i="7" l="1"/>
  <c r="H481" i="7" s="1"/>
  <c r="BI270" i="13"/>
  <c r="BH270" i="13"/>
  <c r="BJ270" i="13"/>
  <c r="N269" i="13"/>
  <c r="H270" i="13"/>
  <c r="AU270" i="13"/>
  <c r="AI271" i="13" s="1"/>
  <c r="BE270" i="13"/>
  <c r="BA270" i="13"/>
  <c r="J270" i="13"/>
  <c r="AW270" i="13"/>
  <c r="AK271" i="13" s="1"/>
  <c r="BG270" i="13"/>
  <c r="L480" i="7"/>
  <c r="G380" i="12" s="1"/>
  <c r="I270" i="13"/>
  <c r="AV270" i="13"/>
  <c r="AJ271" i="13" s="1"/>
  <c r="BF270" i="13"/>
  <c r="I481" i="7" l="1"/>
  <c r="K481" i="7"/>
  <c r="G481" i="7"/>
  <c r="J481" i="7"/>
  <c r="M270" i="13"/>
  <c r="P270" i="13" s="1"/>
  <c r="S270" i="13"/>
  <c r="AB271" i="13" s="1"/>
  <c r="H380" i="12"/>
  <c r="I380" i="12" s="1"/>
  <c r="R270" i="13"/>
  <c r="AA271" i="13" s="1"/>
  <c r="L270" i="13"/>
  <c r="O270" i="13" s="1"/>
  <c r="Q270" i="13"/>
  <c r="Z271" i="13" s="1"/>
  <c r="K270" i="13"/>
  <c r="BK270" i="13"/>
  <c r="F481" i="7" l="1"/>
  <c r="BL270" i="13"/>
  <c r="AR271" i="13" s="1"/>
  <c r="BM270" i="13"/>
  <c r="AS271" i="13" s="1"/>
  <c r="BN270" i="13"/>
  <c r="AT271" i="13" s="1"/>
  <c r="L481" i="7"/>
  <c r="G381" i="12" s="1"/>
  <c r="H381" i="12" s="1"/>
  <c r="I381" i="12" s="1"/>
  <c r="N270" i="13"/>
  <c r="BA271" i="13"/>
  <c r="J381" i="12"/>
  <c r="BL271" i="13" l="1"/>
  <c r="BM271" i="13"/>
  <c r="BN271" i="13"/>
  <c r="BH271" i="13"/>
  <c r="BJ271" i="13"/>
  <c r="BI271" i="13"/>
  <c r="AU271" i="13"/>
  <c r="AI272" i="13" s="1"/>
  <c r="H271" i="13"/>
  <c r="BE271" i="13"/>
  <c r="I271" i="13"/>
  <c r="AV271" i="13"/>
  <c r="AJ272" i="13" s="1"/>
  <c r="BF271" i="13"/>
  <c r="K482" i="7"/>
  <c r="G482" i="7"/>
  <c r="H482" i="7"/>
  <c r="I482" i="7"/>
  <c r="J482" i="7"/>
  <c r="J271" i="13"/>
  <c r="AW271" i="13"/>
  <c r="AK272" i="13" s="1"/>
  <c r="BG271" i="13"/>
  <c r="J382" i="12"/>
  <c r="AS272" i="13" l="1"/>
  <c r="AT272" i="13"/>
  <c r="AR272" i="13"/>
  <c r="S271" i="13"/>
  <c r="AB272" i="13" s="1"/>
  <c r="M271" i="13"/>
  <c r="P271" i="13" s="1"/>
  <c r="L482" i="7"/>
  <c r="G382" i="12" s="1"/>
  <c r="Q271" i="13"/>
  <c r="Z272" i="13" s="1"/>
  <c r="BK271" i="13"/>
  <c r="K271" i="13"/>
  <c r="R271" i="13"/>
  <c r="AA272" i="13" s="1"/>
  <c r="L271" i="13"/>
  <c r="O271" i="13" s="1"/>
  <c r="F482" i="7" l="1"/>
  <c r="BH272" i="13"/>
  <c r="BJ272" i="13"/>
  <c r="BI272" i="13"/>
  <c r="N271" i="13"/>
  <c r="J272" i="13"/>
  <c r="AW272" i="13"/>
  <c r="AK273" i="13" s="1"/>
  <c r="BG272" i="13"/>
  <c r="BA272" i="13"/>
  <c r="AV272" i="13"/>
  <c r="AJ273" i="13" s="1"/>
  <c r="I272" i="13"/>
  <c r="BF272" i="13"/>
  <c r="H272" i="13"/>
  <c r="AU272" i="13"/>
  <c r="AI273" i="13" s="1"/>
  <c r="BE272" i="13"/>
  <c r="H382" i="12"/>
  <c r="I382" i="12" s="1"/>
  <c r="BM272" i="13" l="1"/>
  <c r="BN272" i="13"/>
  <c r="AT273" i="13" s="1"/>
  <c r="BL272" i="13"/>
  <c r="AR273" i="13" s="1"/>
  <c r="L272" i="13"/>
  <c r="O272" i="13" s="1"/>
  <c r="R272" i="13"/>
  <c r="AA273" i="13" s="1"/>
  <c r="M272" i="13"/>
  <c r="P272" i="13" s="1"/>
  <c r="S272" i="13"/>
  <c r="AB273" i="13" s="1"/>
  <c r="AS273" i="13"/>
  <c r="J383" i="12"/>
  <c r="J483" i="7"/>
  <c r="I483" i="7"/>
  <c r="G483" i="7"/>
  <c r="H483" i="7"/>
  <c r="K483" i="7"/>
  <c r="Q272" i="13"/>
  <c r="Z273" i="13" s="1"/>
  <c r="BK272" i="13"/>
  <c r="K272" i="13"/>
  <c r="F483" i="7" l="1"/>
  <c r="K484" i="7" s="1"/>
  <c r="BJ273" i="13"/>
  <c r="BI273" i="13"/>
  <c r="N272" i="13"/>
  <c r="BH273" i="13"/>
  <c r="AW273" i="13"/>
  <c r="AK274" i="13" s="1"/>
  <c r="BG273" i="13"/>
  <c r="J273" i="13"/>
  <c r="BE273" i="13"/>
  <c r="H273" i="13"/>
  <c r="AU273" i="13"/>
  <c r="AI274" i="13" s="1"/>
  <c r="L483" i="7"/>
  <c r="G383" i="12" s="1"/>
  <c r="AV273" i="13"/>
  <c r="AJ274" i="13" s="1"/>
  <c r="I273" i="13"/>
  <c r="BF273" i="13"/>
  <c r="BA273" i="13"/>
  <c r="J484" i="7" l="1"/>
  <c r="I484" i="7"/>
  <c r="G484" i="7"/>
  <c r="H484" i="7"/>
  <c r="BK273" i="13"/>
  <c r="Q273" i="13"/>
  <c r="Z274" i="13" s="1"/>
  <c r="K273" i="13"/>
  <c r="S273" i="13"/>
  <c r="AB274" i="13" s="1"/>
  <c r="M273" i="13"/>
  <c r="P273" i="13" s="1"/>
  <c r="R273" i="13"/>
  <c r="AA274" i="13" s="1"/>
  <c r="L273" i="13"/>
  <c r="O273" i="13" s="1"/>
  <c r="H383" i="12"/>
  <c r="I383" i="12" s="1"/>
  <c r="F484" i="7" l="1"/>
  <c r="BN273" i="13"/>
  <c r="AT274" i="13" s="1"/>
  <c r="BL273" i="13"/>
  <c r="AR274" i="13" s="1"/>
  <c r="BM273" i="13"/>
  <c r="L484" i="7"/>
  <c r="G384" i="12" s="1"/>
  <c r="H384" i="12" s="1"/>
  <c r="I384" i="12" s="1"/>
  <c r="N273" i="13"/>
  <c r="AS274" i="13"/>
  <c r="J384" i="12"/>
  <c r="BA274" i="13"/>
  <c r="BL274" i="13" l="1"/>
  <c r="BM274" i="13"/>
  <c r="BN274" i="13"/>
  <c r="BI274" i="13"/>
  <c r="BJ274" i="13"/>
  <c r="BH274" i="13"/>
  <c r="J274" i="13"/>
  <c r="BG274" i="13"/>
  <c r="AW274" i="13"/>
  <c r="AK275" i="13" s="1"/>
  <c r="H485" i="7"/>
  <c r="G485" i="7"/>
  <c r="I485" i="7"/>
  <c r="K485" i="7"/>
  <c r="J485" i="7"/>
  <c r="J385" i="12"/>
  <c r="AU274" i="13"/>
  <c r="AI275" i="13" s="1"/>
  <c r="BE274" i="13"/>
  <c r="H274" i="13"/>
  <c r="I274" i="13"/>
  <c r="AV274" i="13"/>
  <c r="AJ275" i="13" s="1"/>
  <c r="BF274" i="13"/>
  <c r="AT275" i="13" l="1"/>
  <c r="AR275" i="13"/>
  <c r="AS275" i="13"/>
  <c r="S274" i="13"/>
  <c r="AB275" i="13" s="1"/>
  <c r="M274" i="13"/>
  <c r="P274" i="13" s="1"/>
  <c r="Q274" i="13"/>
  <c r="Z275" i="13" s="1"/>
  <c r="BK274" i="13"/>
  <c r="K274" i="13"/>
  <c r="R274" i="13"/>
  <c r="AA275" i="13" s="1"/>
  <c r="L274" i="13"/>
  <c r="O274" i="13" s="1"/>
  <c r="L485" i="7"/>
  <c r="G385" i="12" s="1"/>
  <c r="F485" i="7" l="1"/>
  <c r="BI275" i="13"/>
  <c r="BH275" i="13"/>
  <c r="BJ275" i="13"/>
  <c r="N274" i="13"/>
  <c r="H385" i="12"/>
  <c r="I385" i="12" s="1"/>
  <c r="J275" i="13"/>
  <c r="BG275" i="13"/>
  <c r="AW275" i="13"/>
  <c r="AK276" i="13" s="1"/>
  <c r="BA275" i="13"/>
  <c r="AU275" i="13"/>
  <c r="AI276" i="13" s="1"/>
  <c r="BE275" i="13"/>
  <c r="H275" i="13"/>
  <c r="I275" i="13"/>
  <c r="AV275" i="13"/>
  <c r="AJ276" i="13" s="1"/>
  <c r="BF275" i="13"/>
  <c r="BL275" i="13" l="1"/>
  <c r="AR276" i="13" s="1"/>
  <c r="BN275" i="13"/>
  <c r="AT276" i="13" s="1"/>
  <c r="BM275" i="13"/>
  <c r="AS276" i="13" s="1"/>
  <c r="R275" i="13"/>
  <c r="AA276" i="13" s="1"/>
  <c r="L275" i="13"/>
  <c r="O275" i="13" s="1"/>
  <c r="J386" i="12"/>
  <c r="S275" i="13"/>
  <c r="AB276" i="13" s="1"/>
  <c r="M275" i="13"/>
  <c r="P275" i="13" s="1"/>
  <c r="G486" i="7"/>
  <c r="H486" i="7"/>
  <c r="I486" i="7"/>
  <c r="J486" i="7"/>
  <c r="K486" i="7"/>
  <c r="BK275" i="13"/>
  <c r="Q275" i="13"/>
  <c r="Z276" i="13" s="1"/>
  <c r="F486" i="7" s="1"/>
  <c r="K275" i="13"/>
  <c r="BJ276" i="13" l="1"/>
  <c r="BH276" i="13"/>
  <c r="BI276" i="13"/>
  <c r="N275" i="13"/>
  <c r="H276" i="13"/>
  <c r="AU276" i="13"/>
  <c r="AI277" i="13" s="1"/>
  <c r="BE276" i="13"/>
  <c r="AW276" i="13"/>
  <c r="AK277" i="13" s="1"/>
  <c r="BG276" i="13"/>
  <c r="J276" i="13"/>
  <c r="BA276" i="13"/>
  <c r="L486" i="7"/>
  <c r="G386" i="12" s="1"/>
  <c r="AV276" i="13"/>
  <c r="AJ277" i="13" s="1"/>
  <c r="I276" i="13"/>
  <c r="BF276" i="13"/>
  <c r="J487" i="7"/>
  <c r="H386" i="12" l="1"/>
  <c r="I386" i="12" s="1"/>
  <c r="M276" i="13"/>
  <c r="P276" i="13" s="1"/>
  <c r="S276" i="13"/>
  <c r="AB277" i="13" s="1"/>
  <c r="K487" i="7"/>
  <c r="G487" i="7"/>
  <c r="H487" i="7"/>
  <c r="L276" i="13"/>
  <c r="O276" i="13" s="1"/>
  <c r="R276" i="13"/>
  <c r="AA277" i="13" s="1"/>
  <c r="BK276" i="13"/>
  <c r="Q276" i="13"/>
  <c r="Z277" i="13" s="1"/>
  <c r="K276" i="13"/>
  <c r="I487" i="7"/>
  <c r="F487" i="7" l="1"/>
  <c r="BM276" i="13"/>
  <c r="AS277" i="13" s="1"/>
  <c r="BN276" i="13"/>
  <c r="AT277" i="13" s="1"/>
  <c r="BL276" i="13"/>
  <c r="AR277" i="13" s="1"/>
  <c r="N276" i="13"/>
  <c r="J387" i="12"/>
  <c r="L487" i="7"/>
  <c r="G387" i="12" s="1"/>
  <c r="BA277" i="13"/>
  <c r="H488" i="7"/>
  <c r="BJ277" i="13" l="1"/>
  <c r="BH277" i="13"/>
  <c r="BI277" i="13"/>
  <c r="J277" i="13"/>
  <c r="AW277" i="13"/>
  <c r="AK278" i="13" s="1"/>
  <c r="BG277" i="13"/>
  <c r="J488" i="7"/>
  <c r="AV277" i="13"/>
  <c r="AJ278" i="13" s="1"/>
  <c r="I277" i="13"/>
  <c r="BF277" i="13"/>
  <c r="I488" i="7"/>
  <c r="K488" i="7"/>
  <c r="G488" i="7"/>
  <c r="H277" i="13"/>
  <c r="AU277" i="13"/>
  <c r="AI278" i="13" s="1"/>
  <c r="BE277" i="13"/>
  <c r="H387" i="12"/>
  <c r="I387" i="12" s="1"/>
  <c r="BN277" i="13" l="1"/>
  <c r="AT278" i="13" s="1"/>
  <c r="BL277" i="13"/>
  <c r="AR278" i="13" s="1"/>
  <c r="BM277" i="13"/>
  <c r="M277" i="13"/>
  <c r="P277" i="13" s="1"/>
  <c r="S277" i="13"/>
  <c r="AB278" i="13" s="1"/>
  <c r="AS278" i="13"/>
  <c r="L488" i="7"/>
  <c r="G388" i="12" s="1"/>
  <c r="BK277" i="13"/>
  <c r="Q277" i="13"/>
  <c r="Z278" i="13" s="1"/>
  <c r="K277" i="13"/>
  <c r="R277" i="13"/>
  <c r="AA278" i="13" s="1"/>
  <c r="L277" i="13"/>
  <c r="O277" i="13" s="1"/>
  <c r="J388" i="12"/>
  <c r="F488" i="7" l="1"/>
  <c r="BJ278" i="13"/>
  <c r="BH278" i="13"/>
  <c r="N277" i="13"/>
  <c r="BI278" i="13"/>
  <c r="I278" i="13"/>
  <c r="AV278" i="13"/>
  <c r="AJ279" i="13" s="1"/>
  <c r="BF278" i="13"/>
  <c r="H278" i="13"/>
  <c r="AU278" i="13"/>
  <c r="AI279" i="13" s="1"/>
  <c r="BE278" i="13"/>
  <c r="BA278" i="13"/>
  <c r="J278" i="13"/>
  <c r="AW278" i="13"/>
  <c r="AK279" i="13" s="1"/>
  <c r="BG278" i="13"/>
  <c r="H388" i="12"/>
  <c r="I388" i="12" s="1"/>
  <c r="J389" i="12" l="1"/>
  <c r="BM278" i="13"/>
  <c r="AS279" i="13" s="1"/>
  <c r="BL278" i="13"/>
  <c r="AR279" i="13" s="1"/>
  <c r="BN278" i="13"/>
  <c r="AT279" i="13" s="1"/>
  <c r="H489" i="7"/>
  <c r="G489" i="7"/>
  <c r="I489" i="7"/>
  <c r="K489" i="7"/>
  <c r="J489" i="7"/>
  <c r="S278" i="13"/>
  <c r="AB279" i="13" s="1"/>
  <c r="M278" i="13"/>
  <c r="P278" i="13" s="1"/>
  <c r="Q278" i="13"/>
  <c r="Z279" i="13" s="1"/>
  <c r="K278" i="13"/>
  <c r="BK278" i="13"/>
  <c r="R278" i="13"/>
  <c r="AA279" i="13" s="1"/>
  <c r="L278" i="13"/>
  <c r="O278" i="13" s="1"/>
  <c r="F489" i="7" l="1"/>
  <c r="BJ279" i="13"/>
  <c r="N278" i="13"/>
  <c r="BI279" i="13"/>
  <c r="BH279" i="13"/>
  <c r="H279" i="13"/>
  <c r="BE279" i="13"/>
  <c r="AU279" i="13"/>
  <c r="AI280" i="13" s="1"/>
  <c r="I279" i="13"/>
  <c r="AV279" i="13"/>
  <c r="AJ280" i="13" s="1"/>
  <c r="BF279" i="13"/>
  <c r="BA279" i="13"/>
  <c r="J279" i="13"/>
  <c r="BG279" i="13"/>
  <c r="AW279" i="13"/>
  <c r="AK280" i="13" s="1"/>
  <c r="L489" i="7"/>
  <c r="G389" i="12" s="1"/>
  <c r="Q279" i="13" l="1"/>
  <c r="Z280" i="13" s="1"/>
  <c r="BK279" i="13"/>
  <c r="K279" i="13"/>
  <c r="H389" i="12"/>
  <c r="I389" i="12" s="1"/>
  <c r="G490" i="7"/>
  <c r="H490" i="7"/>
  <c r="S279" i="13"/>
  <c r="AB280" i="13" s="1"/>
  <c r="M279" i="13"/>
  <c r="P279" i="13" s="1"/>
  <c r="R279" i="13"/>
  <c r="AA280" i="13" s="1"/>
  <c r="L279" i="13"/>
  <c r="O279" i="13" s="1"/>
  <c r="I490" i="7"/>
  <c r="J490" i="7"/>
  <c r="K490" i="7"/>
  <c r="F490" i="7" l="1"/>
  <c r="H491" i="7" s="1"/>
  <c r="BL279" i="13"/>
  <c r="BM279" i="13"/>
  <c r="AS280" i="13" s="1"/>
  <c r="BN279" i="13"/>
  <c r="AT280" i="13" s="1"/>
  <c r="N279" i="13"/>
  <c r="L490" i="7"/>
  <c r="G390" i="12" s="1"/>
  <c r="BA280" i="13"/>
  <c r="AR280" i="13"/>
  <c r="J390" i="12"/>
  <c r="J491" i="7" l="1"/>
  <c r="I491" i="7"/>
  <c r="BH280" i="13"/>
  <c r="BI280" i="13"/>
  <c r="BJ280" i="13"/>
  <c r="J280" i="13"/>
  <c r="BG280" i="13"/>
  <c r="AW280" i="13"/>
  <c r="AK281" i="13" s="1"/>
  <c r="H280" i="13"/>
  <c r="AU280" i="13"/>
  <c r="AI281" i="13" s="1"/>
  <c r="BE280" i="13"/>
  <c r="H390" i="12"/>
  <c r="I390" i="12" s="1"/>
  <c r="G491" i="7"/>
  <c r="I280" i="13"/>
  <c r="AV280" i="13"/>
  <c r="AJ281" i="13" s="1"/>
  <c r="BF280" i="13"/>
  <c r="K491" i="7"/>
  <c r="J391" i="12" l="1"/>
  <c r="BM280" i="13"/>
  <c r="BN280" i="13"/>
  <c r="BL280" i="13"/>
  <c r="AR281" i="13" s="1"/>
  <c r="AS281" i="13"/>
  <c r="R280" i="13"/>
  <c r="AA281" i="13" s="1"/>
  <c r="L280" i="13"/>
  <c r="O280" i="13" s="1"/>
  <c r="AT281" i="13"/>
  <c r="Q280" i="13"/>
  <c r="Z281" i="13" s="1"/>
  <c r="K280" i="13"/>
  <c r="BK280" i="13"/>
  <c r="S280" i="13"/>
  <c r="AB281" i="13" s="1"/>
  <c r="M280" i="13"/>
  <c r="P280" i="13" s="1"/>
  <c r="L491" i="7"/>
  <c r="G391" i="12" s="1"/>
  <c r="F491" i="7" l="1"/>
  <c r="BJ281" i="13"/>
  <c r="BI281" i="13"/>
  <c r="BH281" i="13"/>
  <c r="N280" i="13"/>
  <c r="BE281" i="13"/>
  <c r="H281" i="13"/>
  <c r="AU281" i="13"/>
  <c r="AI282" i="13" s="1"/>
  <c r="I281" i="13"/>
  <c r="AV281" i="13"/>
  <c r="AJ282" i="13" s="1"/>
  <c r="BF281" i="13"/>
  <c r="H391" i="12"/>
  <c r="I391" i="12" s="1"/>
  <c r="BA281" i="13"/>
  <c r="J281" i="13"/>
  <c r="AW281" i="13"/>
  <c r="AK282" i="13" s="1"/>
  <c r="BG281" i="13"/>
  <c r="BN281" i="13" l="1"/>
  <c r="AT282" i="13" s="1"/>
  <c r="BL281" i="13"/>
  <c r="AR282" i="13" s="1"/>
  <c r="BM281" i="13"/>
  <c r="AS282" i="13" s="1"/>
  <c r="S281" i="13"/>
  <c r="AB282" i="13" s="1"/>
  <c r="M281" i="13"/>
  <c r="P281" i="13" s="1"/>
  <c r="Q281" i="13"/>
  <c r="Z282" i="13" s="1"/>
  <c r="BK281" i="13"/>
  <c r="K281" i="13"/>
  <c r="H492" i="7"/>
  <c r="J492" i="7"/>
  <c r="I492" i="7"/>
  <c r="K492" i="7"/>
  <c r="G492" i="7"/>
  <c r="J392" i="12"/>
  <c r="L281" i="13"/>
  <c r="O281" i="13" s="1"/>
  <c r="R281" i="13"/>
  <c r="AA282" i="13" s="1"/>
  <c r="F492" i="7" l="1"/>
  <c r="H493" i="7" s="1"/>
  <c r="BI282" i="13"/>
  <c r="BJ282" i="13"/>
  <c r="BH282" i="13"/>
  <c r="N281" i="13"/>
  <c r="J282" i="13"/>
  <c r="AW282" i="13"/>
  <c r="AK283" i="13" s="1"/>
  <c r="BG282" i="13"/>
  <c r="AV282" i="13"/>
  <c r="AJ283" i="13" s="1"/>
  <c r="I282" i="13"/>
  <c r="BF282" i="13"/>
  <c r="H282" i="13"/>
  <c r="AU282" i="13"/>
  <c r="AI283" i="13" s="1"/>
  <c r="BE282" i="13"/>
  <c r="BA282" i="13"/>
  <c r="L492" i="7"/>
  <c r="G392" i="12" s="1"/>
  <c r="J493" i="7" l="1"/>
  <c r="H392" i="12"/>
  <c r="I392" i="12" s="1"/>
  <c r="Q282" i="13"/>
  <c r="Z283" i="13" s="1"/>
  <c r="BK282" i="13"/>
  <c r="K282" i="13"/>
  <c r="S282" i="13"/>
  <c r="AB283" i="13" s="1"/>
  <c r="M282" i="13"/>
  <c r="P282" i="13" s="1"/>
  <c r="R282" i="13"/>
  <c r="AA283" i="13" s="1"/>
  <c r="L282" i="13"/>
  <c r="O282" i="13" s="1"/>
  <c r="I493" i="7"/>
  <c r="K493" i="7"/>
  <c r="G493" i="7"/>
  <c r="BL282" i="13" l="1"/>
  <c r="AR283" i="13" s="1"/>
  <c r="BM282" i="13"/>
  <c r="BN282" i="13"/>
  <c r="F493" i="7"/>
  <c r="I494" i="7" s="1"/>
  <c r="N282" i="13"/>
  <c r="AS283" i="13"/>
  <c r="AT283" i="13"/>
  <c r="J393" i="12"/>
  <c r="L493" i="7"/>
  <c r="G393" i="12" s="1"/>
  <c r="BA283" i="13"/>
  <c r="BJ283" i="13" l="1"/>
  <c r="BI283" i="13"/>
  <c r="BH283" i="13"/>
  <c r="H393" i="12"/>
  <c r="I393" i="12" s="1"/>
  <c r="I283" i="13"/>
  <c r="AV283" i="13"/>
  <c r="AJ284" i="13" s="1"/>
  <c r="BF283" i="13"/>
  <c r="AU283" i="13"/>
  <c r="AI284" i="13" s="1"/>
  <c r="BE283" i="13"/>
  <c r="H283" i="13"/>
  <c r="J494" i="7"/>
  <c r="H494" i="7"/>
  <c r="J283" i="13"/>
  <c r="AW283" i="13"/>
  <c r="AK284" i="13" s="1"/>
  <c r="BG283" i="13"/>
  <c r="K494" i="7"/>
  <c r="G494" i="7"/>
  <c r="J394" i="12" l="1"/>
  <c r="BL283" i="13"/>
  <c r="AR284" i="13" s="1"/>
  <c r="BN283" i="13"/>
  <c r="AT284" i="13" s="1"/>
  <c r="BM283" i="13"/>
  <c r="AS284" i="13" s="1"/>
  <c r="S283" i="13"/>
  <c r="AB284" i="13" s="1"/>
  <c r="M283" i="13"/>
  <c r="P283" i="13" s="1"/>
  <c r="BK283" i="13"/>
  <c r="K283" i="13"/>
  <c r="Q283" i="13"/>
  <c r="Z284" i="13" s="1"/>
  <c r="L494" i="7"/>
  <c r="G394" i="12" s="1"/>
  <c r="R283" i="13"/>
  <c r="AA284" i="13" s="1"/>
  <c r="L283" i="13"/>
  <c r="O283" i="13" s="1"/>
  <c r="F494" i="7" l="1"/>
  <c r="BI284" i="13"/>
  <c r="BJ284" i="13"/>
  <c r="N283" i="13"/>
  <c r="BH284" i="13"/>
  <c r="AV284" i="13"/>
  <c r="AJ285" i="13" s="1"/>
  <c r="I284" i="13"/>
  <c r="BF284" i="13"/>
  <c r="H284" i="13"/>
  <c r="AU284" i="13"/>
  <c r="AI285" i="13" s="1"/>
  <c r="BE284" i="13"/>
  <c r="BA284" i="13"/>
  <c r="AW284" i="13"/>
  <c r="AK285" i="13" s="1"/>
  <c r="BG284" i="13"/>
  <c r="J284" i="13"/>
  <c r="H394" i="12"/>
  <c r="I394" i="12" s="1"/>
  <c r="BM284" i="13" l="1"/>
  <c r="AS285" i="13" s="1"/>
  <c r="BN284" i="13"/>
  <c r="BL284" i="13"/>
  <c r="BK284" i="13"/>
  <c r="K284" i="13"/>
  <c r="Q284" i="13"/>
  <c r="Z285" i="13" s="1"/>
  <c r="S284" i="13"/>
  <c r="AB285" i="13" s="1"/>
  <c r="M284" i="13"/>
  <c r="P284" i="13" s="1"/>
  <c r="R284" i="13"/>
  <c r="AA285" i="13" s="1"/>
  <c r="L284" i="13"/>
  <c r="O284" i="13" s="1"/>
  <c r="I495" i="7"/>
  <c r="G495" i="7"/>
  <c r="J495" i="7"/>
  <c r="H495" i="7"/>
  <c r="K495" i="7"/>
  <c r="AR285" i="13"/>
  <c r="AT285" i="13"/>
  <c r="J395" i="12"/>
  <c r="F495" i="7" l="1"/>
  <c r="H496" i="7" s="1"/>
  <c r="BJ285" i="13"/>
  <c r="BI285" i="13"/>
  <c r="BH285" i="13"/>
  <c r="N284" i="13"/>
  <c r="AU285" i="13"/>
  <c r="AI286" i="13" s="1"/>
  <c r="H285" i="13"/>
  <c r="BE285" i="13"/>
  <c r="L495" i="7"/>
  <c r="G395" i="12" s="1"/>
  <c r="BA285" i="13"/>
  <c r="AV285" i="13"/>
  <c r="AJ286" i="13" s="1"/>
  <c r="I285" i="13"/>
  <c r="BF285" i="13"/>
  <c r="AW285" i="13"/>
  <c r="AK286" i="13" s="1"/>
  <c r="J285" i="13"/>
  <c r="BG285" i="13"/>
  <c r="G496" i="7" l="1"/>
  <c r="R285" i="13"/>
  <c r="AA286" i="13" s="1"/>
  <c r="L285" i="13"/>
  <c r="O285" i="13" s="1"/>
  <c r="BK285" i="13"/>
  <c r="Q285" i="13"/>
  <c r="Z286" i="13" s="1"/>
  <c r="F496" i="7" s="1"/>
  <c r="K285" i="13"/>
  <c r="J496" i="7"/>
  <c r="I496" i="7"/>
  <c r="S285" i="13"/>
  <c r="AB286" i="13" s="1"/>
  <c r="M285" i="13"/>
  <c r="P285" i="13" s="1"/>
  <c r="H395" i="12"/>
  <c r="I395" i="12" s="1"/>
  <c r="K496" i="7"/>
  <c r="BN285" i="13" l="1"/>
  <c r="AT286" i="13" s="1"/>
  <c r="BL285" i="13"/>
  <c r="BM285" i="13"/>
  <c r="N285" i="13"/>
  <c r="BA286" i="13"/>
  <c r="AR286" i="13"/>
  <c r="AS286" i="13"/>
  <c r="J396" i="12"/>
  <c r="K497" i="7"/>
  <c r="L496" i="7"/>
  <c r="G396" i="12" s="1"/>
  <c r="BJ286" i="13" l="1"/>
  <c r="BI286" i="13"/>
  <c r="BH286" i="13"/>
  <c r="J497" i="7"/>
  <c r="I286" i="13"/>
  <c r="AV286" i="13"/>
  <c r="AJ287" i="13" s="1"/>
  <c r="BF286" i="13"/>
  <c r="AU286" i="13"/>
  <c r="AI287" i="13" s="1"/>
  <c r="BE286" i="13"/>
  <c r="H286" i="13"/>
  <c r="H396" i="12"/>
  <c r="I396" i="12" s="1"/>
  <c r="G497" i="7"/>
  <c r="H497" i="7"/>
  <c r="J286" i="13"/>
  <c r="AW286" i="13"/>
  <c r="AK287" i="13" s="1"/>
  <c r="BG286" i="13"/>
  <c r="I497" i="7"/>
  <c r="J397" i="12" l="1"/>
  <c r="BM286" i="13"/>
  <c r="AS287" i="13" s="1"/>
  <c r="BL286" i="13"/>
  <c r="AR287" i="13" s="1"/>
  <c r="BN286" i="13"/>
  <c r="AT287" i="13" s="1"/>
  <c r="L286" i="13"/>
  <c r="O286" i="13" s="1"/>
  <c r="R286" i="13"/>
  <c r="AA287" i="13" s="1"/>
  <c r="S286" i="13"/>
  <c r="AB287" i="13" s="1"/>
  <c r="M286" i="13"/>
  <c r="P286" i="13" s="1"/>
  <c r="L497" i="7"/>
  <c r="G397" i="12" s="1"/>
  <c r="BK286" i="13"/>
  <c r="Q286" i="13"/>
  <c r="Z287" i="13" s="1"/>
  <c r="K286" i="13"/>
  <c r="F497" i="7" l="1"/>
  <c r="BI287" i="13"/>
  <c r="BJ287" i="13"/>
  <c r="BH287" i="13"/>
  <c r="N286" i="13"/>
  <c r="BA287" i="13"/>
  <c r="AV287" i="13"/>
  <c r="AJ288" i="13" s="1"/>
  <c r="I287" i="13"/>
  <c r="BF287" i="13"/>
  <c r="J287" i="13"/>
  <c r="AW287" i="13"/>
  <c r="AK288" i="13" s="1"/>
  <c r="BG287" i="13"/>
  <c r="AU287" i="13"/>
  <c r="AI288" i="13" s="1"/>
  <c r="H287" i="13"/>
  <c r="BE287" i="13"/>
  <c r="H397" i="12"/>
  <c r="I397" i="12" s="1"/>
  <c r="BL287" i="13" l="1"/>
  <c r="AR288" i="13" s="1"/>
  <c r="BM287" i="13"/>
  <c r="BN287" i="13"/>
  <c r="AS288" i="13"/>
  <c r="AT288" i="13"/>
  <c r="J398" i="12"/>
  <c r="BK287" i="13"/>
  <c r="K287" i="13"/>
  <c r="Q287" i="13"/>
  <c r="Z288" i="13" s="1"/>
  <c r="R287" i="13"/>
  <c r="AA288" i="13" s="1"/>
  <c r="L287" i="13"/>
  <c r="O287" i="13" s="1"/>
  <c r="J498" i="7"/>
  <c r="K498" i="7"/>
  <c r="G498" i="7"/>
  <c r="I498" i="7"/>
  <c r="H498" i="7"/>
  <c r="S287" i="13"/>
  <c r="AB288" i="13" s="1"/>
  <c r="M287" i="13"/>
  <c r="P287" i="13" s="1"/>
  <c r="F498" i="7" l="1"/>
  <c r="I499" i="7" s="1"/>
  <c r="BI288" i="13"/>
  <c r="BH288" i="13"/>
  <c r="N287" i="13"/>
  <c r="BJ288" i="13"/>
  <c r="BE288" i="13"/>
  <c r="AU288" i="13"/>
  <c r="AI289" i="13" s="1"/>
  <c r="H288" i="13"/>
  <c r="I288" i="13"/>
  <c r="AV288" i="13"/>
  <c r="AJ289" i="13" s="1"/>
  <c r="BF288" i="13"/>
  <c r="J288" i="13"/>
  <c r="AW288" i="13"/>
  <c r="AK289" i="13" s="1"/>
  <c r="BG288" i="13"/>
  <c r="L498" i="7"/>
  <c r="G398" i="12" s="1"/>
  <c r="BA288" i="13"/>
  <c r="J499" i="7"/>
  <c r="G499" i="7" l="1"/>
  <c r="H499" i="7"/>
  <c r="K499" i="7"/>
  <c r="H398" i="12"/>
  <c r="I398" i="12" s="1"/>
  <c r="Q288" i="13"/>
  <c r="Z289" i="13" s="1"/>
  <c r="F499" i="7" s="1"/>
  <c r="BK288" i="13"/>
  <c r="K288" i="13"/>
  <c r="L499" i="7"/>
  <c r="G399" i="12" s="1"/>
  <c r="M288" i="13"/>
  <c r="P288" i="13" s="1"/>
  <c r="S288" i="13"/>
  <c r="AB289" i="13" s="1"/>
  <c r="L288" i="13"/>
  <c r="O288" i="13" s="1"/>
  <c r="R288" i="13"/>
  <c r="AA289" i="13" s="1"/>
  <c r="BM288" i="13" l="1"/>
  <c r="AS289" i="13" s="1"/>
  <c r="BN288" i="13"/>
  <c r="AT289" i="13" s="1"/>
  <c r="BL288" i="13"/>
  <c r="N288" i="13"/>
  <c r="H399" i="12"/>
  <c r="I399" i="12" s="1"/>
  <c r="AR289" i="13"/>
  <c r="J399" i="12"/>
  <c r="BA289" i="13"/>
  <c r="BN289" i="13" l="1"/>
  <c r="BL289" i="13"/>
  <c r="BM289" i="13"/>
  <c r="BJ289" i="13"/>
  <c r="BH289" i="13"/>
  <c r="BI289" i="13"/>
  <c r="J400" i="12"/>
  <c r="H500" i="7"/>
  <c r="K500" i="7"/>
  <c r="G500" i="7"/>
  <c r="J500" i="7"/>
  <c r="I500" i="7"/>
  <c r="AV289" i="13"/>
  <c r="AJ290" i="13" s="1"/>
  <c r="AS290" i="13" s="1"/>
  <c r="I289" i="13"/>
  <c r="BF289" i="13"/>
  <c r="H289" i="13"/>
  <c r="BE289" i="13"/>
  <c r="AU289" i="13"/>
  <c r="AI290" i="13" s="1"/>
  <c r="AR290" i="13" s="1"/>
  <c r="AW289" i="13"/>
  <c r="AK290" i="13" s="1"/>
  <c r="J289" i="13"/>
  <c r="BG289" i="13"/>
  <c r="AT290" i="13" l="1"/>
  <c r="M289" i="13"/>
  <c r="P289" i="13" s="1"/>
  <c r="S289" i="13"/>
  <c r="AB290" i="13" s="1"/>
  <c r="Q289" i="13"/>
  <c r="Z290" i="13" s="1"/>
  <c r="BK289" i="13"/>
  <c r="K289" i="13"/>
  <c r="R289" i="13"/>
  <c r="AA290" i="13" s="1"/>
  <c r="L289" i="13"/>
  <c r="O289" i="13" s="1"/>
  <c r="L500" i="7"/>
  <c r="G400" i="12" s="1"/>
  <c r="BH290" i="13" l="1"/>
  <c r="F500" i="7"/>
  <c r="BJ290" i="13"/>
  <c r="N289" i="13"/>
  <c r="BI290" i="13"/>
  <c r="J290" i="13"/>
  <c r="AW290" i="13"/>
  <c r="AK291" i="13" s="1"/>
  <c r="BG290" i="13"/>
  <c r="BA290" i="13"/>
  <c r="AU290" i="13"/>
  <c r="AI291" i="13" s="1"/>
  <c r="BE290" i="13"/>
  <c r="H290" i="13"/>
  <c r="H400" i="12"/>
  <c r="I400" i="12" s="1"/>
  <c r="I290" i="13"/>
  <c r="BF290" i="13"/>
  <c r="AV290" i="13"/>
  <c r="AJ291" i="13" s="1"/>
  <c r="BM290" i="13" l="1"/>
  <c r="AS291" i="13" s="1"/>
  <c r="BL290" i="13"/>
  <c r="AR291" i="13" s="1"/>
  <c r="BN290" i="13"/>
  <c r="L290" i="13"/>
  <c r="O290" i="13" s="1"/>
  <c r="R290" i="13"/>
  <c r="AA291" i="13" s="1"/>
  <c r="M290" i="13"/>
  <c r="P290" i="13" s="1"/>
  <c r="S290" i="13"/>
  <c r="AB291" i="13" s="1"/>
  <c r="Q290" i="13"/>
  <c r="Z291" i="13" s="1"/>
  <c r="F501" i="7" s="1"/>
  <c r="BK290" i="13"/>
  <c r="K290" i="13"/>
  <c r="AT291" i="13"/>
  <c r="J401" i="12"/>
  <c r="K501" i="7"/>
  <c r="H501" i="7"/>
  <c r="I501" i="7"/>
  <c r="J501" i="7"/>
  <c r="G501" i="7"/>
  <c r="BI291" i="13" l="1"/>
  <c r="BH291" i="13"/>
  <c r="N290" i="13"/>
  <c r="K502" i="7"/>
  <c r="BJ291" i="13"/>
  <c r="J291" i="13"/>
  <c r="AW291" i="13"/>
  <c r="AK292" i="13" s="1"/>
  <c r="BG291" i="13"/>
  <c r="BA291" i="13"/>
  <c r="AV291" i="13"/>
  <c r="AJ292" i="13" s="1"/>
  <c r="BF291" i="13"/>
  <c r="I291" i="13"/>
  <c r="H291" i="13"/>
  <c r="AU291" i="13"/>
  <c r="AI292" i="13" s="1"/>
  <c r="BE291" i="13"/>
  <c r="L501" i="7"/>
  <c r="G401" i="12" s="1"/>
  <c r="J502" i="7" l="1"/>
  <c r="I502" i="7"/>
  <c r="H502" i="7"/>
  <c r="G502" i="7"/>
  <c r="H401" i="12"/>
  <c r="I401" i="12" s="1"/>
  <c r="S291" i="13"/>
  <c r="AB292" i="13" s="1"/>
  <c r="M291" i="13"/>
  <c r="P291" i="13" s="1"/>
  <c r="R291" i="13"/>
  <c r="AA292" i="13" s="1"/>
  <c r="L291" i="13"/>
  <c r="O291" i="13" s="1"/>
  <c r="Q291" i="13"/>
  <c r="Z292" i="13" s="1"/>
  <c r="BK291" i="13"/>
  <c r="K291" i="13"/>
  <c r="F502" i="7" l="1"/>
  <c r="BL291" i="13"/>
  <c r="AR292" i="13" s="1"/>
  <c r="BM291" i="13"/>
  <c r="AS292" i="13" s="1"/>
  <c r="BN291" i="13"/>
  <c r="L502" i="7"/>
  <c r="G402" i="12" s="1"/>
  <c r="H402" i="12" s="1"/>
  <c r="I402" i="12" s="1"/>
  <c r="N291" i="13"/>
  <c r="BA292" i="13"/>
  <c r="AT292" i="13"/>
  <c r="J402" i="12"/>
  <c r="BM292" i="13" l="1"/>
  <c r="BN292" i="13"/>
  <c r="BL292" i="13"/>
  <c r="BI292" i="13"/>
  <c r="BH292" i="13"/>
  <c r="BJ292" i="13"/>
  <c r="AW292" i="13"/>
  <c r="AK293" i="13" s="1"/>
  <c r="J292" i="13"/>
  <c r="BG292" i="13"/>
  <c r="K503" i="7"/>
  <c r="J503" i="7"/>
  <c r="I503" i="7"/>
  <c r="G503" i="7"/>
  <c r="H503" i="7"/>
  <c r="AV292" i="13"/>
  <c r="AJ293" i="13" s="1"/>
  <c r="I292" i="13"/>
  <c r="BF292" i="13"/>
  <c r="AU292" i="13"/>
  <c r="AI293" i="13" s="1"/>
  <c r="H292" i="13"/>
  <c r="BE292" i="13"/>
  <c r="J403" i="12"/>
  <c r="AS293" i="13" l="1"/>
  <c r="AT293" i="13"/>
  <c r="AR293" i="13"/>
  <c r="R292" i="13"/>
  <c r="AA293" i="13" s="1"/>
  <c r="L292" i="13"/>
  <c r="O292" i="13" s="1"/>
  <c r="L503" i="7"/>
  <c r="G403" i="12" s="1"/>
  <c r="S292" i="13"/>
  <c r="AB293" i="13" s="1"/>
  <c r="M292" i="13"/>
  <c r="P292" i="13" s="1"/>
  <c r="BK292" i="13"/>
  <c r="K292" i="13"/>
  <c r="Q292" i="13"/>
  <c r="Z293" i="13" s="1"/>
  <c r="F503" i="7" l="1"/>
  <c r="BH293" i="13"/>
  <c r="N292" i="13"/>
  <c r="BI293" i="13"/>
  <c r="BJ293" i="13"/>
  <c r="H293" i="13"/>
  <c r="AU293" i="13"/>
  <c r="AI294" i="13" s="1"/>
  <c r="BE293" i="13"/>
  <c r="H403" i="12"/>
  <c r="I403" i="12" s="1"/>
  <c r="BA293" i="13"/>
  <c r="AW293" i="13"/>
  <c r="AK294" i="13" s="1"/>
  <c r="J293" i="13"/>
  <c r="BG293" i="13"/>
  <c r="AV293" i="13"/>
  <c r="AJ294" i="13" s="1"/>
  <c r="I293" i="13"/>
  <c r="BF293" i="13"/>
  <c r="BN293" i="13" l="1"/>
  <c r="AT294" i="13" s="1"/>
  <c r="BL293" i="13"/>
  <c r="AR294" i="13" s="1"/>
  <c r="BM293" i="13"/>
  <c r="Q293" i="13"/>
  <c r="Z294" i="13" s="1"/>
  <c r="BK293" i="13"/>
  <c r="K293" i="13"/>
  <c r="R293" i="13"/>
  <c r="AA294" i="13" s="1"/>
  <c r="L293" i="13"/>
  <c r="O293" i="13" s="1"/>
  <c r="S293" i="13"/>
  <c r="AB294" i="13" s="1"/>
  <c r="M293" i="13"/>
  <c r="P293" i="13" s="1"/>
  <c r="G504" i="7"/>
  <c r="J504" i="7"/>
  <c r="I504" i="7"/>
  <c r="K504" i="7"/>
  <c r="H504" i="7"/>
  <c r="AS294" i="13"/>
  <c r="J404" i="12"/>
  <c r="F504" i="7" l="1"/>
  <c r="BI294" i="13"/>
  <c r="BH294" i="13"/>
  <c r="N293" i="13"/>
  <c r="BJ294" i="13"/>
  <c r="AV294" i="13"/>
  <c r="AJ295" i="13" s="1"/>
  <c r="BF294" i="13"/>
  <c r="I294" i="13"/>
  <c r="J294" i="13"/>
  <c r="AW294" i="13"/>
  <c r="AK295" i="13" s="1"/>
  <c r="BG294" i="13"/>
  <c r="H294" i="13"/>
  <c r="AU294" i="13"/>
  <c r="AI295" i="13" s="1"/>
  <c r="BE294" i="13"/>
  <c r="BA294" i="13"/>
  <c r="L504" i="7"/>
  <c r="G404" i="12" s="1"/>
  <c r="K505" i="7"/>
  <c r="J505" i="7" l="1"/>
  <c r="BK294" i="13"/>
  <c r="Q294" i="13"/>
  <c r="Z295" i="13" s="1"/>
  <c r="K294" i="13"/>
  <c r="S294" i="13"/>
  <c r="AB295" i="13" s="1"/>
  <c r="M294" i="13"/>
  <c r="P294" i="13" s="1"/>
  <c r="H404" i="12"/>
  <c r="I404" i="12" s="1"/>
  <c r="R294" i="13"/>
  <c r="AA295" i="13" s="1"/>
  <c r="L294" i="13"/>
  <c r="O294" i="13" s="1"/>
  <c r="G505" i="7"/>
  <c r="H505" i="7"/>
  <c r="I505" i="7"/>
  <c r="BL294" i="13" l="1"/>
  <c r="BM294" i="13"/>
  <c r="BN294" i="13"/>
  <c r="AT295" i="13" s="1"/>
  <c r="F505" i="7"/>
  <c r="I506" i="7" s="1"/>
  <c r="N294" i="13"/>
  <c r="BA295" i="13"/>
  <c r="L505" i="7"/>
  <c r="G405" i="12" s="1"/>
  <c r="AS295" i="13"/>
  <c r="AR295" i="13"/>
  <c r="J405" i="12"/>
  <c r="BH295" i="13" l="1"/>
  <c r="BJ295" i="13"/>
  <c r="BI295" i="13"/>
  <c r="G506" i="7"/>
  <c r="H506" i="7"/>
  <c r="K506" i="7"/>
  <c r="J506" i="7"/>
  <c r="H295" i="13"/>
  <c r="AU295" i="13"/>
  <c r="AI296" i="13" s="1"/>
  <c r="BE295" i="13"/>
  <c r="AV295" i="13"/>
  <c r="AJ296" i="13" s="1"/>
  <c r="I295" i="13"/>
  <c r="BF295" i="13"/>
  <c r="H405" i="12"/>
  <c r="I405" i="12" s="1"/>
  <c r="AW295" i="13"/>
  <c r="AK296" i="13" s="1"/>
  <c r="J295" i="13"/>
  <c r="BG295" i="13"/>
  <c r="J406" i="12" l="1"/>
  <c r="BL295" i="13"/>
  <c r="BN295" i="13"/>
  <c r="BM295" i="13"/>
  <c r="AR296" i="13"/>
  <c r="L506" i="7"/>
  <c r="G406" i="12" s="1"/>
  <c r="H406" i="12" s="1"/>
  <c r="I406" i="12" s="1"/>
  <c r="L295" i="13"/>
  <c r="O295" i="13" s="1"/>
  <c r="R295" i="13"/>
  <c r="AA296" i="13" s="1"/>
  <c r="BK295" i="13"/>
  <c r="Q295" i="13"/>
  <c r="Z296" i="13" s="1"/>
  <c r="K295" i="13"/>
  <c r="M295" i="13"/>
  <c r="P295" i="13" s="1"/>
  <c r="S295" i="13"/>
  <c r="AB296" i="13" s="1"/>
  <c r="AT296" i="13"/>
  <c r="AS296" i="13"/>
  <c r="BM296" i="13" l="1"/>
  <c r="BN296" i="13"/>
  <c r="BL296" i="13"/>
  <c r="F506" i="7"/>
  <c r="BH296" i="13"/>
  <c r="BJ296" i="13"/>
  <c r="BI296" i="13"/>
  <c r="N295" i="13"/>
  <c r="J296" i="13"/>
  <c r="AW296" i="13"/>
  <c r="AK297" i="13" s="1"/>
  <c r="BG296" i="13"/>
  <c r="AU296" i="13"/>
  <c r="AI297" i="13" s="1"/>
  <c r="H296" i="13"/>
  <c r="BE296" i="13"/>
  <c r="I296" i="13"/>
  <c r="AV296" i="13"/>
  <c r="AJ297" i="13" s="1"/>
  <c r="BF296" i="13"/>
  <c r="BA296" i="13"/>
  <c r="J407" i="12"/>
  <c r="AT297" i="13" l="1"/>
  <c r="AS297" i="13"/>
  <c r="AR297" i="13"/>
  <c r="S296" i="13"/>
  <c r="AB297" i="13" s="1"/>
  <c r="M296" i="13"/>
  <c r="P296" i="13" s="1"/>
  <c r="J507" i="7"/>
  <c r="I507" i="7"/>
  <c r="G507" i="7"/>
  <c r="K507" i="7"/>
  <c r="H507" i="7"/>
  <c r="Q296" i="13"/>
  <c r="Z297" i="13" s="1"/>
  <c r="K296" i="13"/>
  <c r="BK296" i="13"/>
  <c r="R296" i="13"/>
  <c r="AA297" i="13" s="1"/>
  <c r="L296" i="13"/>
  <c r="O296" i="13" s="1"/>
  <c r="F507" i="7" l="1"/>
  <c r="G508" i="7" s="1"/>
  <c r="BH297" i="13"/>
  <c r="BJ297" i="13"/>
  <c r="BI297" i="13"/>
  <c r="N296" i="13"/>
  <c r="BA297" i="13"/>
  <c r="L507" i="7"/>
  <c r="G407" i="12" s="1"/>
  <c r="I297" i="13"/>
  <c r="BF297" i="13"/>
  <c r="AV297" i="13"/>
  <c r="AJ298" i="13" s="1"/>
  <c r="AW297" i="13"/>
  <c r="AK298" i="13" s="1"/>
  <c r="J297" i="13"/>
  <c r="BG297" i="13"/>
  <c r="H297" i="13"/>
  <c r="AU297" i="13"/>
  <c r="AI298" i="13" s="1"/>
  <c r="BE297" i="13"/>
  <c r="K508" i="7" l="1"/>
  <c r="J508" i="7"/>
  <c r="R297" i="13"/>
  <c r="AA298" i="13" s="1"/>
  <c r="L297" i="13"/>
  <c r="O297" i="13" s="1"/>
  <c r="Q297" i="13"/>
  <c r="Z298" i="13" s="1"/>
  <c r="BK297" i="13"/>
  <c r="K297" i="13"/>
  <c r="M297" i="13"/>
  <c r="P297" i="13" s="1"/>
  <c r="S297" i="13"/>
  <c r="AB298" i="13" s="1"/>
  <c r="H407" i="12"/>
  <c r="I407" i="12" s="1"/>
  <c r="H508" i="7"/>
  <c r="I508" i="7"/>
  <c r="BN297" i="13" l="1"/>
  <c r="AT298" i="13" s="1"/>
  <c r="BL297" i="13"/>
  <c r="AR298" i="13" s="1"/>
  <c r="BM297" i="13"/>
  <c r="F508" i="7"/>
  <c r="I509" i="7" s="1"/>
  <c r="N297" i="13"/>
  <c r="BA298" i="13"/>
  <c r="AS298" i="13"/>
  <c r="J408" i="12"/>
  <c r="L508" i="7"/>
  <c r="G408" i="12" s="1"/>
  <c r="BI298" i="13" l="1"/>
  <c r="BH298" i="13"/>
  <c r="BJ298" i="13"/>
  <c r="H408" i="12"/>
  <c r="I408" i="12" s="1"/>
  <c r="I298" i="13"/>
  <c r="AV298" i="13"/>
  <c r="AJ299" i="13" s="1"/>
  <c r="BF298" i="13"/>
  <c r="AU298" i="13"/>
  <c r="AI299" i="13" s="1"/>
  <c r="H298" i="13"/>
  <c r="BE298" i="13"/>
  <c r="K509" i="7"/>
  <c r="G509" i="7"/>
  <c r="J509" i="7"/>
  <c r="AW298" i="13"/>
  <c r="AK299" i="13" s="1"/>
  <c r="J298" i="13"/>
  <c r="BG298" i="13"/>
  <c r="H509" i="7"/>
  <c r="BL298" i="13" l="1"/>
  <c r="AR299" i="13" s="1"/>
  <c r="BM298" i="13"/>
  <c r="AS299" i="13" s="1"/>
  <c r="BN298" i="13"/>
  <c r="AT299" i="13" s="1"/>
  <c r="S298" i="13"/>
  <c r="AB299" i="13" s="1"/>
  <c r="M298" i="13"/>
  <c r="P298" i="13" s="1"/>
  <c r="L298" i="13"/>
  <c r="O298" i="13" s="1"/>
  <c r="R298" i="13"/>
  <c r="AA299" i="13" s="1"/>
  <c r="J409" i="12"/>
  <c r="L509" i="7"/>
  <c r="G409" i="12" s="1"/>
  <c r="BK298" i="13"/>
  <c r="Q298" i="13"/>
  <c r="Z299" i="13" s="1"/>
  <c r="K298" i="13"/>
  <c r="F509" i="7" l="1"/>
  <c r="BI299" i="13"/>
  <c r="BH299" i="13"/>
  <c r="BJ299" i="13"/>
  <c r="N298" i="13"/>
  <c r="I299" i="13"/>
  <c r="AV299" i="13"/>
  <c r="AJ300" i="13" s="1"/>
  <c r="BF299" i="13"/>
  <c r="H299" i="13"/>
  <c r="AU299" i="13"/>
  <c r="AI300" i="13" s="1"/>
  <c r="BE299" i="13"/>
  <c r="J299" i="13"/>
  <c r="BG299" i="13"/>
  <c r="AW299" i="13"/>
  <c r="AK300" i="13" s="1"/>
  <c r="BA299" i="13"/>
  <c r="H409" i="12"/>
  <c r="I409" i="12" s="1"/>
  <c r="BL299" i="13" l="1"/>
  <c r="AR300" i="13" s="1"/>
  <c r="BN299" i="13"/>
  <c r="AT300" i="13" s="1"/>
  <c r="BM299" i="13"/>
  <c r="S299" i="13"/>
  <c r="AB300" i="13" s="1"/>
  <c r="M299" i="13"/>
  <c r="P299" i="13" s="1"/>
  <c r="I510" i="7"/>
  <c r="K510" i="7"/>
  <c r="J510" i="7"/>
  <c r="G510" i="7"/>
  <c r="H510" i="7"/>
  <c r="BK299" i="13"/>
  <c r="Q299" i="13"/>
  <c r="Z300" i="13" s="1"/>
  <c r="K299" i="13"/>
  <c r="R299" i="13"/>
  <c r="AA300" i="13" s="1"/>
  <c r="L299" i="13"/>
  <c r="O299" i="13" s="1"/>
  <c r="AS300" i="13"/>
  <c r="J410" i="12"/>
  <c r="F510" i="7" l="1"/>
  <c r="G511" i="7" s="1"/>
  <c r="BJ300" i="13"/>
  <c r="BI300" i="13"/>
  <c r="N299" i="13"/>
  <c r="BH300" i="13"/>
  <c r="J300" i="13"/>
  <c r="AW300" i="13"/>
  <c r="AK301" i="13" s="1"/>
  <c r="BG300" i="13"/>
  <c r="H300" i="13"/>
  <c r="BE300" i="13"/>
  <c r="AU300" i="13"/>
  <c r="AI301" i="13" s="1"/>
  <c r="L510" i="7"/>
  <c r="G410" i="12" s="1"/>
  <c r="BA300" i="13"/>
  <c r="I300" i="13"/>
  <c r="AV300" i="13"/>
  <c r="AJ301" i="13" s="1"/>
  <c r="BF300" i="13"/>
  <c r="J511" i="7" l="1"/>
  <c r="I511" i="7"/>
  <c r="K511" i="7"/>
  <c r="H511" i="7"/>
  <c r="L300" i="13"/>
  <c r="O300" i="13" s="1"/>
  <c r="R300" i="13"/>
  <c r="AA301" i="13" s="1"/>
  <c r="Q300" i="13"/>
  <c r="Z301" i="13" s="1"/>
  <c r="BK300" i="13"/>
  <c r="K300" i="13"/>
  <c r="M300" i="13"/>
  <c r="P300" i="13" s="1"/>
  <c r="S300" i="13"/>
  <c r="AB301" i="13" s="1"/>
  <c r="H410" i="12"/>
  <c r="I410" i="12" s="1"/>
  <c r="F511" i="7" l="1"/>
  <c r="BM300" i="13"/>
  <c r="AS301" i="13" s="1"/>
  <c r="BN300" i="13"/>
  <c r="BL300" i="13"/>
  <c r="AR301" i="13" s="1"/>
  <c r="L511" i="7"/>
  <c r="G411" i="12" s="1"/>
  <c r="H411" i="12" s="1"/>
  <c r="I411" i="12" s="1"/>
  <c r="N300" i="13"/>
  <c r="BA301" i="13"/>
  <c r="AT301" i="13"/>
  <c r="J411" i="12"/>
  <c r="BN301" i="13" l="1"/>
  <c r="BL301" i="13"/>
  <c r="BM301" i="13"/>
  <c r="BI301" i="13"/>
  <c r="BJ301" i="13"/>
  <c r="BH301" i="13"/>
  <c r="I301" i="13"/>
  <c r="BF301" i="13"/>
  <c r="AV301" i="13"/>
  <c r="AJ302" i="13" s="1"/>
  <c r="AU301" i="13"/>
  <c r="AI302" i="13" s="1"/>
  <c r="AR302" i="13" s="1"/>
  <c r="H301" i="13"/>
  <c r="BE301" i="13"/>
  <c r="I512" i="7"/>
  <c r="J512" i="7"/>
  <c r="H512" i="7"/>
  <c r="G512" i="7"/>
  <c r="K512" i="7"/>
  <c r="J301" i="13"/>
  <c r="AW301" i="13"/>
  <c r="AK302" i="13" s="1"/>
  <c r="BG301" i="13"/>
  <c r="J412" i="12"/>
  <c r="AS302" i="13" l="1"/>
  <c r="AT302" i="13"/>
  <c r="L301" i="13"/>
  <c r="O301" i="13" s="1"/>
  <c r="R301" i="13"/>
  <c r="AA302" i="13" s="1"/>
  <c r="M301" i="13"/>
  <c r="P301" i="13" s="1"/>
  <c r="S301" i="13"/>
  <c r="AB302" i="13" s="1"/>
  <c r="BK301" i="13"/>
  <c r="K301" i="13"/>
  <c r="Q301" i="13"/>
  <c r="Z302" i="13" s="1"/>
  <c r="L512" i="7"/>
  <c r="G412" i="12" s="1"/>
  <c r="F512" i="7" l="1"/>
  <c r="BJ302" i="13"/>
  <c r="BI302" i="13"/>
  <c r="BH302" i="13"/>
  <c r="N301" i="13"/>
  <c r="H412" i="12"/>
  <c r="I412" i="12" s="1"/>
  <c r="AW302" i="13"/>
  <c r="AK303" i="13" s="1"/>
  <c r="J302" i="13"/>
  <c r="BG302" i="13"/>
  <c r="BF302" i="13"/>
  <c r="I302" i="13"/>
  <c r="AV302" i="13"/>
  <c r="AJ303" i="13" s="1"/>
  <c r="BA302" i="13"/>
  <c r="H302" i="13"/>
  <c r="AU302" i="13"/>
  <c r="AI303" i="13" s="1"/>
  <c r="BE302" i="13"/>
  <c r="BL302" i="13" l="1"/>
  <c r="AR303" i="13" s="1"/>
  <c r="BM302" i="13"/>
  <c r="AS303" i="13" s="1"/>
  <c r="BN302" i="13"/>
  <c r="AT303" i="13" s="1"/>
  <c r="H513" i="7"/>
  <c r="J513" i="7"/>
  <c r="K513" i="7"/>
  <c r="I513" i="7"/>
  <c r="G513" i="7"/>
  <c r="J413" i="12"/>
  <c r="BK302" i="13"/>
  <c r="Q302" i="13"/>
  <c r="Z303" i="13" s="1"/>
  <c r="K302" i="13"/>
  <c r="R302" i="13"/>
  <c r="AA303" i="13" s="1"/>
  <c r="L302" i="13"/>
  <c r="O302" i="13" s="1"/>
  <c r="M302" i="13"/>
  <c r="P302" i="13" s="1"/>
  <c r="S302" i="13"/>
  <c r="AB303" i="13" s="1"/>
  <c r="F513" i="7" l="1"/>
  <c r="J514" i="7" s="1"/>
  <c r="BJ303" i="13"/>
  <c r="BI303" i="13"/>
  <c r="BH303" i="13"/>
  <c r="N302" i="13"/>
  <c r="J303" i="13"/>
  <c r="AW303" i="13"/>
  <c r="AK304" i="13" s="1"/>
  <c r="BG303" i="13"/>
  <c r="AV303" i="13"/>
  <c r="AJ304" i="13" s="1"/>
  <c r="BF303" i="13"/>
  <c r="I303" i="13"/>
  <c r="L513" i="7"/>
  <c r="G413" i="12" s="1"/>
  <c r="H303" i="13"/>
  <c r="AU303" i="13"/>
  <c r="AI304" i="13" s="1"/>
  <c r="BE303" i="13"/>
  <c r="BA303" i="13"/>
  <c r="K514" i="7" l="1"/>
  <c r="I514" i="7"/>
  <c r="H413" i="12"/>
  <c r="I413" i="12" s="1"/>
  <c r="S303" i="13"/>
  <c r="AB304" i="13" s="1"/>
  <c r="M303" i="13"/>
  <c r="P303" i="13" s="1"/>
  <c r="BK303" i="13"/>
  <c r="Q303" i="13"/>
  <c r="Z304" i="13" s="1"/>
  <c r="K303" i="13"/>
  <c r="G514" i="7"/>
  <c r="L303" i="13"/>
  <c r="O303" i="13" s="1"/>
  <c r="R303" i="13"/>
  <c r="AA304" i="13" s="1"/>
  <c r="H514" i="7"/>
  <c r="BL303" i="13" l="1"/>
  <c r="AR304" i="13" s="1"/>
  <c r="BM303" i="13"/>
  <c r="BN303" i="13"/>
  <c r="AT304" i="13" s="1"/>
  <c r="F514" i="7"/>
  <c r="I515" i="7" s="1"/>
  <c r="N303" i="13"/>
  <c r="AS304" i="13"/>
  <c r="J414" i="12"/>
  <c r="BA304" i="13"/>
  <c r="L514" i="7"/>
  <c r="G414" i="12" s="1"/>
  <c r="BH304" i="13" l="1"/>
  <c r="BI304" i="13"/>
  <c r="BJ304" i="13"/>
  <c r="K515" i="7"/>
  <c r="H515" i="7"/>
  <c r="J515" i="7"/>
  <c r="G515" i="7"/>
  <c r="AU304" i="13"/>
  <c r="AI305" i="13" s="1"/>
  <c r="H304" i="13"/>
  <c r="BE304" i="13"/>
  <c r="AW304" i="13"/>
  <c r="AK305" i="13" s="1"/>
  <c r="J304" i="13"/>
  <c r="BG304" i="13"/>
  <c r="I304" i="13"/>
  <c r="BF304" i="13"/>
  <c r="AV304" i="13"/>
  <c r="AJ305" i="13" s="1"/>
  <c r="H414" i="12"/>
  <c r="I414" i="12" s="1"/>
  <c r="BM304" i="13" l="1"/>
  <c r="AS305" i="13" s="1"/>
  <c r="BN304" i="13"/>
  <c r="AT305" i="13" s="1"/>
  <c r="BL304" i="13"/>
  <c r="AR305" i="13" s="1"/>
  <c r="L515" i="7"/>
  <c r="G415" i="12" s="1"/>
  <c r="H415" i="12" s="1"/>
  <c r="I415" i="12" s="1"/>
  <c r="R304" i="13"/>
  <c r="AA305" i="13" s="1"/>
  <c r="L304" i="13"/>
  <c r="O304" i="13" s="1"/>
  <c r="M304" i="13"/>
  <c r="P304" i="13" s="1"/>
  <c r="S304" i="13"/>
  <c r="AB305" i="13" s="1"/>
  <c r="Q304" i="13"/>
  <c r="Z305" i="13" s="1"/>
  <c r="BK304" i="13"/>
  <c r="K304" i="13"/>
  <c r="J415" i="12"/>
  <c r="F515" i="7" l="1"/>
  <c r="BN305" i="13"/>
  <c r="BL305" i="13"/>
  <c r="BM305" i="13"/>
  <c r="BH305" i="13"/>
  <c r="BJ305" i="13"/>
  <c r="BI305" i="13"/>
  <c r="N304" i="13"/>
  <c r="AU305" i="13"/>
  <c r="AI306" i="13" s="1"/>
  <c r="BE305" i="13"/>
  <c r="H305" i="13"/>
  <c r="AV305" i="13"/>
  <c r="AJ306" i="13" s="1"/>
  <c r="I305" i="13"/>
  <c r="BF305" i="13"/>
  <c r="AW305" i="13"/>
  <c r="AK306" i="13" s="1"/>
  <c r="J305" i="13"/>
  <c r="BG305" i="13"/>
  <c r="BA305" i="13"/>
  <c r="J416" i="12"/>
  <c r="AS306" i="13" l="1"/>
  <c r="AT306" i="13"/>
  <c r="AR306" i="13"/>
  <c r="H516" i="7"/>
  <c r="I516" i="7"/>
  <c r="K516" i="7"/>
  <c r="J516" i="7"/>
  <c r="G516" i="7"/>
  <c r="BK305" i="13"/>
  <c r="Q305" i="13"/>
  <c r="Z306" i="13" s="1"/>
  <c r="K305" i="13"/>
  <c r="S305" i="13"/>
  <c r="AB306" i="13" s="1"/>
  <c r="M305" i="13"/>
  <c r="P305" i="13" s="1"/>
  <c r="R305" i="13"/>
  <c r="AA306" i="13" s="1"/>
  <c r="BI306" i="13" s="1"/>
  <c r="L305" i="13"/>
  <c r="O305" i="13" s="1"/>
  <c r="F516" i="7" l="1"/>
  <c r="J517" i="7" s="1"/>
  <c r="BH306" i="13"/>
  <c r="N305" i="13"/>
  <c r="BJ306" i="13"/>
  <c r="I306" i="13"/>
  <c r="AV306" i="13"/>
  <c r="AJ307" i="13" s="1"/>
  <c r="BF306" i="13"/>
  <c r="L516" i="7"/>
  <c r="G416" i="12" s="1"/>
  <c r="J306" i="13"/>
  <c r="AW306" i="13"/>
  <c r="AK307" i="13" s="1"/>
  <c r="BG306" i="13"/>
  <c r="AU306" i="13"/>
  <c r="AI307" i="13" s="1"/>
  <c r="H306" i="13"/>
  <c r="BE306" i="13"/>
  <c r="BA306" i="13"/>
  <c r="K517" i="7" l="1"/>
  <c r="G517" i="7"/>
  <c r="I517" i="7"/>
  <c r="H517" i="7"/>
  <c r="L306" i="13"/>
  <c r="O306" i="13" s="1"/>
  <c r="R306" i="13"/>
  <c r="AA307" i="13" s="1"/>
  <c r="BK306" i="13"/>
  <c r="Q306" i="13"/>
  <c r="Z307" i="13" s="1"/>
  <c r="K306" i="13"/>
  <c r="H416" i="12"/>
  <c r="I416" i="12" s="1"/>
  <c r="M306" i="13"/>
  <c r="P306" i="13" s="1"/>
  <c r="S306" i="13"/>
  <c r="AB307" i="13" s="1"/>
  <c r="BL306" i="13" l="1"/>
  <c r="AR307" i="13" s="1"/>
  <c r="BM306" i="13"/>
  <c r="BN306" i="13"/>
  <c r="F517" i="7"/>
  <c r="L517" i="7"/>
  <c r="G417" i="12" s="1"/>
  <c r="H417" i="12" s="1"/>
  <c r="I417" i="12" s="1"/>
  <c r="N306" i="13"/>
  <c r="AT307" i="13"/>
  <c r="AS307" i="13"/>
  <c r="J417" i="12"/>
  <c r="BA307" i="13"/>
  <c r="BL307" i="13" l="1"/>
  <c r="BM307" i="13"/>
  <c r="BN307" i="13"/>
  <c r="BJ307" i="13"/>
  <c r="BI307" i="13"/>
  <c r="BH307" i="13"/>
  <c r="AU307" i="13"/>
  <c r="AI308" i="13" s="1"/>
  <c r="H307" i="13"/>
  <c r="BE307" i="13"/>
  <c r="BF307" i="13"/>
  <c r="AV307" i="13"/>
  <c r="AJ308" i="13" s="1"/>
  <c r="I307" i="13"/>
  <c r="J518" i="7"/>
  <c r="K518" i="7"/>
  <c r="H518" i="7"/>
  <c r="G518" i="7"/>
  <c r="I518" i="7"/>
  <c r="BG307" i="13"/>
  <c r="J307" i="13"/>
  <c r="AW307" i="13"/>
  <c r="AK308" i="13" s="1"/>
  <c r="J418" i="12"/>
  <c r="AS308" i="13" l="1"/>
  <c r="AR308" i="13"/>
  <c r="AT308" i="13"/>
  <c r="L307" i="13"/>
  <c r="O307" i="13" s="1"/>
  <c r="R307" i="13"/>
  <c r="AA308" i="13" s="1"/>
  <c r="BK307" i="13"/>
  <c r="Q307" i="13"/>
  <c r="Z308" i="13" s="1"/>
  <c r="K307" i="13"/>
  <c r="S307" i="13"/>
  <c r="AB308" i="13" s="1"/>
  <c r="M307" i="13"/>
  <c r="P307" i="13" s="1"/>
  <c r="L518" i="7"/>
  <c r="G418" i="12" s="1"/>
  <c r="F518" i="7" l="1"/>
  <c r="BJ308" i="13"/>
  <c r="BH308" i="13"/>
  <c r="N307" i="13"/>
  <c r="BI308" i="13"/>
  <c r="H418" i="12"/>
  <c r="I418" i="12" s="1"/>
  <c r="H308" i="13"/>
  <c r="AU308" i="13"/>
  <c r="AI309" i="13" s="1"/>
  <c r="BE308" i="13"/>
  <c r="AV308" i="13"/>
  <c r="AJ309" i="13" s="1"/>
  <c r="I308" i="13"/>
  <c r="BF308" i="13"/>
  <c r="AW308" i="13"/>
  <c r="AK309" i="13" s="1"/>
  <c r="J308" i="13"/>
  <c r="BG308" i="13"/>
  <c r="BA308" i="13"/>
  <c r="BM308" i="13" l="1"/>
  <c r="AS309" i="13" s="1"/>
  <c r="BN308" i="13"/>
  <c r="BL308" i="13"/>
  <c r="AR309" i="13" s="1"/>
  <c r="AT309" i="13"/>
  <c r="J419" i="12"/>
  <c r="S308" i="13"/>
  <c r="AB309" i="13" s="1"/>
  <c r="M308" i="13"/>
  <c r="P308" i="13" s="1"/>
  <c r="K308" i="13"/>
  <c r="Q308" i="13"/>
  <c r="Z309" i="13" s="1"/>
  <c r="BK308" i="13"/>
  <c r="J519" i="7"/>
  <c r="I519" i="7"/>
  <c r="K519" i="7"/>
  <c r="G519" i="7"/>
  <c r="H519" i="7"/>
  <c r="R308" i="13"/>
  <c r="AA309" i="13" s="1"/>
  <c r="L308" i="13"/>
  <c r="O308" i="13" s="1"/>
  <c r="F519" i="7" l="1"/>
  <c r="BH309" i="13"/>
  <c r="BJ309" i="13"/>
  <c r="N308" i="13"/>
  <c r="BI309" i="13"/>
  <c r="AV309" i="13"/>
  <c r="AJ310" i="13" s="1"/>
  <c r="BF309" i="13"/>
  <c r="I309" i="13"/>
  <c r="AU309" i="13"/>
  <c r="AI310" i="13" s="1"/>
  <c r="H309" i="13"/>
  <c r="BE309" i="13"/>
  <c r="BA309" i="13"/>
  <c r="AW309" i="13"/>
  <c r="AK310" i="13" s="1"/>
  <c r="BG309" i="13"/>
  <c r="J309" i="13"/>
  <c r="L519" i="7"/>
  <c r="G419" i="12" s="1"/>
  <c r="S309" i="13" l="1"/>
  <c r="AB310" i="13" s="1"/>
  <c r="M309" i="13"/>
  <c r="P309" i="13" s="1"/>
  <c r="BK309" i="13"/>
  <c r="K309" i="13"/>
  <c r="Q309" i="13"/>
  <c r="Z310" i="13" s="1"/>
  <c r="J520" i="7"/>
  <c r="I520" i="7"/>
  <c r="G520" i="7"/>
  <c r="H419" i="12"/>
  <c r="I419" i="12" s="1"/>
  <c r="L309" i="13"/>
  <c r="O309" i="13" s="1"/>
  <c r="R309" i="13"/>
  <c r="AA310" i="13" s="1"/>
  <c r="H520" i="7"/>
  <c r="K520" i="7"/>
  <c r="BN309" i="13" l="1"/>
  <c r="BL309" i="13"/>
  <c r="AR310" i="13" s="1"/>
  <c r="BM309" i="13"/>
  <c r="AS310" i="13" s="1"/>
  <c r="F520" i="7"/>
  <c r="N309" i="13"/>
  <c r="L520" i="7"/>
  <c r="G420" i="12" s="1"/>
  <c r="BA310" i="13"/>
  <c r="AT310" i="13"/>
  <c r="J420" i="12"/>
  <c r="G521" i="7" l="1"/>
  <c r="BH310" i="13"/>
  <c r="BI310" i="13"/>
  <c r="BJ310" i="13"/>
  <c r="J521" i="7"/>
  <c r="K521" i="7"/>
  <c r="I521" i="7"/>
  <c r="H521" i="7"/>
  <c r="J310" i="13"/>
  <c r="BG310" i="13"/>
  <c r="AW310" i="13"/>
  <c r="AK311" i="13" s="1"/>
  <c r="H420" i="12"/>
  <c r="I420" i="12" s="1"/>
  <c r="AU310" i="13"/>
  <c r="AI311" i="13" s="1"/>
  <c r="H310" i="13"/>
  <c r="BE310" i="13"/>
  <c r="AV310" i="13"/>
  <c r="AJ311" i="13" s="1"/>
  <c r="I310" i="13"/>
  <c r="BF310" i="13"/>
  <c r="J421" i="12" l="1"/>
  <c r="BL310" i="13"/>
  <c r="AR311" i="13" s="1"/>
  <c r="BM310" i="13"/>
  <c r="BN310" i="13"/>
  <c r="L521" i="7"/>
  <c r="G421" i="12" s="1"/>
  <c r="H421" i="12" s="1"/>
  <c r="I421" i="12" s="1"/>
  <c r="AS311" i="13"/>
  <c r="AT311" i="13"/>
  <c r="M310" i="13"/>
  <c r="P310" i="13" s="1"/>
  <c r="S310" i="13"/>
  <c r="AB311" i="13" s="1"/>
  <c r="L310" i="13"/>
  <c r="O310" i="13" s="1"/>
  <c r="R310" i="13"/>
  <c r="AA311" i="13" s="1"/>
  <c r="BK310" i="13"/>
  <c r="Q310" i="13"/>
  <c r="Z311" i="13" s="1"/>
  <c r="K310" i="13"/>
  <c r="F521" i="7" l="1"/>
  <c r="J422" i="12"/>
  <c r="BL311" i="13"/>
  <c r="BM311" i="13"/>
  <c r="BN311" i="13"/>
  <c r="BJ311" i="13"/>
  <c r="BH311" i="13"/>
  <c r="BI311" i="13"/>
  <c r="N310" i="13"/>
  <c r="H311" i="13"/>
  <c r="AU311" i="13"/>
  <c r="AI312" i="13" s="1"/>
  <c r="BE311" i="13"/>
  <c r="AW311" i="13"/>
  <c r="AK312" i="13" s="1"/>
  <c r="J311" i="13"/>
  <c r="BG311" i="13"/>
  <c r="AV311" i="13"/>
  <c r="AJ312" i="13" s="1"/>
  <c r="I311" i="13"/>
  <c r="BF311" i="13"/>
  <c r="BA311" i="13"/>
  <c r="AR312" i="13" l="1"/>
  <c r="AS312" i="13"/>
  <c r="AT312" i="13"/>
  <c r="Q311" i="13"/>
  <c r="Z312" i="13" s="1"/>
  <c r="K311" i="13"/>
  <c r="BK311" i="13"/>
  <c r="J522" i="7"/>
  <c r="K522" i="7"/>
  <c r="H522" i="7"/>
  <c r="I522" i="7"/>
  <c r="G522" i="7"/>
  <c r="R311" i="13"/>
  <c r="AA312" i="13" s="1"/>
  <c r="L311" i="13"/>
  <c r="O311" i="13" s="1"/>
  <c r="S311" i="13"/>
  <c r="AB312" i="13" s="1"/>
  <c r="M311" i="13"/>
  <c r="P311" i="13" s="1"/>
  <c r="F522" i="7" l="1"/>
  <c r="BI312" i="13"/>
  <c r="N311" i="13"/>
  <c r="BH312" i="13"/>
  <c r="BJ312" i="13"/>
  <c r="AV312" i="13"/>
  <c r="AJ313" i="13" s="1"/>
  <c r="I312" i="13"/>
  <c r="BF312" i="13"/>
  <c r="AW312" i="13"/>
  <c r="AK313" i="13" s="1"/>
  <c r="BG312" i="13"/>
  <c r="J312" i="13"/>
  <c r="L522" i="7"/>
  <c r="G422" i="12" s="1"/>
  <c r="BA312" i="13"/>
  <c r="H312" i="13"/>
  <c r="BE312" i="13"/>
  <c r="AU312" i="13"/>
  <c r="AI313" i="13" s="1"/>
  <c r="H523" i="7" l="1"/>
  <c r="I523" i="7"/>
  <c r="J523" i="7"/>
  <c r="K523" i="7"/>
  <c r="G523" i="7"/>
  <c r="H422" i="12"/>
  <c r="I422" i="12" s="1"/>
  <c r="R312" i="13"/>
  <c r="AA313" i="13" s="1"/>
  <c r="L312" i="13"/>
  <c r="O312" i="13" s="1"/>
  <c r="BK312" i="13"/>
  <c r="Q312" i="13"/>
  <c r="Z313" i="13" s="1"/>
  <c r="K312" i="13"/>
  <c r="S312" i="13"/>
  <c r="AB313" i="13" s="1"/>
  <c r="M312" i="13"/>
  <c r="P312" i="13" s="1"/>
  <c r="BM312" i="13" l="1"/>
  <c r="AS313" i="13" s="1"/>
  <c r="BN312" i="13"/>
  <c r="BL312" i="13"/>
  <c r="F523" i="7"/>
  <c r="L523" i="7"/>
  <c r="G423" i="12" s="1"/>
  <c r="H423" i="12" s="1"/>
  <c r="I423" i="12" s="1"/>
  <c r="N312" i="13"/>
  <c r="AR313" i="13"/>
  <c r="AT313" i="13"/>
  <c r="J423" i="12"/>
  <c r="BA313" i="13"/>
  <c r="BN313" i="13" l="1"/>
  <c r="BL313" i="13"/>
  <c r="BM313" i="13"/>
  <c r="BI313" i="13"/>
  <c r="BJ313" i="13"/>
  <c r="BH313" i="13"/>
  <c r="I313" i="13"/>
  <c r="AV313" i="13"/>
  <c r="AJ314" i="13" s="1"/>
  <c r="BF313" i="13"/>
  <c r="J313" i="13"/>
  <c r="BG313" i="13"/>
  <c r="AW313" i="13"/>
  <c r="AK314" i="13" s="1"/>
  <c r="AU313" i="13"/>
  <c r="AI314" i="13" s="1"/>
  <c r="H313" i="13"/>
  <c r="BE313" i="13"/>
  <c r="J424" i="12"/>
  <c r="H524" i="7"/>
  <c r="I524" i="7"/>
  <c r="G524" i="7"/>
  <c r="J524" i="7"/>
  <c r="K524" i="7"/>
  <c r="AR314" i="13" l="1"/>
  <c r="AS314" i="13"/>
  <c r="AT314" i="13"/>
  <c r="BK313" i="13"/>
  <c r="Q313" i="13"/>
  <c r="Z314" i="13" s="1"/>
  <c r="K313" i="13"/>
  <c r="S313" i="13"/>
  <c r="AB314" i="13" s="1"/>
  <c r="M313" i="13"/>
  <c r="P313" i="13" s="1"/>
  <c r="R313" i="13"/>
  <c r="AA314" i="13" s="1"/>
  <c r="L313" i="13"/>
  <c r="O313" i="13" s="1"/>
  <c r="L524" i="7"/>
  <c r="G424" i="12" s="1"/>
  <c r="F524" i="7" l="1"/>
  <c r="BI314" i="13"/>
  <c r="BJ314" i="13"/>
  <c r="BH314" i="13"/>
  <c r="N313" i="13"/>
  <c r="H314" i="13"/>
  <c r="AU314" i="13"/>
  <c r="AI315" i="13" s="1"/>
  <c r="BE314" i="13"/>
  <c r="H424" i="12"/>
  <c r="I424" i="12" s="1"/>
  <c r="J314" i="13"/>
  <c r="AW314" i="13"/>
  <c r="AK315" i="13" s="1"/>
  <c r="BG314" i="13"/>
  <c r="I314" i="13"/>
  <c r="AV314" i="13"/>
  <c r="AJ315" i="13" s="1"/>
  <c r="BF314" i="13"/>
  <c r="BA314" i="13"/>
  <c r="BL314" i="13" l="1"/>
  <c r="AR315" i="13" s="1"/>
  <c r="BM314" i="13"/>
  <c r="BN314" i="13"/>
  <c r="AS315" i="13"/>
  <c r="AT315" i="13"/>
  <c r="J425" i="12"/>
  <c r="Q314" i="13"/>
  <c r="Z315" i="13" s="1"/>
  <c r="F525" i="7" s="1"/>
  <c r="K314" i="13"/>
  <c r="BK314" i="13"/>
  <c r="J525" i="7"/>
  <c r="I525" i="7"/>
  <c r="G525" i="7"/>
  <c r="H525" i="7"/>
  <c r="K525" i="7"/>
  <c r="R314" i="13"/>
  <c r="AA315" i="13" s="1"/>
  <c r="L314" i="13"/>
  <c r="O314" i="13" s="1"/>
  <c r="M314" i="13"/>
  <c r="P314" i="13" s="1"/>
  <c r="S314" i="13"/>
  <c r="AB315" i="13" s="1"/>
  <c r="BH315" i="13" l="1"/>
  <c r="BI315" i="13"/>
  <c r="BJ315" i="13"/>
  <c r="N314" i="13"/>
  <c r="BG315" i="13"/>
  <c r="J315" i="13"/>
  <c r="AW315" i="13"/>
  <c r="AK316" i="13" s="1"/>
  <c r="BA315" i="13"/>
  <c r="I526" i="7"/>
  <c r="I315" i="13"/>
  <c r="AV315" i="13"/>
  <c r="AJ316" i="13" s="1"/>
  <c r="BF315" i="13"/>
  <c r="BE315" i="13"/>
  <c r="H315" i="13"/>
  <c r="AU315" i="13"/>
  <c r="AI316" i="13" s="1"/>
  <c r="L525" i="7"/>
  <c r="G425" i="12" s="1"/>
  <c r="G526" i="7" l="1"/>
  <c r="R315" i="13"/>
  <c r="AA316" i="13" s="1"/>
  <c r="L315" i="13"/>
  <c r="O315" i="13" s="1"/>
  <c r="S315" i="13"/>
  <c r="AB316" i="13" s="1"/>
  <c r="M315" i="13"/>
  <c r="P315" i="13" s="1"/>
  <c r="Q315" i="13"/>
  <c r="Z316" i="13" s="1"/>
  <c r="F526" i="7" s="1"/>
  <c r="BK315" i="13"/>
  <c r="K315" i="13"/>
  <c r="H425" i="12"/>
  <c r="I425" i="12" s="1"/>
  <c r="H526" i="7"/>
  <c r="K526" i="7"/>
  <c r="J526" i="7"/>
  <c r="BL315" i="13" l="1"/>
  <c r="BM315" i="13"/>
  <c r="AS316" i="13" s="1"/>
  <c r="BN315" i="13"/>
  <c r="N315" i="13"/>
  <c r="J527" i="7"/>
  <c r="H527" i="7"/>
  <c r="L526" i="7"/>
  <c r="G426" i="12" s="1"/>
  <c r="AT316" i="13"/>
  <c r="AR316" i="13"/>
  <c r="J426" i="12"/>
  <c r="BA316" i="13"/>
  <c r="I527" i="7"/>
  <c r="G527" i="7"/>
  <c r="K527" i="7"/>
  <c r="BJ316" i="13" l="1"/>
  <c r="BI316" i="13"/>
  <c r="BH316" i="13"/>
  <c r="L527" i="7"/>
  <c r="G427" i="12" s="1"/>
  <c r="H316" i="13"/>
  <c r="AU316" i="13"/>
  <c r="AI317" i="13" s="1"/>
  <c r="BE316" i="13"/>
  <c r="J316" i="13"/>
  <c r="AW316" i="13"/>
  <c r="AK317" i="13" s="1"/>
  <c r="BG316" i="13"/>
  <c r="I316" i="13"/>
  <c r="AV316" i="13"/>
  <c r="AJ317" i="13" s="1"/>
  <c r="BF316" i="13"/>
  <c r="H426" i="12"/>
  <c r="I426" i="12" s="1"/>
  <c r="BM316" i="13" l="1"/>
  <c r="AS317" i="13" s="1"/>
  <c r="BN316" i="13"/>
  <c r="AT317" i="13" s="1"/>
  <c r="BL316" i="13"/>
  <c r="S316" i="13"/>
  <c r="AB317" i="13" s="1"/>
  <c r="M316" i="13"/>
  <c r="P316" i="13" s="1"/>
  <c r="AR317" i="13"/>
  <c r="R316" i="13"/>
  <c r="AA317" i="13" s="1"/>
  <c r="L316" i="13"/>
  <c r="O316" i="13" s="1"/>
  <c r="H427" i="12"/>
  <c r="I427" i="12" s="1"/>
  <c r="BK316" i="13"/>
  <c r="Q316" i="13"/>
  <c r="Z317" i="13" s="1"/>
  <c r="K316" i="13"/>
  <c r="J427" i="12"/>
  <c r="F527" i="7" l="1"/>
  <c r="BN317" i="13"/>
  <c r="BL317" i="13"/>
  <c r="BM317" i="13"/>
  <c r="BH317" i="13"/>
  <c r="BJ317" i="13"/>
  <c r="N316" i="13"/>
  <c r="BI317" i="13"/>
  <c r="BG317" i="13"/>
  <c r="AW317" i="13"/>
  <c r="AK318" i="13" s="1"/>
  <c r="AT318" i="13" s="1"/>
  <c r="J317" i="13"/>
  <c r="I317" i="13"/>
  <c r="AV317" i="13"/>
  <c r="AJ318" i="13" s="1"/>
  <c r="BF317" i="13"/>
  <c r="H317" i="13"/>
  <c r="AU317" i="13"/>
  <c r="AI318" i="13" s="1"/>
  <c r="BE317" i="13"/>
  <c r="BA317" i="13"/>
  <c r="J428" i="12"/>
  <c r="AS318" i="13" l="1"/>
  <c r="AR318" i="13"/>
  <c r="Q317" i="13"/>
  <c r="Z318" i="13" s="1"/>
  <c r="K317" i="13"/>
  <c r="BK317" i="13"/>
  <c r="H528" i="7"/>
  <c r="G528" i="7"/>
  <c r="K528" i="7"/>
  <c r="I528" i="7"/>
  <c r="J528" i="7"/>
  <c r="L317" i="13"/>
  <c r="O317" i="13" s="1"/>
  <c r="R317" i="13"/>
  <c r="AA318" i="13" s="1"/>
  <c r="S317" i="13"/>
  <c r="AB318" i="13" s="1"/>
  <c r="M317" i="13"/>
  <c r="P317" i="13" s="1"/>
  <c r="F528" i="7" l="1"/>
  <c r="H529" i="7" s="1"/>
  <c r="BH318" i="13"/>
  <c r="BJ318" i="13"/>
  <c r="BI318" i="13"/>
  <c r="N317" i="13"/>
  <c r="AV318" i="13"/>
  <c r="AJ319" i="13" s="1"/>
  <c r="I318" i="13"/>
  <c r="BF318" i="13"/>
  <c r="H318" i="13"/>
  <c r="AU318" i="13"/>
  <c r="AI319" i="13" s="1"/>
  <c r="BE318" i="13"/>
  <c r="L528" i="7"/>
  <c r="G428" i="12" s="1"/>
  <c r="BA318" i="13"/>
  <c r="AW318" i="13"/>
  <c r="AK319" i="13" s="1"/>
  <c r="J318" i="13"/>
  <c r="BG318" i="13"/>
  <c r="G529" i="7" l="1"/>
  <c r="J529" i="7"/>
  <c r="K529" i="7"/>
  <c r="I529" i="7"/>
  <c r="L318" i="13"/>
  <c r="O318" i="13" s="1"/>
  <c r="R318" i="13"/>
  <c r="AA319" i="13" s="1"/>
  <c r="Q318" i="13"/>
  <c r="Z319" i="13" s="1"/>
  <c r="K318" i="13"/>
  <c r="BK318" i="13"/>
  <c r="S318" i="13"/>
  <c r="AB319" i="13" s="1"/>
  <c r="M318" i="13"/>
  <c r="P318" i="13" s="1"/>
  <c r="H428" i="12"/>
  <c r="I428" i="12" s="1"/>
  <c r="BL318" i="13" l="1"/>
  <c r="BM318" i="13"/>
  <c r="AS319" i="13" s="1"/>
  <c r="BN318" i="13"/>
  <c r="AT319" i="13" s="1"/>
  <c r="F529" i="7"/>
  <c r="L529" i="7"/>
  <c r="G429" i="12" s="1"/>
  <c r="H429" i="12" s="1"/>
  <c r="I429" i="12" s="1"/>
  <c r="N318" i="13"/>
  <c r="AR319" i="13"/>
  <c r="J429" i="12"/>
  <c r="BA319" i="13"/>
  <c r="BL319" i="13" l="1"/>
  <c r="BM319" i="13"/>
  <c r="BN319" i="13"/>
  <c r="BJ319" i="13"/>
  <c r="BH319" i="13"/>
  <c r="BI319" i="13"/>
  <c r="H530" i="7"/>
  <c r="K530" i="7"/>
  <c r="G530" i="7"/>
  <c r="J530" i="7"/>
  <c r="I530" i="7"/>
  <c r="AU319" i="13"/>
  <c r="AI320" i="13" s="1"/>
  <c r="H319" i="13"/>
  <c r="BE319" i="13"/>
  <c r="J430" i="12"/>
  <c r="AV319" i="13"/>
  <c r="AJ320" i="13" s="1"/>
  <c r="I319" i="13"/>
  <c r="BF319" i="13"/>
  <c r="J319" i="13"/>
  <c r="AW319" i="13"/>
  <c r="AK320" i="13" s="1"/>
  <c r="AT320" i="13" s="1"/>
  <c r="BG319" i="13"/>
  <c r="AS320" i="13" l="1"/>
  <c r="AR320" i="13"/>
  <c r="S319" i="13"/>
  <c r="AB320" i="13" s="1"/>
  <c r="M319" i="13"/>
  <c r="P319" i="13" s="1"/>
  <c r="L319" i="13"/>
  <c r="O319" i="13" s="1"/>
  <c r="R319" i="13"/>
  <c r="AA320" i="13" s="1"/>
  <c r="BK319" i="13"/>
  <c r="Q319" i="13"/>
  <c r="Z320" i="13" s="1"/>
  <c r="K319" i="13"/>
  <c r="L530" i="7"/>
  <c r="G430" i="12" s="1"/>
  <c r="F530" i="7" l="1"/>
  <c r="BI320" i="13"/>
  <c r="N319" i="13"/>
  <c r="BH320" i="13"/>
  <c r="BJ320" i="13"/>
  <c r="AV320" i="13"/>
  <c r="AJ321" i="13" s="1"/>
  <c r="I320" i="13"/>
  <c r="BF320" i="13"/>
  <c r="J320" i="13"/>
  <c r="BG320" i="13"/>
  <c r="AW320" i="13"/>
  <c r="AK321" i="13" s="1"/>
  <c r="BA320" i="13"/>
  <c r="BE320" i="13"/>
  <c r="H320" i="13"/>
  <c r="AU320" i="13"/>
  <c r="AI321" i="13" s="1"/>
  <c r="H430" i="12"/>
  <c r="I430" i="12" s="1"/>
  <c r="BM320" i="13" l="1"/>
  <c r="AS321" i="13" s="1"/>
  <c r="BN320" i="13"/>
  <c r="BL320" i="13"/>
  <c r="AR321" i="13" s="1"/>
  <c r="R320" i="13"/>
  <c r="AA321" i="13" s="1"/>
  <c r="L320" i="13"/>
  <c r="O320" i="13" s="1"/>
  <c r="AT321" i="13"/>
  <c r="J431" i="12"/>
  <c r="S320" i="13"/>
  <c r="AB321" i="13" s="1"/>
  <c r="M320" i="13"/>
  <c r="P320" i="13" s="1"/>
  <c r="BK320" i="13"/>
  <c r="Q320" i="13"/>
  <c r="Z321" i="13" s="1"/>
  <c r="K320" i="13"/>
  <c r="J531" i="7"/>
  <c r="K531" i="7"/>
  <c r="G531" i="7"/>
  <c r="I531" i="7"/>
  <c r="H531" i="7"/>
  <c r="F531" i="7" l="1"/>
  <c r="G532" i="7" s="1"/>
  <c r="BI321" i="13"/>
  <c r="BH321" i="13"/>
  <c r="BJ321" i="13"/>
  <c r="N320" i="13"/>
  <c r="AW321" i="13"/>
  <c r="AK322" i="13" s="1"/>
  <c r="J321" i="13"/>
  <c r="BG321" i="13"/>
  <c r="I321" i="13"/>
  <c r="AV321" i="13"/>
  <c r="AJ322" i="13" s="1"/>
  <c r="BF321" i="13"/>
  <c r="L531" i="7"/>
  <c r="G431" i="12" s="1"/>
  <c r="BA321" i="13"/>
  <c r="AU321" i="13"/>
  <c r="AI322" i="13" s="1"/>
  <c r="H321" i="13"/>
  <c r="BE321" i="13"/>
  <c r="J532" i="7" l="1"/>
  <c r="K532" i="7"/>
  <c r="I532" i="7"/>
  <c r="H532" i="7"/>
  <c r="L532" i="7" s="1"/>
  <c r="G432" i="12" s="1"/>
  <c r="L321" i="13"/>
  <c r="O321" i="13" s="1"/>
  <c r="R321" i="13"/>
  <c r="AA322" i="13" s="1"/>
  <c r="H431" i="12"/>
  <c r="I431" i="12" s="1"/>
  <c r="M321" i="13"/>
  <c r="P321" i="13" s="1"/>
  <c r="S321" i="13"/>
  <c r="AB322" i="13" s="1"/>
  <c r="BK321" i="13"/>
  <c r="Q321" i="13"/>
  <c r="Z322" i="13" s="1"/>
  <c r="K321" i="13"/>
  <c r="BN321" i="13" l="1"/>
  <c r="AT322" i="13" s="1"/>
  <c r="BL321" i="13"/>
  <c r="AR322" i="13" s="1"/>
  <c r="BM321" i="13"/>
  <c r="AS322" i="13" s="1"/>
  <c r="F532" i="7"/>
  <c r="N321" i="13"/>
  <c r="J432" i="12"/>
  <c r="H432" i="12"/>
  <c r="I432" i="12" s="1"/>
  <c r="BA322" i="13"/>
  <c r="BL322" i="13" l="1"/>
  <c r="BM322" i="13"/>
  <c r="BN322" i="13"/>
  <c r="BH322" i="13"/>
  <c r="BJ322" i="13"/>
  <c r="BI322" i="13"/>
  <c r="H322" i="13"/>
  <c r="BE322" i="13"/>
  <c r="AU322" i="13"/>
  <c r="AI323" i="13" s="1"/>
  <c r="AW322" i="13"/>
  <c r="AK323" i="13" s="1"/>
  <c r="AT323" i="13" s="1"/>
  <c r="BG322" i="13"/>
  <c r="J322" i="13"/>
  <c r="J433" i="12"/>
  <c r="K533" i="7"/>
  <c r="H533" i="7"/>
  <c r="J533" i="7"/>
  <c r="I533" i="7"/>
  <c r="G533" i="7"/>
  <c r="I322" i="13"/>
  <c r="AV322" i="13"/>
  <c r="AJ323" i="13" s="1"/>
  <c r="BF322" i="13"/>
  <c r="AR323" i="13" l="1"/>
  <c r="AS323" i="13"/>
  <c r="Q322" i="13"/>
  <c r="Z323" i="13" s="1"/>
  <c r="BK322" i="13"/>
  <c r="K322" i="13"/>
  <c r="R322" i="13"/>
  <c r="AA323" i="13" s="1"/>
  <c r="L322" i="13"/>
  <c r="O322" i="13" s="1"/>
  <c r="M322" i="13"/>
  <c r="P322" i="13" s="1"/>
  <c r="S322" i="13"/>
  <c r="AB323" i="13" s="1"/>
  <c r="L533" i="7"/>
  <c r="G433" i="12" s="1"/>
  <c r="F533" i="7" l="1"/>
  <c r="BI323" i="13"/>
  <c r="BJ323" i="13"/>
  <c r="N322" i="13"/>
  <c r="BH323" i="13"/>
  <c r="BA323" i="13"/>
  <c r="H433" i="12"/>
  <c r="I433" i="12" s="1"/>
  <c r="J323" i="13"/>
  <c r="BG323" i="13"/>
  <c r="AW323" i="13"/>
  <c r="AK324" i="13" s="1"/>
  <c r="AV323" i="13"/>
  <c r="AJ324" i="13" s="1"/>
  <c r="I323" i="13"/>
  <c r="BF323" i="13"/>
  <c r="AU323" i="13"/>
  <c r="AI324" i="13" s="1"/>
  <c r="H323" i="13"/>
  <c r="BE323" i="13"/>
  <c r="BL323" i="13" l="1"/>
  <c r="BM323" i="13"/>
  <c r="AS324" i="13" s="1"/>
  <c r="BN323" i="13"/>
  <c r="AT324" i="13" s="1"/>
  <c r="S323" i="13"/>
  <c r="AB324" i="13" s="1"/>
  <c r="M323" i="13"/>
  <c r="P323" i="13" s="1"/>
  <c r="K534" i="7"/>
  <c r="I534" i="7"/>
  <c r="H534" i="7"/>
  <c r="J534" i="7"/>
  <c r="G534" i="7"/>
  <c r="R323" i="13"/>
  <c r="AA324" i="13" s="1"/>
  <c r="L323" i="13"/>
  <c r="O323" i="13" s="1"/>
  <c r="BK323" i="13"/>
  <c r="Q323" i="13"/>
  <c r="Z324" i="13" s="1"/>
  <c r="F534" i="7" s="1"/>
  <c r="K323" i="13"/>
  <c r="AR324" i="13"/>
  <c r="J434" i="12"/>
  <c r="BI324" i="13" l="1"/>
  <c r="BH324" i="13"/>
  <c r="J535" i="7"/>
  <c r="BJ324" i="13"/>
  <c r="N323" i="13"/>
  <c r="J324" i="13"/>
  <c r="BG324" i="13"/>
  <c r="AW324" i="13"/>
  <c r="AK325" i="13" s="1"/>
  <c r="I324" i="13"/>
  <c r="AV324" i="13"/>
  <c r="AJ325" i="13" s="1"/>
  <c r="BF324" i="13"/>
  <c r="AU324" i="13"/>
  <c r="AI325" i="13" s="1"/>
  <c r="H324" i="13"/>
  <c r="BE324" i="13"/>
  <c r="BA324" i="13"/>
  <c r="L534" i="7"/>
  <c r="G434" i="12" s="1"/>
  <c r="I535" i="7" l="1"/>
  <c r="K535" i="7"/>
  <c r="H535" i="7"/>
  <c r="G535" i="7"/>
  <c r="H434" i="12"/>
  <c r="I434" i="12" s="1"/>
  <c r="L324" i="13"/>
  <c r="O324" i="13" s="1"/>
  <c r="R324" i="13"/>
  <c r="AA325" i="13" s="1"/>
  <c r="BK324" i="13"/>
  <c r="K324" i="13"/>
  <c r="Q324" i="13"/>
  <c r="Z325" i="13" s="1"/>
  <c r="S324" i="13"/>
  <c r="AB325" i="13" s="1"/>
  <c r="M324" i="13"/>
  <c r="P324" i="13" s="1"/>
  <c r="F535" i="7" l="1"/>
  <c r="BM324" i="13"/>
  <c r="BN324" i="13"/>
  <c r="BL324" i="13"/>
  <c r="AR325" i="13" s="1"/>
  <c r="L535" i="7"/>
  <c r="G435" i="12" s="1"/>
  <c r="H435" i="12" s="1"/>
  <c r="I435" i="12" s="1"/>
  <c r="N324" i="13"/>
  <c r="AT325" i="13"/>
  <c r="AS325" i="13"/>
  <c r="J435" i="12"/>
  <c r="BA325" i="13"/>
  <c r="BN325" i="13" l="1"/>
  <c r="BL325" i="13"/>
  <c r="BM325" i="13"/>
  <c r="BI325" i="13"/>
  <c r="BH325" i="13"/>
  <c r="BJ325" i="13"/>
  <c r="H325" i="13"/>
  <c r="AU325" i="13"/>
  <c r="AI326" i="13" s="1"/>
  <c r="BE325" i="13"/>
  <c r="AV325" i="13"/>
  <c r="AJ326" i="13" s="1"/>
  <c r="I325" i="13"/>
  <c r="BF325" i="13"/>
  <c r="J436" i="12"/>
  <c r="J325" i="13"/>
  <c r="AW325" i="13"/>
  <c r="AK326" i="13" s="1"/>
  <c r="BG325" i="13"/>
  <c r="H536" i="7"/>
  <c r="G536" i="7"/>
  <c r="J536" i="7"/>
  <c r="K536" i="7"/>
  <c r="I536" i="7"/>
  <c r="AT326" i="13" l="1"/>
  <c r="AS326" i="13"/>
  <c r="AR326" i="13"/>
  <c r="R325" i="13"/>
  <c r="AA326" i="13" s="1"/>
  <c r="L325" i="13"/>
  <c r="O325" i="13" s="1"/>
  <c r="M325" i="13"/>
  <c r="P325" i="13" s="1"/>
  <c r="S325" i="13"/>
  <c r="AB326" i="13" s="1"/>
  <c r="BK325" i="13"/>
  <c r="K325" i="13"/>
  <c r="Q325" i="13"/>
  <c r="Z326" i="13" s="1"/>
  <c r="L536" i="7"/>
  <c r="G436" i="12" s="1"/>
  <c r="F536" i="7" l="1"/>
  <c r="BJ326" i="13"/>
  <c r="N325" i="13"/>
  <c r="BI326" i="13"/>
  <c r="BH326" i="13"/>
  <c r="H436" i="12"/>
  <c r="I436" i="12" s="1"/>
  <c r="BA326" i="13"/>
  <c r="AV326" i="13"/>
  <c r="AJ327" i="13" s="1"/>
  <c r="I326" i="13"/>
  <c r="BF326" i="13"/>
  <c r="BG326" i="13"/>
  <c r="AW326" i="13"/>
  <c r="AK327" i="13" s="1"/>
  <c r="J326" i="13"/>
  <c r="H326" i="13"/>
  <c r="AU326" i="13"/>
  <c r="AI327" i="13" s="1"/>
  <c r="BE326" i="13"/>
  <c r="BL326" i="13" l="1"/>
  <c r="AR327" i="13" s="1"/>
  <c r="BM326" i="13"/>
  <c r="AS327" i="13" s="1"/>
  <c r="BN326" i="13"/>
  <c r="AT327" i="13" s="1"/>
  <c r="S326" i="13"/>
  <c r="AB327" i="13" s="1"/>
  <c r="M326" i="13"/>
  <c r="P326" i="13" s="1"/>
  <c r="L326" i="13"/>
  <c r="O326" i="13" s="1"/>
  <c r="R326" i="13"/>
  <c r="AA327" i="13" s="1"/>
  <c r="H537" i="7"/>
  <c r="J537" i="7"/>
  <c r="G537" i="7"/>
  <c r="K537" i="7"/>
  <c r="I537" i="7"/>
  <c r="J437" i="12"/>
  <c r="BK326" i="13"/>
  <c r="Q326" i="13"/>
  <c r="Z327" i="13" s="1"/>
  <c r="K326" i="13"/>
  <c r="F537" i="7" l="1"/>
  <c r="BH327" i="13"/>
  <c r="BJ327" i="13"/>
  <c r="N326" i="13"/>
  <c r="BI327" i="13"/>
  <c r="L537" i="7"/>
  <c r="G437" i="12" s="1"/>
  <c r="AV327" i="13"/>
  <c r="AJ328" i="13" s="1"/>
  <c r="I327" i="13"/>
  <c r="BF327" i="13"/>
  <c r="J327" i="13"/>
  <c r="AW327" i="13"/>
  <c r="AK328" i="13" s="1"/>
  <c r="BG327" i="13"/>
  <c r="AU327" i="13"/>
  <c r="AI328" i="13" s="1"/>
  <c r="H327" i="13"/>
  <c r="BE327" i="13"/>
  <c r="BA327" i="13"/>
  <c r="I538" i="7" l="1"/>
  <c r="H538" i="7"/>
  <c r="G538" i="7"/>
  <c r="K538" i="7"/>
  <c r="J538" i="7"/>
  <c r="S327" i="13"/>
  <c r="AB328" i="13" s="1"/>
  <c r="M327" i="13"/>
  <c r="P327" i="13" s="1"/>
  <c r="R327" i="13"/>
  <c r="AA328" i="13" s="1"/>
  <c r="L327" i="13"/>
  <c r="O327" i="13" s="1"/>
  <c r="H437" i="12"/>
  <c r="I437" i="12" s="1"/>
  <c r="BK327" i="13"/>
  <c r="Q327" i="13"/>
  <c r="Z328" i="13" s="1"/>
  <c r="K327" i="13"/>
  <c r="BL327" i="13" l="1"/>
  <c r="AR328" i="13" s="1"/>
  <c r="BM327" i="13"/>
  <c r="AS328" i="13" s="1"/>
  <c r="BN327" i="13"/>
  <c r="F538" i="7"/>
  <c r="L538" i="7"/>
  <c r="G438" i="12" s="1"/>
  <c r="H438" i="12" s="1"/>
  <c r="I438" i="12" s="1"/>
  <c r="N327" i="13"/>
  <c r="BA328" i="13"/>
  <c r="AT328" i="13"/>
  <c r="J438" i="12"/>
  <c r="BM328" i="13" l="1"/>
  <c r="BN328" i="13"/>
  <c r="BL328" i="13"/>
  <c r="BH328" i="13"/>
  <c r="BJ328" i="13"/>
  <c r="BI328" i="13"/>
  <c r="AV328" i="13"/>
  <c r="AJ329" i="13" s="1"/>
  <c r="I328" i="13"/>
  <c r="BF328" i="13"/>
  <c r="K539" i="7"/>
  <c r="H539" i="7"/>
  <c r="I539" i="7"/>
  <c r="G539" i="7"/>
  <c r="J539" i="7"/>
  <c r="AU328" i="13"/>
  <c r="AI329" i="13" s="1"/>
  <c r="H328" i="13"/>
  <c r="BE328" i="13"/>
  <c r="AW328" i="13"/>
  <c r="AK329" i="13" s="1"/>
  <c r="AT329" i="13" s="1"/>
  <c r="J328" i="13"/>
  <c r="BG328" i="13"/>
  <c r="J439" i="12"/>
  <c r="AS329" i="13" l="1"/>
  <c r="AR329" i="13"/>
  <c r="L539" i="7"/>
  <c r="G439" i="12" s="1"/>
  <c r="L328" i="13"/>
  <c r="O328" i="13" s="1"/>
  <c r="R328" i="13"/>
  <c r="AA329" i="13" s="1"/>
  <c r="S328" i="13"/>
  <c r="AB329" i="13" s="1"/>
  <c r="M328" i="13"/>
  <c r="P328" i="13" s="1"/>
  <c r="BK328" i="13"/>
  <c r="K328" i="13"/>
  <c r="Q328" i="13"/>
  <c r="Z329" i="13" s="1"/>
  <c r="BH329" i="13" l="1"/>
  <c r="F539" i="7"/>
  <c r="BI329" i="13"/>
  <c r="BJ329" i="13"/>
  <c r="N328" i="13"/>
  <c r="I329" i="13"/>
  <c r="AV329" i="13"/>
  <c r="AJ330" i="13" s="1"/>
  <c r="BF329" i="13"/>
  <c r="H439" i="12"/>
  <c r="I439" i="12" s="1"/>
  <c r="BA329" i="13"/>
  <c r="AW329" i="13"/>
  <c r="AK330" i="13" s="1"/>
  <c r="BG329" i="13"/>
  <c r="J329" i="13"/>
  <c r="H329" i="13"/>
  <c r="AU329" i="13"/>
  <c r="AI330" i="13" s="1"/>
  <c r="BE329" i="13"/>
  <c r="BN329" i="13" l="1"/>
  <c r="BL329" i="13"/>
  <c r="AR330" i="13" s="1"/>
  <c r="BM329" i="13"/>
  <c r="AS330" i="13" s="1"/>
  <c r="M329" i="13"/>
  <c r="P329" i="13" s="1"/>
  <c r="S329" i="13"/>
  <c r="AB330" i="13" s="1"/>
  <c r="R329" i="13"/>
  <c r="AA330" i="13" s="1"/>
  <c r="L329" i="13"/>
  <c r="O329" i="13" s="1"/>
  <c r="AT330" i="13"/>
  <c r="J440" i="12"/>
  <c r="I540" i="7"/>
  <c r="K540" i="7"/>
  <c r="J540" i="7"/>
  <c r="G540" i="7"/>
  <c r="H540" i="7"/>
  <c r="K329" i="13"/>
  <c r="Q329" i="13"/>
  <c r="Z330" i="13" s="1"/>
  <c r="F540" i="7" s="1"/>
  <c r="BK329" i="13"/>
  <c r="BI330" i="13" l="1"/>
  <c r="BH330" i="13"/>
  <c r="N329" i="13"/>
  <c r="BJ330" i="13"/>
  <c r="AU330" i="13"/>
  <c r="AI331" i="13" s="1"/>
  <c r="H330" i="13"/>
  <c r="BE330" i="13"/>
  <c r="BA330" i="13"/>
  <c r="AV330" i="13"/>
  <c r="AJ331" i="13" s="1"/>
  <c r="BF330" i="13"/>
  <c r="I330" i="13"/>
  <c r="BG330" i="13"/>
  <c r="AW330" i="13"/>
  <c r="AK331" i="13" s="1"/>
  <c r="J330" i="13"/>
  <c r="L540" i="7"/>
  <c r="G440" i="12" s="1"/>
  <c r="K541" i="7"/>
  <c r="H440" i="12" l="1"/>
  <c r="I440" i="12" s="1"/>
  <c r="R330" i="13"/>
  <c r="AA331" i="13" s="1"/>
  <c r="L330" i="13"/>
  <c r="O330" i="13" s="1"/>
  <c r="I541" i="7"/>
  <c r="BK330" i="13"/>
  <c r="K330" i="13"/>
  <c r="Q330" i="13"/>
  <c r="Z331" i="13" s="1"/>
  <c r="S330" i="13"/>
  <c r="AB331" i="13" s="1"/>
  <c r="M330" i="13"/>
  <c r="P330" i="13" s="1"/>
  <c r="G541" i="7"/>
  <c r="H541" i="7"/>
  <c r="J541" i="7"/>
  <c r="BL330" i="13" l="1"/>
  <c r="BM330" i="13"/>
  <c r="AS331" i="13" s="1"/>
  <c r="BN330" i="13"/>
  <c r="AT331" i="13" s="1"/>
  <c r="F541" i="7"/>
  <c r="J542" i="7" s="1"/>
  <c r="N330" i="13"/>
  <c r="L541" i="7"/>
  <c r="G441" i="12" s="1"/>
  <c r="BA331" i="13"/>
  <c r="AR331" i="13"/>
  <c r="J441" i="12"/>
  <c r="BI331" i="13" l="1"/>
  <c r="BJ331" i="13"/>
  <c r="BH331" i="13"/>
  <c r="I542" i="7"/>
  <c r="G542" i="7"/>
  <c r="H542" i="7"/>
  <c r="K542" i="7"/>
  <c r="H331" i="13"/>
  <c r="AU331" i="13"/>
  <c r="AI332" i="13" s="1"/>
  <c r="BE331" i="13"/>
  <c r="J331" i="13"/>
  <c r="AW331" i="13"/>
  <c r="AK332" i="13" s="1"/>
  <c r="BG331" i="13"/>
  <c r="H441" i="12"/>
  <c r="I441" i="12" s="1"/>
  <c r="I331" i="13"/>
  <c r="AV331" i="13"/>
  <c r="AJ332" i="13" s="1"/>
  <c r="BF331" i="13"/>
  <c r="J442" i="12" l="1"/>
  <c r="BL331" i="13"/>
  <c r="AR332" i="13" s="1"/>
  <c r="BM331" i="13"/>
  <c r="AS332" i="13" s="1"/>
  <c r="BN331" i="13"/>
  <c r="AT332" i="13" s="1"/>
  <c r="L542" i="7"/>
  <c r="G442" i="12" s="1"/>
  <c r="H442" i="12" s="1"/>
  <c r="I442" i="12" s="1"/>
  <c r="K331" i="13"/>
  <c r="BK331" i="13"/>
  <c r="Q331" i="13"/>
  <c r="Z332" i="13" s="1"/>
  <c r="S331" i="13"/>
  <c r="AB332" i="13" s="1"/>
  <c r="M331" i="13"/>
  <c r="P331" i="13" s="1"/>
  <c r="L331" i="13"/>
  <c r="O331" i="13" s="1"/>
  <c r="R331" i="13"/>
  <c r="AA332" i="13" s="1"/>
  <c r="J443" i="12" l="1"/>
  <c r="BM332" i="13"/>
  <c r="BN332" i="13"/>
  <c r="BL332" i="13"/>
  <c r="F542" i="7"/>
  <c r="BH332" i="13"/>
  <c r="BI332" i="13"/>
  <c r="N331" i="13"/>
  <c r="BJ332" i="13"/>
  <c r="H332" i="13"/>
  <c r="AU332" i="13"/>
  <c r="AI333" i="13" s="1"/>
  <c r="BE332" i="13"/>
  <c r="J332" i="13"/>
  <c r="AW332" i="13"/>
  <c r="AK333" i="13" s="1"/>
  <c r="BG332" i="13"/>
  <c r="I332" i="13"/>
  <c r="BF332" i="13"/>
  <c r="AV332" i="13"/>
  <c r="AJ333" i="13" s="1"/>
  <c r="BA332" i="13"/>
  <c r="AS333" i="13" l="1"/>
  <c r="AR333" i="13"/>
  <c r="AT333" i="13"/>
  <c r="R332" i="13"/>
  <c r="AA333" i="13" s="1"/>
  <c r="L332" i="13"/>
  <c r="O332" i="13" s="1"/>
  <c r="Q332" i="13"/>
  <c r="Z333" i="13" s="1"/>
  <c r="K332" i="13"/>
  <c r="BK332" i="13"/>
  <c r="J543" i="7"/>
  <c r="G543" i="7"/>
  <c r="H543" i="7"/>
  <c r="I543" i="7"/>
  <c r="K543" i="7"/>
  <c r="M332" i="13"/>
  <c r="P332" i="13" s="1"/>
  <c r="S332" i="13"/>
  <c r="AB333" i="13" s="1"/>
  <c r="F543" i="7" l="1"/>
  <c r="J544" i="7" s="1"/>
  <c r="BI333" i="13"/>
  <c r="N332" i="13"/>
  <c r="BH333" i="13"/>
  <c r="BJ333" i="13"/>
  <c r="I333" i="13"/>
  <c r="AV333" i="13"/>
  <c r="AJ334" i="13" s="1"/>
  <c r="BF333" i="13"/>
  <c r="BA333" i="13"/>
  <c r="AW333" i="13"/>
  <c r="AK334" i="13" s="1"/>
  <c r="J333" i="13"/>
  <c r="BG333" i="13"/>
  <c r="H333" i="13"/>
  <c r="AU333" i="13"/>
  <c r="AI334" i="13" s="1"/>
  <c r="BE333" i="13"/>
  <c r="L543" i="7"/>
  <c r="G443" i="12" s="1"/>
  <c r="K544" i="7" l="1"/>
  <c r="G544" i="7"/>
  <c r="H544" i="7"/>
  <c r="I544" i="7"/>
  <c r="H443" i="12"/>
  <c r="I443" i="12" s="1"/>
  <c r="Q333" i="13"/>
  <c r="Z334" i="13" s="1"/>
  <c r="K333" i="13"/>
  <c r="BK333" i="13"/>
  <c r="R333" i="13"/>
  <c r="AA334" i="13" s="1"/>
  <c r="L333" i="13"/>
  <c r="O333" i="13" s="1"/>
  <c r="S333" i="13"/>
  <c r="AB334" i="13" s="1"/>
  <c r="M333" i="13"/>
  <c r="P333" i="13" s="1"/>
  <c r="F544" i="7" l="1"/>
  <c r="BN333" i="13"/>
  <c r="BL333" i="13"/>
  <c r="BM333" i="13"/>
  <c r="L544" i="7"/>
  <c r="G444" i="12" s="1"/>
  <c r="H444" i="12" s="1"/>
  <c r="I444" i="12" s="1"/>
  <c r="N333" i="13"/>
  <c r="AR334" i="13"/>
  <c r="AS334" i="13"/>
  <c r="J444" i="12"/>
  <c r="BA334" i="13"/>
  <c r="BL334" i="13" l="1"/>
  <c r="BM334" i="13"/>
  <c r="BN334" i="13"/>
  <c r="AT334" i="13"/>
  <c r="AW334" i="13" s="1"/>
  <c r="AK335" i="13" s="1"/>
  <c r="AT335" i="13" s="1"/>
  <c r="BI334" i="13"/>
  <c r="BH334" i="13"/>
  <c r="I334" i="13"/>
  <c r="AV334" i="13"/>
  <c r="AJ335" i="13" s="1"/>
  <c r="BF334" i="13"/>
  <c r="BE334" i="13"/>
  <c r="AU334" i="13"/>
  <c r="AI335" i="13" s="1"/>
  <c r="H334" i="13"/>
  <c r="J445" i="12"/>
  <c r="H545" i="7"/>
  <c r="J545" i="7"/>
  <c r="G545" i="7"/>
  <c r="I545" i="7"/>
  <c r="K545" i="7"/>
  <c r="BG334" i="13" l="1"/>
  <c r="AR335" i="13"/>
  <c r="J334" i="13"/>
  <c r="S334" i="13" s="1"/>
  <c r="AB335" i="13" s="1"/>
  <c r="BJ334" i="13"/>
  <c r="AS335" i="13"/>
  <c r="R334" i="13"/>
  <c r="AA335" i="13" s="1"/>
  <c r="L334" i="13"/>
  <c r="O334" i="13" s="1"/>
  <c r="Q334" i="13"/>
  <c r="Z335" i="13" s="1"/>
  <c r="K334" i="13"/>
  <c r="L545" i="7"/>
  <c r="G445" i="12" s="1"/>
  <c r="BK334" i="13" l="1"/>
  <c r="F545" i="7"/>
  <c r="M334" i="13"/>
  <c r="P334" i="13" s="1"/>
  <c r="BI335" i="13"/>
  <c r="N334" i="13"/>
  <c r="BJ335" i="13"/>
  <c r="BH335" i="13"/>
  <c r="H445" i="12"/>
  <c r="I445" i="12" s="1"/>
  <c r="AW335" i="13"/>
  <c r="AK336" i="13" s="1"/>
  <c r="J335" i="13"/>
  <c r="BG335" i="13"/>
  <c r="BA335" i="13"/>
  <c r="I335" i="13"/>
  <c r="AV335" i="13"/>
  <c r="AJ336" i="13" s="1"/>
  <c r="BF335" i="13"/>
  <c r="H335" i="13"/>
  <c r="AU335" i="13"/>
  <c r="AI336" i="13" s="1"/>
  <c r="BE335" i="13"/>
  <c r="BL335" i="13" l="1"/>
  <c r="AR336" i="13" s="1"/>
  <c r="BM335" i="13"/>
  <c r="BN335" i="13"/>
  <c r="AT336" i="13"/>
  <c r="I546" i="7"/>
  <c r="H546" i="7"/>
  <c r="K546" i="7"/>
  <c r="G546" i="7"/>
  <c r="J546" i="7"/>
  <c r="Q335" i="13"/>
  <c r="Z336" i="13" s="1"/>
  <c r="BK335" i="13"/>
  <c r="K335" i="13"/>
  <c r="AS336" i="13"/>
  <c r="J446" i="12"/>
  <c r="R335" i="13"/>
  <c r="AA336" i="13" s="1"/>
  <c r="L335" i="13"/>
  <c r="O335" i="13" s="1"/>
  <c r="M335" i="13"/>
  <c r="P335" i="13" s="1"/>
  <c r="S335" i="13"/>
  <c r="AB336" i="13" s="1"/>
  <c r="F546" i="7" l="1"/>
  <c r="H547" i="7" s="1"/>
  <c r="BJ336" i="13"/>
  <c r="BH336" i="13"/>
  <c r="N335" i="13"/>
  <c r="BI336" i="13"/>
  <c r="I336" i="13"/>
  <c r="AV336" i="13"/>
  <c r="AJ337" i="13" s="1"/>
  <c r="BF336" i="13"/>
  <c r="J336" i="13"/>
  <c r="BG336" i="13"/>
  <c r="AW336" i="13"/>
  <c r="AK337" i="13" s="1"/>
  <c r="H336" i="13"/>
  <c r="AU336" i="13"/>
  <c r="AI337" i="13" s="1"/>
  <c r="BE336" i="13"/>
  <c r="L546" i="7"/>
  <c r="G446" i="12" s="1"/>
  <c r="BA336" i="13"/>
  <c r="I547" i="7" l="1"/>
  <c r="J547" i="7"/>
  <c r="G547" i="7"/>
  <c r="K547" i="7"/>
  <c r="H446" i="12"/>
  <c r="I446" i="12" s="1"/>
  <c r="S336" i="13"/>
  <c r="AB337" i="13" s="1"/>
  <c r="M336" i="13"/>
  <c r="P336" i="13" s="1"/>
  <c r="L336" i="13"/>
  <c r="O336" i="13" s="1"/>
  <c r="R336" i="13"/>
  <c r="AA337" i="13" s="1"/>
  <c r="BK336" i="13"/>
  <c r="K336" i="13"/>
  <c r="Q336" i="13"/>
  <c r="Z337" i="13" s="1"/>
  <c r="BM336" i="13" l="1"/>
  <c r="AS337" i="13" s="1"/>
  <c r="BN336" i="13"/>
  <c r="BL336" i="13"/>
  <c r="AR337" i="13" s="1"/>
  <c r="F547" i="7"/>
  <c r="L547" i="7"/>
  <c r="G447" i="12" s="1"/>
  <c r="H447" i="12" s="1"/>
  <c r="I447" i="12" s="1"/>
  <c r="N336" i="13"/>
  <c r="BA337" i="13"/>
  <c r="AT337" i="13"/>
  <c r="J447" i="12"/>
  <c r="BN337" i="13" l="1"/>
  <c r="BL337" i="13"/>
  <c r="BM337" i="13"/>
  <c r="BH337" i="13"/>
  <c r="BI337" i="13"/>
  <c r="BJ337" i="13"/>
  <c r="G548" i="7"/>
  <c r="J548" i="7"/>
  <c r="I548" i="7"/>
  <c r="H548" i="7"/>
  <c r="K548" i="7"/>
  <c r="H337" i="13"/>
  <c r="AU337" i="13"/>
  <c r="AI338" i="13" s="1"/>
  <c r="BE337" i="13"/>
  <c r="AV337" i="13"/>
  <c r="AJ338" i="13" s="1"/>
  <c r="I337" i="13"/>
  <c r="BF337" i="13"/>
  <c r="AW337" i="13"/>
  <c r="AK338" i="13" s="1"/>
  <c r="J337" i="13"/>
  <c r="BG337" i="13"/>
  <c r="J448" i="12"/>
  <c r="AT338" i="13" l="1"/>
  <c r="AR338" i="13"/>
  <c r="AS338" i="13"/>
  <c r="L548" i="7"/>
  <c r="G448" i="12" s="1"/>
  <c r="S337" i="13"/>
  <c r="AB338" i="13" s="1"/>
  <c r="M337" i="13"/>
  <c r="P337" i="13" s="1"/>
  <c r="R337" i="13"/>
  <c r="AA338" i="13" s="1"/>
  <c r="L337" i="13"/>
  <c r="O337" i="13" s="1"/>
  <c r="Q337" i="13"/>
  <c r="Z338" i="13" s="1"/>
  <c r="BK337" i="13"/>
  <c r="K337" i="13"/>
  <c r="F548" i="7" l="1"/>
  <c r="N337" i="13"/>
  <c r="BH338" i="13"/>
  <c r="BJ338" i="13"/>
  <c r="BI338" i="13"/>
  <c r="J338" i="13"/>
  <c r="AW338" i="13"/>
  <c r="AK339" i="13" s="1"/>
  <c r="BG338" i="13"/>
  <c r="BA338" i="13"/>
  <c r="AV338" i="13"/>
  <c r="AJ339" i="13" s="1"/>
  <c r="I338" i="13"/>
  <c r="BF338" i="13"/>
  <c r="BE338" i="13"/>
  <c r="H338" i="13"/>
  <c r="AU338" i="13"/>
  <c r="AI339" i="13" s="1"/>
  <c r="H448" i="12"/>
  <c r="I448" i="12" s="1"/>
  <c r="BL338" i="13" l="1"/>
  <c r="AR339" i="13" s="1"/>
  <c r="BM338" i="13"/>
  <c r="AS339" i="13" s="1"/>
  <c r="BN338" i="13"/>
  <c r="AT339" i="13"/>
  <c r="BK338" i="13"/>
  <c r="Q338" i="13"/>
  <c r="Z339" i="13" s="1"/>
  <c r="K338" i="13"/>
  <c r="R338" i="13"/>
  <c r="AA339" i="13" s="1"/>
  <c r="L338" i="13"/>
  <c r="O338" i="13" s="1"/>
  <c r="S338" i="13"/>
  <c r="AB339" i="13" s="1"/>
  <c r="M338" i="13"/>
  <c r="P338" i="13" s="1"/>
  <c r="J449" i="12"/>
  <c r="K549" i="7"/>
  <c r="H549" i="7"/>
  <c r="G549" i="7"/>
  <c r="I549" i="7"/>
  <c r="J549" i="7"/>
  <c r="F549" i="7" l="1"/>
  <c r="BJ339" i="13"/>
  <c r="BI339" i="13"/>
  <c r="BH339" i="13"/>
  <c r="N338" i="13"/>
  <c r="J339" i="13"/>
  <c r="AW339" i="13"/>
  <c r="AK340" i="13" s="1"/>
  <c r="BG339" i="13"/>
  <c r="H339" i="13"/>
  <c r="AU339" i="13"/>
  <c r="AI340" i="13" s="1"/>
  <c r="BE339" i="13"/>
  <c r="L549" i="7"/>
  <c r="G449" i="12" s="1"/>
  <c r="I339" i="13"/>
  <c r="AV339" i="13"/>
  <c r="AJ340" i="13" s="1"/>
  <c r="BF339" i="13"/>
  <c r="BA339" i="13"/>
  <c r="K550" i="7" l="1"/>
  <c r="H550" i="7"/>
  <c r="I550" i="7"/>
  <c r="J550" i="7"/>
  <c r="H449" i="12"/>
  <c r="I449" i="12" s="1"/>
  <c r="Q339" i="13"/>
  <c r="Z340" i="13" s="1"/>
  <c r="BK339" i="13"/>
  <c r="K339" i="13"/>
  <c r="S339" i="13"/>
  <c r="AB340" i="13" s="1"/>
  <c r="M339" i="13"/>
  <c r="P339" i="13" s="1"/>
  <c r="L339" i="13"/>
  <c r="O339" i="13" s="1"/>
  <c r="R339" i="13"/>
  <c r="AA340" i="13" s="1"/>
  <c r="G550" i="7"/>
  <c r="BL339" i="13" l="1"/>
  <c r="AR340" i="13" s="1"/>
  <c r="BM339" i="13"/>
  <c r="BN339" i="13"/>
  <c r="F550" i="7"/>
  <c r="H551" i="7" s="1"/>
  <c r="N339" i="13"/>
  <c r="AT340" i="13"/>
  <c r="AS340" i="13"/>
  <c r="J450" i="12"/>
  <c r="BA340" i="13"/>
  <c r="L550" i="7"/>
  <c r="G450" i="12" s="1"/>
  <c r="BI340" i="13" l="1"/>
  <c r="BH340" i="13"/>
  <c r="BJ340" i="13"/>
  <c r="J551" i="7"/>
  <c r="I551" i="7"/>
  <c r="K551" i="7"/>
  <c r="G551" i="7"/>
  <c r="H340" i="13"/>
  <c r="AU340" i="13"/>
  <c r="AI341" i="13" s="1"/>
  <c r="BE340" i="13"/>
  <c r="I340" i="13"/>
  <c r="AV340" i="13"/>
  <c r="AJ341" i="13" s="1"/>
  <c r="BF340" i="13"/>
  <c r="BG340" i="13"/>
  <c r="AW340" i="13"/>
  <c r="AK341" i="13" s="1"/>
  <c r="J340" i="13"/>
  <c r="H450" i="12"/>
  <c r="I450" i="12" s="1"/>
  <c r="BM340" i="13" l="1"/>
  <c r="AS341" i="13" s="1"/>
  <c r="BN340" i="13"/>
  <c r="AT341" i="13" s="1"/>
  <c r="BL340" i="13"/>
  <c r="AR341" i="13" s="1"/>
  <c r="L551" i="7"/>
  <c r="G451" i="12" s="1"/>
  <c r="H451" i="12" s="1"/>
  <c r="I451" i="12" s="1"/>
  <c r="Q340" i="13"/>
  <c r="Z341" i="13" s="1"/>
  <c r="BK340" i="13"/>
  <c r="K340" i="13"/>
  <c r="S340" i="13"/>
  <c r="AB341" i="13" s="1"/>
  <c r="M340" i="13"/>
  <c r="P340" i="13" s="1"/>
  <c r="R340" i="13"/>
  <c r="AA341" i="13" s="1"/>
  <c r="L340" i="13"/>
  <c r="O340" i="13" s="1"/>
  <c r="J451" i="12"/>
  <c r="F551" i="7" l="1"/>
  <c r="BN341" i="13"/>
  <c r="BL341" i="13"/>
  <c r="BM341" i="13"/>
  <c r="BH341" i="13"/>
  <c r="BI341" i="13"/>
  <c r="BJ341" i="13"/>
  <c r="N340" i="13"/>
  <c r="I341" i="13"/>
  <c r="AV341" i="13"/>
  <c r="AJ342" i="13" s="1"/>
  <c r="BF341" i="13"/>
  <c r="AW341" i="13"/>
  <c r="AK342" i="13" s="1"/>
  <c r="BG341" i="13"/>
  <c r="J341" i="13"/>
  <c r="BA341" i="13"/>
  <c r="AU341" i="13"/>
  <c r="AI342" i="13" s="1"/>
  <c r="H341" i="13"/>
  <c r="BE341" i="13"/>
  <c r="J452" i="12"/>
  <c r="AS342" i="13" l="1"/>
  <c r="AT342" i="13"/>
  <c r="AR342" i="13"/>
  <c r="R341" i="13"/>
  <c r="AA342" i="13" s="1"/>
  <c r="L341" i="13"/>
  <c r="O341" i="13" s="1"/>
  <c r="M341" i="13"/>
  <c r="P341" i="13" s="1"/>
  <c r="S341" i="13"/>
  <c r="AB342" i="13" s="1"/>
  <c r="BK341" i="13"/>
  <c r="K341" i="13"/>
  <c r="Q341" i="13"/>
  <c r="Z342" i="13" s="1"/>
  <c r="H552" i="7"/>
  <c r="K552" i="7"/>
  <c r="I552" i="7"/>
  <c r="J552" i="7"/>
  <c r="G552" i="7"/>
  <c r="F552" i="7" l="1"/>
  <c r="J553" i="7" s="1"/>
  <c r="BJ342" i="13"/>
  <c r="BI342" i="13"/>
  <c r="N341" i="13"/>
  <c r="BH342" i="13"/>
  <c r="L552" i="7"/>
  <c r="G452" i="12" s="1"/>
  <c r="G553" i="7"/>
  <c r="BA342" i="13"/>
  <c r="H342" i="13"/>
  <c r="BE342" i="13"/>
  <c r="AU342" i="13"/>
  <c r="AI343" i="13" s="1"/>
  <c r="I342" i="13"/>
  <c r="BF342" i="13"/>
  <c r="AV342" i="13"/>
  <c r="AJ343" i="13" s="1"/>
  <c r="BG342" i="13"/>
  <c r="J342" i="13"/>
  <c r="AW342" i="13"/>
  <c r="AK343" i="13" s="1"/>
  <c r="K553" i="7"/>
  <c r="I553" i="7" l="1"/>
  <c r="H553" i="7"/>
  <c r="H452" i="12"/>
  <c r="I452" i="12" s="1"/>
  <c r="BK342" i="13"/>
  <c r="Q342" i="13"/>
  <c r="Z343" i="13" s="1"/>
  <c r="K342" i="13"/>
  <c r="S342" i="13"/>
  <c r="AB343" i="13" s="1"/>
  <c r="M342" i="13"/>
  <c r="P342" i="13" s="1"/>
  <c r="L342" i="13"/>
  <c r="O342" i="13" s="1"/>
  <c r="R342" i="13"/>
  <c r="AA343" i="13" s="1"/>
  <c r="L553" i="7" l="1"/>
  <c r="G453" i="12" s="1"/>
  <c r="BL342" i="13"/>
  <c r="AR343" i="13" s="1"/>
  <c r="BM342" i="13"/>
  <c r="AS343" i="13" s="1"/>
  <c r="BN342" i="13"/>
  <c r="AT343" i="13" s="1"/>
  <c r="F553" i="7"/>
  <c r="N342" i="13"/>
  <c r="J453" i="12"/>
  <c r="BA343" i="13"/>
  <c r="H453" i="12"/>
  <c r="I453" i="12" s="1"/>
  <c r="BL343" i="13" l="1"/>
  <c r="BM343" i="13"/>
  <c r="BN343" i="13"/>
  <c r="BI343" i="13"/>
  <c r="BH343" i="13"/>
  <c r="BJ343" i="13"/>
  <c r="J554" i="7"/>
  <c r="I554" i="7"/>
  <c r="G554" i="7"/>
  <c r="K554" i="7"/>
  <c r="H554" i="7"/>
  <c r="J343" i="13"/>
  <c r="AW343" i="13"/>
  <c r="AK344" i="13" s="1"/>
  <c r="BG343" i="13"/>
  <c r="H343" i="13"/>
  <c r="BE343" i="13"/>
  <c r="AU343" i="13"/>
  <c r="AI344" i="13" s="1"/>
  <c r="J454" i="12"/>
  <c r="AV343" i="13"/>
  <c r="AJ344" i="13" s="1"/>
  <c r="I343" i="13"/>
  <c r="BF343" i="13"/>
  <c r="AS344" i="13" l="1"/>
  <c r="AR344" i="13"/>
  <c r="AT344" i="13"/>
  <c r="Q343" i="13"/>
  <c r="Z344" i="13" s="1"/>
  <c r="K343" i="13"/>
  <c r="BK343" i="13"/>
  <c r="M343" i="13"/>
  <c r="P343" i="13" s="1"/>
  <c r="S343" i="13"/>
  <c r="AB344" i="13" s="1"/>
  <c r="L343" i="13"/>
  <c r="O343" i="13" s="1"/>
  <c r="R343" i="13"/>
  <c r="AA344" i="13" s="1"/>
  <c r="L554" i="7"/>
  <c r="G454" i="12" s="1"/>
  <c r="F554" i="7" l="1"/>
  <c r="BJ344" i="13"/>
  <c r="BI344" i="13"/>
  <c r="BH344" i="13"/>
  <c r="N343" i="13"/>
  <c r="J344" i="13"/>
  <c r="AW344" i="13"/>
  <c r="AK345" i="13" s="1"/>
  <c r="BG344" i="13"/>
  <c r="BF344" i="13"/>
  <c r="I344" i="13"/>
  <c r="AV344" i="13"/>
  <c r="AJ345" i="13" s="1"/>
  <c r="BA344" i="13"/>
  <c r="H344" i="13"/>
  <c r="AU344" i="13"/>
  <c r="AI345" i="13" s="1"/>
  <c r="BE344" i="13"/>
  <c r="H454" i="12"/>
  <c r="I454" i="12" s="1"/>
  <c r="BM344" i="13" l="1"/>
  <c r="AS345" i="13" s="1"/>
  <c r="BN344" i="13"/>
  <c r="BL344" i="13"/>
  <c r="AT345" i="13"/>
  <c r="AR345" i="13"/>
  <c r="J455" i="12"/>
  <c r="K344" i="13"/>
  <c r="Q344" i="13"/>
  <c r="Z345" i="13" s="1"/>
  <c r="F555" i="7" s="1"/>
  <c r="BK344" i="13"/>
  <c r="S344" i="13"/>
  <c r="AB345" i="13" s="1"/>
  <c r="M344" i="13"/>
  <c r="P344" i="13" s="1"/>
  <c r="L344" i="13"/>
  <c r="O344" i="13" s="1"/>
  <c r="R344" i="13"/>
  <c r="AA345" i="13" s="1"/>
  <c r="J555" i="7"/>
  <c r="H555" i="7"/>
  <c r="K555" i="7"/>
  <c r="G555" i="7"/>
  <c r="I555" i="7"/>
  <c r="BJ345" i="13" l="1"/>
  <c r="BH345" i="13"/>
  <c r="N344" i="13"/>
  <c r="BI345" i="13"/>
  <c r="AU345" i="13"/>
  <c r="AI346" i="13" s="1"/>
  <c r="BE345" i="13"/>
  <c r="H345" i="13"/>
  <c r="AV345" i="13"/>
  <c r="AJ346" i="13" s="1"/>
  <c r="I345" i="13"/>
  <c r="BF345" i="13"/>
  <c r="J345" i="13"/>
  <c r="AW345" i="13"/>
  <c r="AK346" i="13" s="1"/>
  <c r="BG345" i="13"/>
  <c r="L555" i="7"/>
  <c r="G455" i="12" s="1"/>
  <c r="BA345" i="13"/>
  <c r="R345" i="13" l="1"/>
  <c r="AA346" i="13" s="1"/>
  <c r="L345" i="13"/>
  <c r="O345" i="13" s="1"/>
  <c r="BK345" i="13"/>
  <c r="Q345" i="13"/>
  <c r="Z346" i="13" s="1"/>
  <c r="K345" i="13"/>
  <c r="J556" i="7"/>
  <c r="H556" i="7"/>
  <c r="H455" i="12"/>
  <c r="I455" i="12" s="1"/>
  <c r="M345" i="13"/>
  <c r="P345" i="13" s="1"/>
  <c r="S345" i="13"/>
  <c r="AB346" i="13" s="1"/>
  <c r="I556" i="7"/>
  <c r="G556" i="7"/>
  <c r="K556" i="7"/>
  <c r="BN345" i="13" l="1"/>
  <c r="BL345" i="13"/>
  <c r="AR346" i="13" s="1"/>
  <c r="BM345" i="13"/>
  <c r="AS346" i="13" s="1"/>
  <c r="F556" i="7"/>
  <c r="N345" i="13"/>
  <c r="L556" i="7"/>
  <c r="G456" i="12" s="1"/>
  <c r="AT346" i="13"/>
  <c r="J456" i="12"/>
  <c r="BA346" i="13"/>
  <c r="BI346" i="13" l="1"/>
  <c r="BJ346" i="13"/>
  <c r="BH346" i="13"/>
  <c r="AV346" i="13"/>
  <c r="BF346" i="13"/>
  <c r="I346" i="13"/>
  <c r="AW346" i="13"/>
  <c r="J346" i="13"/>
  <c r="BG346" i="13"/>
  <c r="H456" i="12"/>
  <c r="I456" i="12" s="1"/>
  <c r="H346" i="13"/>
  <c r="AU346" i="13"/>
  <c r="BE346" i="13"/>
  <c r="BL346" i="13" l="1"/>
  <c r="BM346" i="13"/>
  <c r="BN346" i="13"/>
  <c r="K346" i="13"/>
  <c r="Q346" i="13"/>
  <c r="BK346" i="13"/>
  <c r="S346" i="13"/>
  <c r="M346" i="13"/>
  <c r="P346" i="13" s="1"/>
  <c r="R346" i="13"/>
  <c r="L346" i="13"/>
  <c r="O346" i="13" s="1"/>
  <c r="N346" i="13" l="1"/>
</calcChain>
</file>

<file path=xl/sharedStrings.xml><?xml version="1.0" encoding="utf-8"?>
<sst xmlns="http://schemas.openxmlformats.org/spreadsheetml/2006/main" count="138" uniqueCount="61">
  <si>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</si>
  <si>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</si>
  <si>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</si>
  <si>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</si>
  <si>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</si>
  <si>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</si>
  <si>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</si>
  <si>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</si>
  <si>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</si>
  <si>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</si>
  <si>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</si>
  <si>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</si>
  <si>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</si>
  <si>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</si>
  <si>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</si>
  <si>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</si>
  <si>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</si>
  <si>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</si>
  <si>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</si>
  <si>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</si>
  <si>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</si>
  <si>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</si>
  <si>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</si>
  <si>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</si>
  <si>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</si>
  <si>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</si>
  <si>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</si>
  <si>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</si>
  <si>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</si>
  <si>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</si>
  <si>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</si>
  <si>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</si>
  <si>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</si>
  <si>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</si>
  <si>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</si>
  <si>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</si>
  <si>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</si>
  <si>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</si>
  <si>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</si>
  <si>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</si>
  <si>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</si>
  <si>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</si>
  <si>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</si>
  <si>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</si>
  <si>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</si>
  <si>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</si>
  <si>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</si>
  <si>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</si>
  <si>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</si>
  <si>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</si>
  <si>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</si>
  <si>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</si>
  <si>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</si>
  <si>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</si>
  <si>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</si>
  <si>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</si>
  <si>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</si>
  <si>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Interest rate</t>
  </si>
  <si>
    <t>World</t>
  </si>
  <si>
    <t>Impact of climate change</t>
  </si>
  <si>
    <t>watermark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</si>
</sst>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10"/>
  <sheetViews>
    <sheetView workbookViewId="0">
      <pane xSplit="5" ySplit="5" topLeftCell="F251" activePane="bottomRight" state="frozen"/>
      <selection pane="topRight" activeCell="F1" sqref="F1"/>
      <selection pane="bottomLeft" activeCell="A6" sqref="A6"/>
      <selection pane="bottomRight" activeCell="F555" sqref="F265:F555"/>
    </sheetView>
  </sheetViews>
  <sheetFormatPr defaultColWidth="9.109375" defaultRowHeight="14.4" x14ac:dyDescent="0.3"/>
  <cols>
    <col min="6" max="6" width="10" bestFit="1" customWidth="1"/>
    <col min="12" max="12" width="9.44140625" customWidth="1"/>
  </cols>
  <sheetData>
    <row r="1" spans="1:37" x14ac:dyDescent="0.3">
      <c r="A1" t="s">
        <v>10</v>
      </c>
      <c r="G1" t="s">
        <v>11</v>
      </c>
    </row>
    <row r="2" spans="1:37" x14ac:dyDescent="0.3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</row>
    <row r="3" spans="1:37" x14ac:dyDescent="0.3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</row>
    <row r="4" spans="1:37" x14ac:dyDescent="0.3"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7" x14ac:dyDescent="0.3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</row>
    <row r="6" spans="1:37" x14ac:dyDescent="0.3">
      <c r="A6" s="5">
        <v>2006</v>
      </c>
      <c r="B6" s="5">
        <v>378.7</v>
      </c>
      <c r="C6" s="2">
        <v>1976.3688999999999</v>
      </c>
      <c r="D6" s="2">
        <v>328.86099999999999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 x14ac:dyDescent="0.3">
      <c r="A7" s="5">
        <v>2005</v>
      </c>
      <c r="B7" s="5">
        <v>376.7</v>
      </c>
      <c r="C7" s="2">
        <v>1976.4536000000001</v>
      </c>
      <c r="D7" s="2">
        <v>328.988</v>
      </c>
      <c r="E7">
        <v>1751</v>
      </c>
      <c r="F7">
        <v>3</v>
      </c>
      <c r="G7" s="2">
        <f t="shared" ref="G7:K22" si="0">G6*(1-G$5)+G$4*$F6*$L$4/1000</f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ref="L7:L70" si="1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3">
      <c r="A8" s="5">
        <v>2004</v>
      </c>
      <c r="B8" s="5">
        <v>374.7</v>
      </c>
      <c r="C8" s="2">
        <v>1976.5355</v>
      </c>
      <c r="D8" s="2">
        <v>329.65300000000002</v>
      </c>
      <c r="E8">
        <v>1752</v>
      </c>
      <c r="F8">
        <v>3</v>
      </c>
      <c r="G8" s="2">
        <f t="shared" si="0"/>
        <v>1.8309859154929577E-4</v>
      </c>
      <c r="H8" s="2">
        <f t="shared" si="0"/>
        <v>2.8169014084507049E-4</v>
      </c>
      <c r="I8" s="2">
        <f t="shared" si="0"/>
        <v>4.5070422535211269E-4</v>
      </c>
      <c r="J8" s="2">
        <f t="shared" si="0"/>
        <v>3.5211267605633799E-4</v>
      </c>
      <c r="K8" s="2">
        <f t="shared" si="0"/>
        <v>1.4084507042253525E-4</v>
      </c>
      <c r="L8" s="2">
        <f t="shared" si="1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3">
      <c r="A9" s="5">
        <v>2003</v>
      </c>
      <c r="B9" s="5">
        <v>372.78</v>
      </c>
      <c r="C9" s="2">
        <v>1976.6202000000001</v>
      </c>
      <c r="D9" s="2">
        <v>330.55</v>
      </c>
      <c r="E9">
        <v>1753</v>
      </c>
      <c r="F9">
        <v>3</v>
      </c>
      <c r="G9" s="2">
        <f t="shared" si="0"/>
        <v>3.6619718309859154E-4</v>
      </c>
      <c r="H9" s="2">
        <f t="shared" si="0"/>
        <v>5.626053436902955E-4</v>
      </c>
      <c r="I9" s="2">
        <f t="shared" si="0"/>
        <v>8.9535882100319464E-4</v>
      </c>
      <c r="J9" s="2">
        <f t="shared" si="0"/>
        <v>6.8411026192073058E-4</v>
      </c>
      <c r="K9" s="2">
        <f t="shared" si="0"/>
        <v>2.2627192390318784E-4</v>
      </c>
      <c r="L9" s="2">
        <f t="shared" si="1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3">
      <c r="A10" s="5">
        <v>2002</v>
      </c>
      <c r="B10" s="5">
        <v>370.5</v>
      </c>
      <c r="C10" s="2">
        <v>1976.7049</v>
      </c>
      <c r="D10" s="2">
        <v>330.87200000000001</v>
      </c>
      <c r="E10">
        <v>1754</v>
      </c>
      <c r="F10">
        <v>3</v>
      </c>
      <c r="G10" s="2">
        <f t="shared" si="0"/>
        <v>5.4929577464788728E-4</v>
      </c>
      <c r="H10" s="2">
        <f t="shared" si="0"/>
        <v>8.4274774041328301E-4</v>
      </c>
      <c r="I10" s="2">
        <f t="shared" si="0"/>
        <v>1.334044988809055E-3</v>
      </c>
      <c r="J10" s="2">
        <f t="shared" si="0"/>
        <v>9.9714186945691922E-4</v>
      </c>
      <c r="K10" s="2">
        <f t="shared" si="0"/>
        <v>2.7808592970198257E-4</v>
      </c>
      <c r="L10" s="2">
        <f t="shared" si="1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3">
      <c r="A11" s="5">
        <v>2001</v>
      </c>
      <c r="B11" s="5">
        <v>368.33</v>
      </c>
      <c r="C11" s="2">
        <v>1976.7869000000001</v>
      </c>
      <c r="D11" s="2">
        <v>330.899</v>
      </c>
      <c r="E11">
        <v>1755</v>
      </c>
      <c r="F11">
        <v>3</v>
      </c>
      <c r="G11" s="2">
        <f t="shared" si="0"/>
        <v>7.3239436619718307E-4</v>
      </c>
      <c r="H11" s="2">
        <f t="shared" si="0"/>
        <v>1.1221194570267816E-3</v>
      </c>
      <c r="I11" s="2">
        <f t="shared" si="0"/>
        <v>1.766842840684182E-3</v>
      </c>
      <c r="J11" s="2">
        <f t="shared" si="0"/>
        <v>1.2922909653805107E-3</v>
      </c>
      <c r="K11" s="2">
        <f t="shared" si="0"/>
        <v>3.0951271282147975E-4</v>
      </c>
      <c r="L11" s="2">
        <f t="shared" si="1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5">
        <v>2000</v>
      </c>
      <c r="B12" s="5">
        <v>366.82</v>
      </c>
      <c r="C12" s="2">
        <v>1976.8715999999999</v>
      </c>
      <c r="D12" s="2">
        <v>330.88299999999998</v>
      </c>
      <c r="E12">
        <v>1756</v>
      </c>
      <c r="F12">
        <v>3</v>
      </c>
      <c r="G12" s="2">
        <f t="shared" si="0"/>
        <v>9.1549295774647887E-4</v>
      </c>
      <c r="H12" s="2">
        <f t="shared" si="0"/>
        <v>1.4007226136948155E-3</v>
      </c>
      <c r="I12" s="2">
        <f t="shared" si="0"/>
        <v>2.1938314132316067E-3</v>
      </c>
      <c r="J12" s="2">
        <f t="shared" si="0"/>
        <v>1.5705791213599116E-3</v>
      </c>
      <c r="K12" s="2">
        <f t="shared" si="0"/>
        <v>3.2857402031959419E-4</v>
      </c>
      <c r="L12" s="2">
        <f t="shared" si="1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3">
      <c r="A13" s="5">
        <v>1999</v>
      </c>
      <c r="B13" s="5">
        <v>365.54</v>
      </c>
      <c r="C13" s="2">
        <v>1976.9536000000001</v>
      </c>
      <c r="D13" s="2">
        <v>330.67700000000002</v>
      </c>
      <c r="E13">
        <v>1757</v>
      </c>
      <c r="F13">
        <v>3</v>
      </c>
      <c r="G13" s="2">
        <f t="shared" si="0"/>
        <v>1.0985915492957746E-3</v>
      </c>
      <c r="H13" s="2">
        <f t="shared" si="0"/>
        <v>1.6785593247487741E-3</v>
      </c>
      <c r="I13" s="2">
        <f t="shared" si="0"/>
        <v>2.6150886821763959E-3</v>
      </c>
      <c r="J13" s="2">
        <f t="shared" si="0"/>
        <v>1.832969549885785E-3</v>
      </c>
      <c r="K13" s="2">
        <f t="shared" si="0"/>
        <v>3.4013528773141094E-4</v>
      </c>
      <c r="L13" s="2">
        <f t="shared" si="1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3">
      <c r="A14" s="5">
        <v>1998</v>
      </c>
      <c r="B14" s="5">
        <v>363.6</v>
      </c>
      <c r="C14" s="2">
        <v>1977.0383999999999</v>
      </c>
      <c r="D14" s="2">
        <v>330.529</v>
      </c>
      <c r="E14">
        <v>1758</v>
      </c>
      <c r="F14">
        <v>3</v>
      </c>
      <c r="G14" s="2">
        <f t="shared" si="0"/>
        <v>1.2816901408450702E-3</v>
      </c>
      <c r="H14" s="2">
        <f t="shared" si="0"/>
        <v>1.9556316987034581E-3</v>
      </c>
      <c r="I14" s="2">
        <f t="shared" si="0"/>
        <v>3.0306915766054091E-3</v>
      </c>
      <c r="J14" s="2">
        <f t="shared" si="0"/>
        <v>2.0803704381474031E-3</v>
      </c>
      <c r="K14" s="2">
        <f t="shared" si="0"/>
        <v>3.4714755088181436E-4</v>
      </c>
      <c r="L14" s="2">
        <f t="shared" si="1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3">
      <c r="A15" s="5">
        <v>1997</v>
      </c>
      <c r="B15" s="5">
        <v>361.13</v>
      </c>
      <c r="C15" s="2">
        <v>1977.1233</v>
      </c>
      <c r="D15" s="2">
        <v>330.54300000000001</v>
      </c>
      <c r="E15">
        <v>1759</v>
      </c>
      <c r="F15">
        <v>3</v>
      </c>
      <c r="G15" s="2">
        <f t="shared" si="0"/>
        <v>1.4647887323943659E-3</v>
      </c>
      <c r="H15" s="2">
        <f t="shared" si="0"/>
        <v>2.231941838273081E-3</v>
      </c>
      <c r="I15" s="2">
        <f t="shared" si="0"/>
        <v>3.4407159930159217E-3</v>
      </c>
      <c r="J15" s="2">
        <f t="shared" si="0"/>
        <v>2.3136380914551237E-3</v>
      </c>
      <c r="K15" s="2">
        <f t="shared" si="0"/>
        <v>3.5140070347650706E-4</v>
      </c>
      <c r="L15" s="2">
        <f t="shared" si="1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3">
      <c r="A16" s="5">
        <v>1996</v>
      </c>
      <c r="B16" s="5">
        <v>359.8</v>
      </c>
      <c r="C16" s="2">
        <v>1977.2</v>
      </c>
      <c r="D16" s="2">
        <v>330.72399999999999</v>
      </c>
      <c r="E16">
        <v>1760</v>
      </c>
      <c r="F16">
        <v>3</v>
      </c>
      <c r="G16" s="2">
        <f t="shared" si="0"/>
        <v>1.6478873239436616E-3</v>
      </c>
      <c r="H16" s="2">
        <f t="shared" si="0"/>
        <v>2.5074918403872265E-3</v>
      </c>
      <c r="I16" s="2">
        <f t="shared" si="0"/>
        <v>3.845236809175678E-3</v>
      </c>
      <c r="J16" s="2">
        <f t="shared" si="0"/>
        <v>2.5335798970890231E-3</v>
      </c>
      <c r="K16" s="2">
        <f t="shared" si="0"/>
        <v>3.5398037092562458E-4</v>
      </c>
      <c r="L16" s="2">
        <f t="shared" si="1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3">
      <c r="A17" s="5">
        <v>1995</v>
      </c>
      <c r="B17" s="5">
        <v>358.31</v>
      </c>
      <c r="C17" s="2">
        <v>1977.2849000000001</v>
      </c>
      <c r="D17" s="2">
        <v>330.80500000000001</v>
      </c>
      <c r="E17">
        <v>1761</v>
      </c>
      <c r="F17">
        <v>3</v>
      </c>
      <c r="G17" s="2">
        <f t="shared" si="0"/>
        <v>1.8309859154929573E-3</v>
      </c>
      <c r="H17" s="2">
        <f t="shared" si="0"/>
        <v>2.782283796206762E-3</v>
      </c>
      <c r="I17" s="2">
        <f t="shared" si="0"/>
        <v>4.2443278977969063E-3</v>
      </c>
      <c r="J17" s="2">
        <f t="shared" si="0"/>
        <v>2.7409571188321759E-3</v>
      </c>
      <c r="K17" s="2">
        <f t="shared" si="0"/>
        <v>3.5554501832537699E-4</v>
      </c>
      <c r="L17" s="2">
        <f t="shared" si="1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3">
      <c r="A18" s="5">
        <v>1994</v>
      </c>
      <c r="B18" s="5">
        <v>356.32</v>
      </c>
      <c r="C18" s="2">
        <v>1977.3670999999999</v>
      </c>
      <c r="D18" s="2">
        <v>331.00700000000001</v>
      </c>
      <c r="E18">
        <v>1762</v>
      </c>
      <c r="F18">
        <v>3</v>
      </c>
      <c r="G18" s="2">
        <f t="shared" si="0"/>
        <v>2.014084507042253E-3</v>
      </c>
      <c r="H18" s="2">
        <f t="shared" si="0"/>
        <v>3.0563197911397093E-3</v>
      </c>
      <c r="I18" s="2">
        <f t="shared" si="0"/>
        <v>4.6380621400267932E-3</v>
      </c>
      <c r="J18" s="2">
        <f t="shared" si="0"/>
        <v>2.936487531861032E-3</v>
      </c>
      <c r="K18" s="2">
        <f t="shared" si="0"/>
        <v>3.5649402494496651E-4</v>
      </c>
      <c r="L18" s="2">
        <f t="shared" si="1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3">
      <c r="A19" s="5">
        <v>1993</v>
      </c>
      <c r="B19" s="5">
        <v>354.87</v>
      </c>
      <c r="C19" s="2">
        <v>1977.4521</v>
      </c>
      <c r="D19" s="2">
        <v>331.5</v>
      </c>
      <c r="E19">
        <v>1763</v>
      </c>
      <c r="F19">
        <v>3</v>
      </c>
      <c r="G19" s="2">
        <f t="shared" si="0"/>
        <v>2.1971830985915487E-3</v>
      </c>
      <c r="H19" s="2">
        <f t="shared" si="0"/>
        <v>3.3296019048570701E-3</v>
      </c>
      <c r="I19" s="2">
        <f t="shared" si="0"/>
        <v>5.0265114387568807E-3</v>
      </c>
      <c r="J19" s="2">
        <f t="shared" si="0"/>
        <v>3.1208479071127915E-3</v>
      </c>
      <c r="K19" s="2">
        <f t="shared" si="0"/>
        <v>3.570696265560178E-4</v>
      </c>
      <c r="L19" s="2">
        <f t="shared" si="1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3">
      <c r="A20" s="5">
        <v>1992</v>
      </c>
      <c r="B20" s="5">
        <v>354.07</v>
      </c>
      <c r="C20" s="2">
        <v>1977.5342000000001</v>
      </c>
      <c r="D20" s="2">
        <v>331.8</v>
      </c>
      <c r="E20">
        <v>1764</v>
      </c>
      <c r="F20">
        <v>3</v>
      </c>
      <c r="G20" s="2">
        <f t="shared" si="0"/>
        <v>2.3802816901408444E-3</v>
      </c>
      <c r="H20" s="2">
        <f t="shared" si="0"/>
        <v>3.6021322113086091E-3</v>
      </c>
      <c r="I20" s="2">
        <f t="shared" si="0"/>
        <v>5.4097467317538155E-3</v>
      </c>
      <c r="J20" s="2">
        <f t="shared" si="0"/>
        <v>3.2946763537286825E-3</v>
      </c>
      <c r="K20" s="2">
        <f t="shared" si="0"/>
        <v>3.5741874658090037E-4</v>
      </c>
      <c r="L20" s="2">
        <f t="shared" si="1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3">
      <c r="A21" s="5">
        <v>1991</v>
      </c>
      <c r="B21" s="5">
        <v>352.5660833</v>
      </c>
      <c r="C21" s="2">
        <v>1977.6192000000001</v>
      </c>
      <c r="D21" s="2">
        <v>332.327</v>
      </c>
      <c r="E21">
        <v>1765</v>
      </c>
      <c r="F21">
        <v>3</v>
      </c>
      <c r="G21" s="2">
        <f t="shared" si="0"/>
        <v>2.56338028169014E-3</v>
      </c>
      <c r="H21" s="2">
        <f t="shared" si="0"/>
        <v>3.8739127787385938E-3</v>
      </c>
      <c r="I21" s="2">
        <f t="shared" si="0"/>
        <v>5.7878380046138501E-3</v>
      </c>
      <c r="J21" s="2">
        <f t="shared" si="0"/>
        <v>3.4585745276808169E-3</v>
      </c>
      <c r="K21" s="2">
        <f t="shared" si="0"/>
        <v>3.576304985799113E-4</v>
      </c>
      <c r="L21" s="2">
        <f t="shared" si="1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3">
      <c r="A22" s="5">
        <v>1990</v>
      </c>
      <c r="B22" s="5">
        <v>350.95974999999999</v>
      </c>
      <c r="C22" s="2">
        <v>1977.7040999999999</v>
      </c>
      <c r="D22" s="2">
        <v>332.94</v>
      </c>
      <c r="E22">
        <v>1766</v>
      </c>
      <c r="F22">
        <v>3</v>
      </c>
      <c r="G22" s="2">
        <f t="shared" si="0"/>
        <v>2.7464788732394357E-3</v>
      </c>
      <c r="H22" s="2">
        <f t="shared" si="0"/>
        <v>4.1449456697014884E-3</v>
      </c>
      <c r="I22" s="2">
        <f t="shared" si="0"/>
        <v>6.1608543035434589E-3</v>
      </c>
      <c r="J22" s="2">
        <f t="shared" si="0"/>
        <v>3.613109714227139E-3</v>
      </c>
      <c r="K22" s="2">
        <f t="shared" si="0"/>
        <v>3.5775893265956689E-4</v>
      </c>
      <c r="L22" s="2">
        <f t="shared" si="1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3">
      <c r="A23" s="5">
        <v>1989</v>
      </c>
      <c r="B23" s="5">
        <v>349.49725000000001</v>
      </c>
      <c r="C23" s="2">
        <v>1977.7863</v>
      </c>
      <c r="D23" s="2">
        <v>333.03399999999999</v>
      </c>
      <c r="E23">
        <v>1767</v>
      </c>
      <c r="F23">
        <v>3</v>
      </c>
      <c r="G23" s="2">
        <f t="shared" ref="G23:K38" si="2">G22*(1-G$5)+G$4*$F22*$L$4/1000</f>
        <v>2.9295774647887314E-3</v>
      </c>
      <c r="H23" s="2">
        <f t="shared" si="2"/>
        <v>4.4152329410776089E-3</v>
      </c>
      <c r="I23" s="2">
        <f t="shared" si="2"/>
        <v>6.5288637479684088E-3</v>
      </c>
      <c r="J23" s="2">
        <f t="shared" si="2"/>
        <v>3.7588167914022696E-3</v>
      </c>
      <c r="K23" s="2">
        <f t="shared" si="2"/>
        <v>3.5783683186662994E-4</v>
      </c>
      <c r="L23" s="2">
        <f t="shared" si="1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3">
      <c r="A24" s="5">
        <v>1988</v>
      </c>
      <c r="B24" s="5">
        <v>348.3018333</v>
      </c>
      <c r="C24" s="2">
        <v>1977.8712</v>
      </c>
      <c r="D24" s="2">
        <v>332.77800000000002</v>
      </c>
      <c r="E24">
        <v>1768</v>
      </c>
      <c r="F24">
        <v>3</v>
      </c>
      <c r="G24" s="2">
        <f t="shared" si="2"/>
        <v>3.1126760563380271E-3</v>
      </c>
      <c r="H24" s="2">
        <f t="shared" si="2"/>
        <v>4.6847766440887327E-3</v>
      </c>
      <c r="I24" s="2">
        <f t="shared" si="2"/>
        <v>6.8919335429735787E-3</v>
      </c>
      <c r="J24" s="2">
        <f t="shared" si="2"/>
        <v>3.8962000813402898E-3</v>
      </c>
      <c r="K24" s="2">
        <f t="shared" si="2"/>
        <v>3.5788408012408103E-4</v>
      </c>
      <c r="L24" s="2">
        <f t="shared" si="1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">
      <c r="A25" s="5">
        <v>1987</v>
      </c>
      <c r="B25" s="5">
        <v>346.12925000000001</v>
      </c>
      <c r="C25" s="2">
        <v>1977.9534000000001</v>
      </c>
      <c r="D25" s="2">
        <v>332.37700000000001</v>
      </c>
      <c r="E25">
        <v>1769</v>
      </c>
      <c r="F25">
        <v>3</v>
      </c>
      <c r="G25" s="2">
        <f t="shared" si="2"/>
        <v>3.2957746478873228E-3</v>
      </c>
      <c r="H25" s="2">
        <f t="shared" si="2"/>
        <v>4.9535788243136643E-3</v>
      </c>
      <c r="I25" s="2">
        <f t="shared" si="2"/>
        <v>7.2501299915758068E-3</v>
      </c>
      <c r="J25" s="2">
        <f t="shared" si="2"/>
        <v>4.0257350958372764E-3</v>
      </c>
      <c r="K25" s="2">
        <f t="shared" si="2"/>
        <v>3.579127376408431E-4</v>
      </c>
      <c r="L25" s="2">
        <f t="shared" si="1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3">
      <c r="A26" s="5">
        <v>1986</v>
      </c>
      <c r="B26" s="5">
        <v>344.45466670000002</v>
      </c>
      <c r="C26" s="2">
        <v>1978.0383999999999</v>
      </c>
      <c r="D26" s="2">
        <v>332.09399999999999</v>
      </c>
      <c r="E26">
        <v>1770</v>
      </c>
      <c r="F26">
        <v>3</v>
      </c>
      <c r="G26" s="2">
        <f t="shared" si="2"/>
        <v>3.4788732394366185E-3</v>
      </c>
      <c r="H26" s="2">
        <f t="shared" si="2"/>
        <v>5.2216415217037591E-3</v>
      </c>
      <c r="I26" s="2">
        <f t="shared" si="2"/>
        <v>7.6035185068320035E-3</v>
      </c>
      <c r="J26" s="2">
        <f t="shared" si="2"/>
        <v>4.1478701821953366E-3</v>
      </c>
      <c r="K26" s="2">
        <f t="shared" si="2"/>
        <v>3.5793011930339053E-4</v>
      </c>
      <c r="L26" s="2">
        <f t="shared" si="1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3">
      <c r="A27" s="5">
        <v>1985</v>
      </c>
      <c r="B27" s="5">
        <v>343.24783330000002</v>
      </c>
      <c r="C27" s="2">
        <v>1978.1233</v>
      </c>
      <c r="D27" s="2">
        <v>332.17500000000001</v>
      </c>
      <c r="E27">
        <v>1771</v>
      </c>
      <c r="F27">
        <v>4</v>
      </c>
      <c r="G27" s="2">
        <f t="shared" si="2"/>
        <v>3.6619718309859142E-3</v>
      </c>
      <c r="H27" s="2">
        <f t="shared" si="2"/>
        <v>5.4889667705984068E-3</v>
      </c>
      <c r="I27" s="2">
        <f t="shared" si="2"/>
        <v>7.9521636237847408E-3</v>
      </c>
      <c r="J27" s="2">
        <f t="shared" si="2"/>
        <v>4.2630280750447485E-3</v>
      </c>
      <c r="K27" s="2">
        <f t="shared" si="2"/>
        <v>3.5794066181464232E-4</v>
      </c>
      <c r="L27" s="2">
        <f t="shared" si="1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">
      <c r="A28" s="5">
        <v>1984</v>
      </c>
      <c r="B28" s="5">
        <v>341.84866670000002</v>
      </c>
      <c r="C28" s="2">
        <v>1978.2</v>
      </c>
      <c r="D28" s="2">
        <v>332.39800000000002</v>
      </c>
      <c r="E28">
        <v>1772</v>
      </c>
      <c r="F28">
        <v>4</v>
      </c>
      <c r="G28" s="2">
        <f t="shared" si="2"/>
        <v>3.9061032863849754E-3</v>
      </c>
      <c r="H28" s="2">
        <f t="shared" si="2"/>
        <v>5.8494533133554901E-3</v>
      </c>
      <c r="I28" s="2">
        <f t="shared" si="2"/>
        <v>8.44636375303154E-3</v>
      </c>
      <c r="J28" s="2">
        <f t="shared" si="2"/>
        <v>4.4889782515341549E-3</v>
      </c>
      <c r="K28" s="2">
        <f t="shared" si="2"/>
        <v>4.0489541297845856E-4</v>
      </c>
      <c r="L28" s="2">
        <f t="shared" si="1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">
      <c r="A29" s="5">
        <v>1983</v>
      </c>
      <c r="B29" s="5">
        <v>340.06866669999999</v>
      </c>
      <c r="C29" s="2">
        <v>1978.2849000000001</v>
      </c>
      <c r="D29" s="2">
        <v>332.47399999999999</v>
      </c>
      <c r="E29">
        <v>1773</v>
      </c>
      <c r="F29">
        <v>4</v>
      </c>
      <c r="G29" s="2">
        <f t="shared" si="2"/>
        <v>4.1502347417840361E-3</v>
      </c>
      <c r="H29" s="2">
        <f t="shared" si="2"/>
        <v>6.208948146855099E-3</v>
      </c>
      <c r="I29" s="2">
        <f t="shared" si="2"/>
        <v>8.9339304237661434E-3</v>
      </c>
      <c r="J29" s="2">
        <f t="shared" si="2"/>
        <v>4.7020206047952854E-3</v>
      </c>
      <c r="K29" s="2">
        <f t="shared" si="2"/>
        <v>4.3337490917849062E-4</v>
      </c>
      <c r="L29" s="2">
        <f t="shared" si="1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3">
      <c r="A30" s="5">
        <v>1982</v>
      </c>
      <c r="B30" s="5">
        <v>338.11783329999997</v>
      </c>
      <c r="C30" s="2">
        <v>1978.3670999999999</v>
      </c>
      <c r="D30" s="2">
        <v>332.64600000000002</v>
      </c>
      <c r="E30">
        <v>1774</v>
      </c>
      <c r="F30">
        <v>4</v>
      </c>
      <c r="G30" s="2">
        <f t="shared" si="2"/>
        <v>4.3943661971830974E-3</v>
      </c>
      <c r="H30" s="2">
        <f t="shared" si="2"/>
        <v>6.567453999319052E-3</v>
      </c>
      <c r="I30" s="2">
        <f t="shared" si="2"/>
        <v>9.4149526743542433E-3</v>
      </c>
      <c r="J30" s="2">
        <f t="shared" si="2"/>
        <v>4.9028925181888484E-3</v>
      </c>
      <c r="K30" s="2">
        <f t="shared" si="2"/>
        <v>4.5064859679697951E-4</v>
      </c>
      <c r="L30" s="2">
        <f t="shared" si="1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3">
      <c r="A31" s="5">
        <v>1981</v>
      </c>
      <c r="B31" s="5">
        <v>337.63400000000001</v>
      </c>
      <c r="C31" s="2">
        <v>1978.4521</v>
      </c>
      <c r="D31" s="2">
        <v>333.01499999999999</v>
      </c>
      <c r="E31">
        <v>1775</v>
      </c>
      <c r="F31">
        <v>4</v>
      </c>
      <c r="G31" s="2">
        <f t="shared" si="2"/>
        <v>4.6384976525821586E-3</v>
      </c>
      <c r="H31" s="2">
        <f t="shared" si="2"/>
        <v>6.9249735914637487E-3</v>
      </c>
      <c r="I31" s="2">
        <f t="shared" si="2"/>
        <v>9.8895183480337476E-3</v>
      </c>
      <c r="J31" s="2">
        <f t="shared" si="2"/>
        <v>5.0922892506823809E-3</v>
      </c>
      <c r="K31" s="2">
        <f t="shared" si="2"/>
        <v>4.6112561794389148E-4</v>
      </c>
      <c r="L31" s="2">
        <f t="shared" si="1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3">
      <c r="A32" s="5">
        <v>1980</v>
      </c>
      <c r="B32" s="5">
        <v>336.58983330000001</v>
      </c>
      <c r="C32" s="2">
        <v>1978.5342000000001</v>
      </c>
      <c r="D32" s="2">
        <v>333.31700000000001</v>
      </c>
      <c r="E32">
        <v>1776</v>
      </c>
      <c r="F32">
        <v>4</v>
      </c>
      <c r="G32" s="2">
        <f t="shared" si="2"/>
        <v>4.8826291079812198E-3</v>
      </c>
      <c r="H32" s="2">
        <f t="shared" si="2"/>
        <v>7.2815096365208155E-3</v>
      </c>
      <c r="I32" s="2">
        <f t="shared" si="2"/>
        <v>1.0357714108956525E-2</v>
      </c>
      <c r="J32" s="2">
        <f t="shared" si="2"/>
        <v>5.2708663432843991E-3</v>
      </c>
      <c r="K32" s="2">
        <f t="shared" si="2"/>
        <v>4.6748025249195122E-4</v>
      </c>
      <c r="L32" s="2">
        <f t="shared" si="1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3">
      <c r="A33" s="5">
        <v>1979</v>
      </c>
      <c r="B33" s="5">
        <v>335.2824167</v>
      </c>
      <c r="C33" s="2">
        <v>1978.6192000000001</v>
      </c>
      <c r="D33" s="2">
        <v>333.92599999999999</v>
      </c>
      <c r="E33">
        <v>1777</v>
      </c>
      <c r="F33">
        <v>4</v>
      </c>
      <c r="G33" s="2">
        <f t="shared" si="2"/>
        <v>5.126760563380281E-3</v>
      </c>
      <c r="H33" s="2">
        <f t="shared" si="2"/>
        <v>7.6370648402576983E-3</v>
      </c>
      <c r="I33" s="2">
        <f t="shared" si="2"/>
        <v>1.081962545801482E-2</v>
      </c>
      <c r="J33" s="2">
        <f t="shared" si="2"/>
        <v>5.4392418880065269E-3</v>
      </c>
      <c r="K33" s="2">
        <f t="shared" si="2"/>
        <v>4.7133453317661859E-4</v>
      </c>
      <c r="L33" s="2">
        <f t="shared" si="1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3">
      <c r="A34" s="5">
        <v>1978</v>
      </c>
      <c r="B34" s="5">
        <v>333.49275</v>
      </c>
      <c r="C34" s="2">
        <v>1978.7040999999999</v>
      </c>
      <c r="D34" s="2">
        <v>334.97699999999998</v>
      </c>
      <c r="E34">
        <v>1778</v>
      </c>
      <c r="F34">
        <v>4</v>
      </c>
      <c r="G34" s="2">
        <f t="shared" si="2"/>
        <v>5.3708920187793422E-3</v>
      </c>
      <c r="H34" s="2">
        <f t="shared" si="2"/>
        <v>7.9916419009981952E-3</v>
      </c>
      <c r="I34" s="2">
        <f t="shared" si="2"/>
        <v>1.1275336748455243E-2</v>
      </c>
      <c r="J34" s="2">
        <f t="shared" si="2"/>
        <v>5.5979986672069571E-3</v>
      </c>
      <c r="K34" s="2">
        <f t="shared" si="2"/>
        <v>4.7367227258300756E-4</v>
      </c>
      <c r="L34" s="2">
        <f t="shared" si="1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3">
      <c r="A35" s="5">
        <v>1977</v>
      </c>
      <c r="B35" s="5">
        <v>331.73058329999998</v>
      </c>
      <c r="C35" s="2">
        <v>1978.7863</v>
      </c>
      <c r="D35" s="2">
        <v>335.33300000000003</v>
      </c>
      <c r="E35">
        <v>1779</v>
      </c>
      <c r="F35">
        <v>4</v>
      </c>
      <c r="G35" s="2">
        <f t="shared" si="2"/>
        <v>5.6150234741784034E-3</v>
      </c>
      <c r="H35" s="2">
        <f t="shared" si="2"/>
        <v>8.3452435096429359E-3</v>
      </c>
      <c r="I35" s="2">
        <f t="shared" si="2"/>
        <v>1.1724931201283172E-2</v>
      </c>
      <c r="J35" s="2">
        <f t="shared" si="2"/>
        <v>5.7476861707199409E-3</v>
      </c>
      <c r="K35" s="2">
        <f t="shared" si="2"/>
        <v>4.7509018320740086E-4</v>
      </c>
      <c r="L35" s="2">
        <f t="shared" si="1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3">
      <c r="A36" s="5">
        <v>1973</v>
      </c>
      <c r="B36" s="5">
        <v>329.19694499999997</v>
      </c>
      <c r="C36" s="2">
        <v>1978.8712</v>
      </c>
      <c r="D36" s="2">
        <v>334.82600000000002</v>
      </c>
      <c r="E36">
        <v>1780</v>
      </c>
      <c r="F36">
        <v>4</v>
      </c>
      <c r="G36" s="2">
        <f t="shared" si="2"/>
        <v>5.8591549295774646E-3</v>
      </c>
      <c r="H36" s="2">
        <f t="shared" si="2"/>
        <v>8.6978723496898003E-3</v>
      </c>
      <c r="I36" s="2">
        <f t="shared" si="2"/>
        <v>1.2168490920460398E-2</v>
      </c>
      <c r="J36" s="2">
        <f t="shared" si="2"/>
        <v>5.8888224977530152E-3</v>
      </c>
      <c r="K36" s="2">
        <f t="shared" si="2"/>
        <v>4.7595018947382768E-4</v>
      </c>
      <c r="L36" s="2">
        <f t="shared" si="1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3">
      <c r="A37" s="5">
        <v>1970</v>
      </c>
      <c r="B37" s="5">
        <v>323.16888333333333</v>
      </c>
      <c r="C37" s="2">
        <v>1978.9534000000001</v>
      </c>
      <c r="D37" s="2">
        <v>334.53100000000001</v>
      </c>
      <c r="E37">
        <v>1781</v>
      </c>
      <c r="F37">
        <v>5</v>
      </c>
      <c r="G37" s="2">
        <f t="shared" si="2"/>
        <v>6.1032863849765258E-3</v>
      </c>
      <c r="H37" s="2">
        <f t="shared" si="2"/>
        <v>9.0495310972542875E-3</v>
      </c>
      <c r="I37" s="2">
        <f t="shared" si="2"/>
        <v>1.2606096907898767E-2</v>
      </c>
      <c r="J37" s="2">
        <f t="shared" si="2"/>
        <v>6.02189615013482E-3</v>
      </c>
      <c r="K37" s="2">
        <f t="shared" si="2"/>
        <v>4.7647180964196053E-4</v>
      </c>
      <c r="L37" s="2">
        <f t="shared" si="1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3">
      <c r="A38" s="5">
        <v>1969</v>
      </c>
      <c r="B38" s="5">
        <v>323.733</v>
      </c>
      <c r="C38" s="2">
        <v>1979.0383999999999</v>
      </c>
      <c r="D38" s="2">
        <v>334.49799999999999</v>
      </c>
      <c r="E38">
        <v>1782</v>
      </c>
      <c r="F38">
        <v>5</v>
      </c>
      <c r="G38" s="2">
        <f t="shared" si="2"/>
        <v>6.4084507042253521E-3</v>
      </c>
      <c r="H38" s="2">
        <f t="shared" si="2"/>
        <v>9.494119134704845E-3</v>
      </c>
      <c r="I38" s="2">
        <f t="shared" si="2"/>
        <v>1.3188063820036617E-2</v>
      </c>
      <c r="J38" s="2">
        <f t="shared" si="2"/>
        <v>6.2647386151390826E-3</v>
      </c>
      <c r="K38" s="2">
        <f t="shared" si="2"/>
        <v>5.237365450741693E-4</v>
      </c>
      <c r="L38" s="2">
        <f t="shared" si="1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3">
      <c r="A39" s="5">
        <v>1966</v>
      </c>
      <c r="B39" s="5">
        <v>318.75549999999998</v>
      </c>
      <c r="C39" s="2">
        <v>1979.1233</v>
      </c>
      <c r="D39" s="2">
        <v>334.58499999999998</v>
      </c>
      <c r="E39">
        <v>1783</v>
      </c>
      <c r="F39">
        <v>5</v>
      </c>
      <c r="G39" s="2">
        <f t="shared" ref="G39:K54" si="3">G38*(1-G$5)+G$4*$F38*$L$4/1000</f>
        <v>6.7136150234741784E-3</v>
      </c>
      <c r="H39" s="2">
        <f t="shared" si="3"/>
        <v>9.9374840971714375E-3</v>
      </c>
      <c r="I39" s="2">
        <f t="shared" si="3"/>
        <v>1.3762219213846818E-2</v>
      </c>
      <c r="J39" s="2">
        <f t="shared" si="3"/>
        <v>6.4937082535791186E-3</v>
      </c>
      <c r="K39" s="2">
        <f t="shared" si="3"/>
        <v>5.5240405623700989E-4</v>
      </c>
      <c r="L39" s="2">
        <f t="shared" si="1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3">
      <c r="A40" s="5">
        <v>1966</v>
      </c>
      <c r="B40" s="5">
        <v>319.45234999999997</v>
      </c>
      <c r="C40" s="2">
        <v>1979.2</v>
      </c>
      <c r="D40" s="2">
        <v>334.76299999999998</v>
      </c>
      <c r="E40">
        <v>1784</v>
      </c>
      <c r="F40">
        <v>5</v>
      </c>
      <c r="G40" s="2">
        <f t="shared" si="3"/>
        <v>7.0187793427230047E-3</v>
      </c>
      <c r="H40" s="2">
        <f t="shared" si="3"/>
        <v>1.0379629349369916E-2</v>
      </c>
      <c r="I40" s="2">
        <f t="shared" si="3"/>
        <v>1.4328667940339473E-2</v>
      </c>
      <c r="J40" s="2">
        <f t="shared" si="3"/>
        <v>6.7095975764223893E-3</v>
      </c>
      <c r="K40" s="2">
        <f t="shared" si="3"/>
        <v>5.6979178069492694E-4</v>
      </c>
      <c r="L40" s="2">
        <f t="shared" si="1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3">
      <c r="A41" s="5">
        <v>1964</v>
      </c>
      <c r="B41" s="5">
        <v>318.15819999999997</v>
      </c>
      <c r="C41" s="2">
        <v>1979.2849000000001</v>
      </c>
      <c r="D41" s="2">
        <v>334.70299999999997</v>
      </c>
      <c r="E41">
        <v>1785</v>
      </c>
      <c r="F41">
        <v>5</v>
      </c>
      <c r="G41" s="2">
        <f t="shared" si="3"/>
        <v>7.3239436619718309E-3</v>
      </c>
      <c r="H41" s="2">
        <f t="shared" si="3"/>
        <v>1.0820558246759697E-2</v>
      </c>
      <c r="I41" s="2">
        <f t="shared" si="3"/>
        <v>1.4887513443149848E-2</v>
      </c>
      <c r="J41" s="2">
        <f t="shared" si="3"/>
        <v>6.9131538209763243E-3</v>
      </c>
      <c r="K41" s="2">
        <f t="shared" si="3"/>
        <v>5.8033796868128882E-4</v>
      </c>
      <c r="L41" s="2">
        <f t="shared" si="1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3">
      <c r="A42" s="5">
        <v>1964</v>
      </c>
      <c r="B42" s="5">
        <v>318.96725500000002</v>
      </c>
      <c r="C42" s="2">
        <v>1979.3670999999999</v>
      </c>
      <c r="D42" s="2">
        <v>334.62599999999998</v>
      </c>
      <c r="E42">
        <v>1786</v>
      </c>
      <c r="F42">
        <v>5</v>
      </c>
      <c r="G42" s="2">
        <f t="shared" si="3"/>
        <v>7.6291079812206572E-3</v>
      </c>
      <c r="H42" s="2">
        <f t="shared" si="3"/>
        <v>1.1260274135569225E-2</v>
      </c>
      <c r="I42" s="2">
        <f t="shared" si="3"/>
        <v>1.5438857777429026E-2</v>
      </c>
      <c r="J42" s="2">
        <f t="shared" si="3"/>
        <v>7.1050815372301849E-3</v>
      </c>
      <c r="K42" s="2">
        <f t="shared" si="3"/>
        <v>5.867345550381103E-4</v>
      </c>
      <c r="L42" s="2">
        <f t="shared" si="1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3">
      <c r="A43" s="5">
        <v>1963</v>
      </c>
      <c r="B43" s="5">
        <v>317.0083975</v>
      </c>
      <c r="C43" s="2">
        <v>1979.4521</v>
      </c>
      <c r="D43" s="2">
        <v>334.88900000000001</v>
      </c>
      <c r="E43">
        <v>1787</v>
      </c>
      <c r="F43">
        <v>5</v>
      </c>
      <c r="G43" s="2">
        <f t="shared" si="3"/>
        <v>7.9342723004694835E-3</v>
      </c>
      <c r="H43" s="2">
        <f t="shared" si="3"/>
        <v>1.1698780352821375E-2</v>
      </c>
      <c r="I43" s="2">
        <f t="shared" si="3"/>
        <v>1.5982801628480994E-2</v>
      </c>
      <c r="J43" s="2">
        <f t="shared" si="3"/>
        <v>7.2860450264473492E-3</v>
      </c>
      <c r="K43" s="2">
        <f t="shared" si="3"/>
        <v>5.9061428078102207E-4</v>
      </c>
      <c r="L43" s="2">
        <f t="shared" si="1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3">
      <c r="A44" s="5">
        <v>1963</v>
      </c>
      <c r="B44" s="5">
        <v>317.013375</v>
      </c>
      <c r="C44" s="2">
        <v>1979.5342000000001</v>
      </c>
      <c r="D44" s="2">
        <v>335.452</v>
      </c>
      <c r="E44">
        <v>1788</v>
      </c>
      <c r="F44">
        <v>5</v>
      </c>
      <c r="G44" s="2">
        <f t="shared" si="3"/>
        <v>8.2394366197183107E-3</v>
      </c>
      <c r="H44" s="2">
        <f t="shared" si="3"/>
        <v>1.2136080226358769E-2</v>
      </c>
      <c r="I44" s="2">
        <f t="shared" si="3"/>
        <v>1.6519444330149582E-2</v>
      </c>
      <c r="J44" s="2">
        <f t="shared" si="3"/>
        <v>7.4566706404484845E-3</v>
      </c>
      <c r="K44" s="2">
        <f t="shared" si="3"/>
        <v>5.9296745339537443E-4</v>
      </c>
      <c r="L44" s="2">
        <f t="shared" si="1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3">
      <c r="A45" s="5">
        <v>1963</v>
      </c>
      <c r="B45" s="5">
        <v>318.70572499999997</v>
      </c>
      <c r="C45" s="2">
        <v>1979.6192000000001</v>
      </c>
      <c r="D45" s="2">
        <v>335.93599999999998</v>
      </c>
      <c r="E45">
        <v>1789</v>
      </c>
      <c r="F45">
        <v>5</v>
      </c>
      <c r="G45" s="2">
        <f t="shared" si="3"/>
        <v>8.5446009389671361E-3</v>
      </c>
      <c r="H45" s="2">
        <f t="shared" si="3"/>
        <v>1.2572177074869035E-2</v>
      </c>
      <c r="I45" s="2">
        <f t="shared" si="3"/>
        <v>1.7048883882958582E-2</v>
      </c>
      <c r="J45" s="2">
        <f t="shared" si="3"/>
        <v>7.6175489495439027E-3</v>
      </c>
      <c r="K45" s="2">
        <f t="shared" si="3"/>
        <v>5.9439472473357528E-4</v>
      </c>
      <c r="L45" s="2">
        <f t="shared" si="1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3">
      <c r="A46" s="5">
        <v>1963</v>
      </c>
      <c r="B46" s="5">
        <v>319.3528</v>
      </c>
      <c r="C46" s="2">
        <v>1979.7040999999999</v>
      </c>
      <c r="D46" s="2">
        <v>335.98099999999999</v>
      </c>
      <c r="E46">
        <v>1790</v>
      </c>
      <c r="F46">
        <v>5</v>
      </c>
      <c r="G46" s="2">
        <f t="shared" si="3"/>
        <v>8.8497652582159615E-3</v>
      </c>
      <c r="H46" s="2">
        <f t="shared" si="3"/>
        <v>1.3007074207909993E-2</v>
      </c>
      <c r="I46" s="2">
        <f t="shared" si="3"/>
        <v>1.7571216972008405E-2</v>
      </c>
      <c r="J46" s="2">
        <f t="shared" si="3"/>
        <v>7.7692367866187568E-3</v>
      </c>
      <c r="K46" s="2">
        <f t="shared" si="3"/>
        <v>5.9526040855992321E-4</v>
      </c>
      <c r="L46" s="2">
        <f t="shared" si="1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3">
      <c r="A47" s="5">
        <v>1959</v>
      </c>
      <c r="B47" s="5">
        <v>316.26945000000001</v>
      </c>
      <c r="C47" s="2">
        <v>1979.7863</v>
      </c>
      <c r="D47" s="2">
        <v>335.97899999999998</v>
      </c>
      <c r="E47">
        <v>1791</v>
      </c>
      <c r="F47">
        <v>6</v>
      </c>
      <c r="G47" s="2">
        <f t="shared" si="3"/>
        <v>9.1549295774647869E-3</v>
      </c>
      <c r="H47" s="2">
        <f t="shared" si="3"/>
        <v>1.3440774925934771E-2</v>
      </c>
      <c r="I47" s="2">
        <f t="shared" si="3"/>
        <v>1.8086538984632489E-2</v>
      </c>
      <c r="J47" s="2">
        <f t="shared" si="3"/>
        <v>7.91225917444607E-3</v>
      </c>
      <c r="K47" s="2">
        <f t="shared" si="3"/>
        <v>5.9578547234222061E-4</v>
      </c>
      <c r="L47" s="2">
        <f t="shared" si="1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3">
      <c r="A48" s="5">
        <v>1958</v>
      </c>
      <c r="B48" s="5">
        <v>314.37799999999999</v>
      </c>
      <c r="C48" s="2">
        <v>1979.8712</v>
      </c>
      <c r="D48" s="2">
        <v>335.971</v>
      </c>
      <c r="E48">
        <v>1792</v>
      </c>
      <c r="F48">
        <v>6</v>
      </c>
      <c r="G48" s="2">
        <f t="shared" si="3"/>
        <v>9.5211267605633792E-3</v>
      </c>
      <c r="H48" s="2">
        <f t="shared" si="3"/>
        <v>1.396717923393187E-2</v>
      </c>
      <c r="I48" s="2">
        <f t="shared" si="3"/>
        <v>1.8745178769600777E-2</v>
      </c>
      <c r="J48" s="2">
        <f t="shared" si="3"/>
        <v>8.1644820349172191E-3</v>
      </c>
      <c r="K48" s="2">
        <f t="shared" si="3"/>
        <v>6.4305229643200055E-4</v>
      </c>
      <c r="L48" s="2">
        <f t="shared" si="1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3">
      <c r="A49" s="5">
        <v>1957</v>
      </c>
      <c r="B49" s="5">
        <v>314.03953000000001</v>
      </c>
      <c r="C49" s="2">
        <v>1979.9534000000001</v>
      </c>
      <c r="D49" s="2">
        <v>335.733</v>
      </c>
      <c r="E49">
        <v>1793</v>
      </c>
      <c r="F49">
        <v>6</v>
      </c>
      <c r="G49" s="2">
        <f t="shared" si="3"/>
        <v>9.8873239436619714E-3</v>
      </c>
      <c r="H49" s="2">
        <f t="shared" si="3"/>
        <v>1.4492135387938469E-2</v>
      </c>
      <c r="I49" s="2">
        <f t="shared" si="3"/>
        <v>1.9394977885719526E-2</v>
      </c>
      <c r="J49" s="2">
        <f t="shared" si="3"/>
        <v>8.4022961963217211E-3</v>
      </c>
      <c r="K49" s="2">
        <f t="shared" si="3"/>
        <v>6.7172107442969571E-4</v>
      </c>
      <c r="L49" s="2">
        <f t="shared" si="1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3">
      <c r="A50" s="5">
        <v>1955</v>
      </c>
      <c r="B50" s="5">
        <v>313.48795499999994</v>
      </c>
      <c r="C50" s="2">
        <v>1980.0382999999999</v>
      </c>
      <c r="D50" s="2">
        <v>335.678</v>
      </c>
      <c r="E50">
        <v>1794</v>
      </c>
      <c r="F50">
        <v>6</v>
      </c>
      <c r="G50" s="2">
        <f t="shared" si="3"/>
        <v>1.0253521126760564E-2</v>
      </c>
      <c r="H50" s="2">
        <f t="shared" si="3"/>
        <v>1.5015647371869497E-2</v>
      </c>
      <c r="I50" s="2">
        <f t="shared" si="3"/>
        <v>2.0036054997891E-2</v>
      </c>
      <c r="J50" s="2">
        <f t="shared" si="3"/>
        <v>8.6265247823383955E-3</v>
      </c>
      <c r="K50" s="2">
        <f t="shared" si="3"/>
        <v>6.8910956726179269E-4</v>
      </c>
      <c r="L50" s="2">
        <f t="shared" si="1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3">
      <c r="A51" s="5">
        <v>1955</v>
      </c>
      <c r="B51" s="5">
        <v>313.79655999999994</v>
      </c>
      <c r="C51" s="2">
        <v>1980.123</v>
      </c>
      <c r="D51" s="2">
        <v>335.77800000000002</v>
      </c>
      <c r="E51">
        <v>1795</v>
      </c>
      <c r="F51">
        <v>6</v>
      </c>
      <c r="G51" s="2">
        <f t="shared" si="3"/>
        <v>1.0619718309859156E-2</v>
      </c>
      <c r="H51" s="2">
        <f t="shared" si="3"/>
        <v>1.5537719158680009E-2</v>
      </c>
      <c r="I51" s="2">
        <f t="shared" si="3"/>
        <v>2.0668527178224053E-2</v>
      </c>
      <c r="J51" s="2">
        <f t="shared" si="3"/>
        <v>8.8379438941780693E-3</v>
      </c>
      <c r="K51" s="2">
        <f t="shared" si="3"/>
        <v>6.9965622129065301E-4</v>
      </c>
      <c r="L51" s="2">
        <f t="shared" si="1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3">
      <c r="A52" s="5">
        <v>1954</v>
      </c>
      <c r="B52" s="5">
        <v>310.99059999999997</v>
      </c>
      <c r="C52" s="2">
        <v>1980.2021999999999</v>
      </c>
      <c r="D52" s="2">
        <v>335.89800000000002</v>
      </c>
      <c r="E52">
        <v>1796</v>
      </c>
      <c r="F52">
        <v>6</v>
      </c>
      <c r="G52" s="2">
        <f t="shared" si="3"/>
        <v>1.0985915492957748E-2</v>
      </c>
      <c r="H52" s="2">
        <f t="shared" si="3"/>
        <v>1.6058354710395347E-2</v>
      </c>
      <c r="I52" s="2">
        <f t="shared" si="3"/>
        <v>2.1292509927413588E-2</v>
      </c>
      <c r="J52" s="2">
        <f t="shared" si="3"/>
        <v>9.0372852968293484E-3</v>
      </c>
      <c r="K52" s="2">
        <f t="shared" si="3"/>
        <v>7.0605309031653843E-4</v>
      </c>
      <c r="L52" s="2">
        <f t="shared" si="1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3">
      <c r="A53" s="5">
        <v>1954</v>
      </c>
      <c r="B53" s="5">
        <v>311.88655</v>
      </c>
      <c r="C53" s="2">
        <v>1980.2869000000001</v>
      </c>
      <c r="D53" s="2">
        <v>336.05700000000002</v>
      </c>
      <c r="E53">
        <v>1797</v>
      </c>
      <c r="F53">
        <v>7</v>
      </c>
      <c r="G53" s="2">
        <f t="shared" si="3"/>
        <v>1.135211267605634E-2</v>
      </c>
      <c r="H53" s="2">
        <f t="shared" si="3"/>
        <v>1.65775579781412E-2</v>
      </c>
      <c r="I53" s="2">
        <f t="shared" si="3"/>
        <v>2.1908117195833049E-2</v>
      </c>
      <c r="J53" s="2">
        <f t="shared" si="3"/>
        <v>9.2252389518476009E-3</v>
      </c>
      <c r="K53" s="2">
        <f t="shared" si="3"/>
        <v>7.0993298750690408E-4</v>
      </c>
      <c r="L53" s="2">
        <f t="shared" si="1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3">
      <c r="A54" s="5">
        <v>1954</v>
      </c>
      <c r="B54" s="5">
        <v>312.68294999999995</v>
      </c>
      <c r="C54" s="2">
        <v>1980.3688999999999</v>
      </c>
      <c r="D54" s="2">
        <v>336.185</v>
      </c>
      <c r="E54">
        <v>1798</v>
      </c>
      <c r="F54">
        <v>7</v>
      </c>
      <c r="G54" s="2">
        <f t="shared" si="3"/>
        <v>1.1779342723004698E-2</v>
      </c>
      <c r="H54" s="2">
        <f t="shared" si="3"/>
        <v>1.7189229615788611E-2</v>
      </c>
      <c r="I54" s="2">
        <f t="shared" si="3"/>
        <v>2.2665696146127821E-2</v>
      </c>
      <c r="J54" s="2">
        <f t="shared" si="3"/>
        <v>9.519826297472455E-3</v>
      </c>
      <c r="K54" s="2">
        <f t="shared" si="3"/>
        <v>7.5923462091690547E-4</v>
      </c>
      <c r="L54" s="2">
        <f t="shared" si="1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3">
      <c r="A55" s="5">
        <v>1954</v>
      </c>
      <c r="B55" s="5">
        <v>311.67614499999996</v>
      </c>
      <c r="C55" s="2">
        <v>1980.4536000000001</v>
      </c>
      <c r="D55" s="2">
        <v>336.53199999999998</v>
      </c>
      <c r="E55">
        <v>1799</v>
      </c>
      <c r="F55">
        <v>7</v>
      </c>
      <c r="G55" s="2">
        <f t="shared" ref="G55:K70" si="4">G54*(1-G$5)+G$4*$F54*$L$4/1000</f>
        <v>1.2206572769953055E-2</v>
      </c>
      <c r="H55" s="2">
        <f t="shared" si="4"/>
        <v>1.7799218526472208E-2</v>
      </c>
      <c r="I55" s="2">
        <f t="shared" si="4"/>
        <v>2.3413106405159496E-2</v>
      </c>
      <c r="J55" s="2">
        <f t="shared" si="4"/>
        <v>9.797584794181623E-3</v>
      </c>
      <c r="K55" s="2">
        <f t="shared" si="4"/>
        <v>7.8913757315398399E-4</v>
      </c>
      <c r="L55" s="2">
        <f t="shared" si="1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3">
      <c r="A56" s="5">
        <v>1953</v>
      </c>
      <c r="B56" s="5">
        <v>312.05848500000002</v>
      </c>
      <c r="C56" s="2">
        <v>1980.5355</v>
      </c>
      <c r="D56" s="2">
        <v>336.93</v>
      </c>
      <c r="E56">
        <v>1800</v>
      </c>
      <c r="F56">
        <v>8</v>
      </c>
      <c r="G56" s="2">
        <f t="shared" si="4"/>
        <v>1.2633802816901412E-2</v>
      </c>
      <c r="H56" s="2">
        <f t="shared" si="4"/>
        <v>1.8407529339424182E-2</v>
      </c>
      <c r="I56" s="2">
        <f t="shared" si="4"/>
        <v>2.4150484463365096E-2</v>
      </c>
      <c r="J56" s="2">
        <f t="shared" si="4"/>
        <v>1.00594758212062E-2</v>
      </c>
      <c r="K56" s="2">
        <f t="shared" si="4"/>
        <v>8.0727463050169466E-4</v>
      </c>
      <c r="L56" s="2">
        <f t="shared" si="1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3">
      <c r="A57" s="5">
        <v>1950</v>
      </c>
      <c r="B57" s="5">
        <v>312.55218499999995</v>
      </c>
      <c r="C57" s="2">
        <v>1980.6202000000001</v>
      </c>
      <c r="D57" s="2">
        <v>337.096</v>
      </c>
      <c r="E57">
        <v>1801</v>
      </c>
      <c r="F57">
        <v>8</v>
      </c>
      <c r="G57" s="2">
        <f t="shared" si="4"/>
        <v>1.3122065727699535E-2</v>
      </c>
      <c r="H57" s="2">
        <f t="shared" si="4"/>
        <v>1.9108063384756589E-2</v>
      </c>
      <c r="I57" s="2">
        <f t="shared" si="4"/>
        <v>2.5028199720906967E-2</v>
      </c>
      <c r="J57" s="2">
        <f t="shared" si="4"/>
        <v>1.0423776729223025E-2</v>
      </c>
      <c r="K57" s="2">
        <f t="shared" si="4"/>
        <v>8.6522366866755918E-4</v>
      </c>
      <c r="L57" s="2">
        <f t="shared" si="1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3">
      <c r="A58" s="5">
        <v>1949</v>
      </c>
      <c r="B58" s="5">
        <v>311.15258</v>
      </c>
      <c r="C58" s="2">
        <v>1980.7049</v>
      </c>
      <c r="D58" s="2">
        <v>337.19</v>
      </c>
      <c r="E58">
        <v>1802</v>
      </c>
      <c r="F58">
        <v>10</v>
      </c>
      <c r="G58" s="2">
        <f t="shared" si="4"/>
        <v>1.3610328638497657E-2</v>
      </c>
      <c r="H58" s="2">
        <f t="shared" si="4"/>
        <v>1.9806670239984704E-2</v>
      </c>
      <c r="I58" s="2">
        <f t="shared" si="4"/>
        <v>2.5894133743678018E-2</v>
      </c>
      <c r="J58" s="2">
        <f t="shared" si="4"/>
        <v>1.0767266271674033E-2</v>
      </c>
      <c r="K58" s="2">
        <f t="shared" si="4"/>
        <v>9.0037153701601354E-4</v>
      </c>
      <c r="L58" s="2">
        <f t="shared" si="1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3">
      <c r="A59" s="5">
        <v>1948</v>
      </c>
      <c r="B59" s="5">
        <v>310.47158999999999</v>
      </c>
      <c r="C59" s="2">
        <v>1980.7869000000001</v>
      </c>
      <c r="D59" s="2">
        <v>337.11599999999999</v>
      </c>
      <c r="E59">
        <v>1803</v>
      </c>
      <c r="F59">
        <v>9</v>
      </c>
      <c r="G59" s="2">
        <f t="shared" si="4"/>
        <v>1.422065727699531E-2</v>
      </c>
      <c r="H59" s="2">
        <f t="shared" si="4"/>
        <v>2.0691148634096171E-2</v>
      </c>
      <c r="I59" s="2">
        <f t="shared" si="4"/>
        <v>2.7048914150235474E-2</v>
      </c>
      <c r="J59" s="2">
        <f t="shared" si="4"/>
        <v>1.1325875120483647E-2</v>
      </c>
      <c r="K59" s="2">
        <f t="shared" si="4"/>
        <v>1.0155865104079179E-3</v>
      </c>
      <c r="L59" s="2">
        <f t="shared" si="1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3">
      <c r="A60" s="5">
        <v>1947</v>
      </c>
      <c r="B60" s="5">
        <v>309.98379499999999</v>
      </c>
      <c r="C60" s="2">
        <v>1980.8715999999999</v>
      </c>
      <c r="D60" s="2">
        <v>336.93799999999999</v>
      </c>
      <c r="E60">
        <v>1804</v>
      </c>
      <c r="F60">
        <v>9</v>
      </c>
      <c r="G60" s="2">
        <f t="shared" si="4"/>
        <v>1.4769953051643197E-2</v>
      </c>
      <c r="H60" s="2">
        <f t="shared" si="4"/>
        <v>2.1479297088084996E-2</v>
      </c>
      <c r="I60" s="2">
        <f t="shared" si="4"/>
        <v>2.8037959641163793E-2</v>
      </c>
      <c r="J60" s="2">
        <f t="shared" si="4"/>
        <v>1.1735201509927141E-2</v>
      </c>
      <c r="K60" s="2">
        <f t="shared" si="4"/>
        <v>1.0385195674205714E-3</v>
      </c>
      <c r="L60" s="2">
        <f t="shared" si="1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3">
      <c r="A61" s="5">
        <v>1947</v>
      </c>
      <c r="B61" s="5">
        <v>311.45713499999999</v>
      </c>
      <c r="C61" s="2">
        <v>1980.9536000000001</v>
      </c>
      <c r="D61" s="2">
        <v>336.916</v>
      </c>
      <c r="E61">
        <v>1805</v>
      </c>
      <c r="F61">
        <v>9</v>
      </c>
      <c r="G61" s="2">
        <f t="shared" si="4"/>
        <v>1.5319248826291085E-2</v>
      </c>
      <c r="H61" s="2">
        <f t="shared" si="4"/>
        <v>2.2265277322111691E-2</v>
      </c>
      <c r="I61" s="2">
        <f t="shared" si="4"/>
        <v>2.9013729554360587E-2</v>
      </c>
      <c r="J61" s="2">
        <f t="shared" si="4"/>
        <v>1.2121144369604493E-2</v>
      </c>
      <c r="K61" s="2">
        <f t="shared" si="4"/>
        <v>1.0524291696196834E-3</v>
      </c>
      <c r="L61" s="2">
        <f t="shared" si="1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3">
      <c r="A62" s="5">
        <v>1946</v>
      </c>
      <c r="B62" s="5">
        <v>311.45713499999999</v>
      </c>
      <c r="C62" s="2">
        <v>1981.0383999999999</v>
      </c>
      <c r="D62" s="2">
        <v>337.089</v>
      </c>
      <c r="E62">
        <v>1806</v>
      </c>
      <c r="F62">
        <v>10</v>
      </c>
      <c r="G62" s="2">
        <f t="shared" si="4"/>
        <v>1.5868544600938971E-2</v>
      </c>
      <c r="H62" s="2">
        <f t="shared" si="4"/>
        <v>2.3049095301014202E-2</v>
      </c>
      <c r="I62" s="2">
        <f t="shared" si="4"/>
        <v>2.997640208280658E-2</v>
      </c>
      <c r="J62" s="2">
        <f t="shared" si="4"/>
        <v>1.248503952705682E-2</v>
      </c>
      <c r="K62" s="2">
        <f t="shared" si="4"/>
        <v>1.0608657698178512E-3</v>
      </c>
      <c r="L62" s="2">
        <f t="shared" si="1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3">
      <c r="A63" s="5">
        <v>1945</v>
      </c>
      <c r="B63" s="5">
        <v>309.57969000000003</v>
      </c>
      <c r="C63" s="2">
        <v>1981.1233</v>
      </c>
      <c r="D63" s="2">
        <v>337.23</v>
      </c>
      <c r="E63">
        <v>1807</v>
      </c>
      <c r="F63">
        <v>10</v>
      </c>
      <c r="G63" s="2">
        <f t="shared" si="4"/>
        <v>1.6478873239436621E-2</v>
      </c>
      <c r="H63" s="2">
        <f t="shared" si="4"/>
        <v>2.3924653686836047E-2</v>
      </c>
      <c r="I63" s="2">
        <f t="shared" si="4"/>
        <v>3.1076387769450604E-2</v>
      </c>
      <c r="J63" s="2">
        <f t="shared" si="4"/>
        <v>1.2945517390216238E-2</v>
      </c>
      <c r="K63" s="2">
        <f t="shared" si="4"/>
        <v>1.1129311833092894E-3</v>
      </c>
      <c r="L63" s="2">
        <f t="shared" si="1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3">
      <c r="A64" s="5">
        <v>1945</v>
      </c>
      <c r="B64" s="5">
        <v>309.74622499999998</v>
      </c>
      <c r="C64" s="2">
        <v>1981.2</v>
      </c>
      <c r="D64" s="2">
        <v>337.226</v>
      </c>
      <c r="E64">
        <v>1808</v>
      </c>
      <c r="F64">
        <v>10</v>
      </c>
      <c r="G64" s="2">
        <f t="shared" si="4"/>
        <v>1.7089201877934272E-2</v>
      </c>
      <c r="H64" s="2">
        <f t="shared" si="4"/>
        <v>2.4797803385359782E-2</v>
      </c>
      <c r="I64" s="2">
        <f t="shared" si="4"/>
        <v>3.2161608770728232E-2</v>
      </c>
      <c r="J64" s="2">
        <f t="shared" si="4"/>
        <v>1.3379689600728934E-2</v>
      </c>
      <c r="K64" s="2">
        <f t="shared" si="4"/>
        <v>1.1445104529024626E-3</v>
      </c>
      <c r="L64" s="2">
        <f t="shared" si="1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3">
      <c r="A65" s="5">
        <v>1944</v>
      </c>
      <c r="B65" s="5">
        <v>311.28789999999998</v>
      </c>
      <c r="C65" s="2">
        <v>1981.2849000000001</v>
      </c>
      <c r="D65" s="2">
        <v>337.17399999999998</v>
      </c>
      <c r="E65">
        <v>1809</v>
      </c>
      <c r="F65">
        <v>10</v>
      </c>
      <c r="G65" s="2">
        <f t="shared" si="4"/>
        <v>1.7699530516431923E-2</v>
      </c>
      <c r="H65" s="2">
        <f t="shared" si="4"/>
        <v>2.566855102295618E-2</v>
      </c>
      <c r="I65" s="2">
        <f t="shared" si="4"/>
        <v>3.3232263267340002E-2</v>
      </c>
      <c r="J65" s="2">
        <f t="shared" si="4"/>
        <v>1.378905891782946E-2</v>
      </c>
      <c r="K65" s="2">
        <f t="shared" si="4"/>
        <v>1.1636642481220529E-3</v>
      </c>
      <c r="L65" s="2">
        <f t="shared" si="1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3">
      <c r="A66" s="5">
        <v>1943</v>
      </c>
      <c r="B66" s="5">
        <v>310.51140999999996</v>
      </c>
      <c r="C66" s="2">
        <v>1981.3670999999999</v>
      </c>
      <c r="D66" s="2">
        <v>337.346</v>
      </c>
      <c r="E66">
        <v>1810</v>
      </c>
      <c r="F66">
        <v>10</v>
      </c>
      <c r="G66" s="2">
        <f t="shared" si="4"/>
        <v>1.8309859154929574E-2</v>
      </c>
      <c r="H66" s="2">
        <f t="shared" si="4"/>
        <v>2.6536903207766676E-2</v>
      </c>
      <c r="I66" s="2">
        <f t="shared" si="4"/>
        <v>3.4288546779883043E-2</v>
      </c>
      <c r="J66" s="2">
        <f t="shared" si="4"/>
        <v>1.4175042252841757E-2</v>
      </c>
      <c r="K66" s="2">
        <f t="shared" si="4"/>
        <v>1.1752816121725915E-3</v>
      </c>
      <c r="L66" s="2">
        <f t="shared" si="1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3">
      <c r="A67" s="5">
        <v>1943</v>
      </c>
      <c r="B67" s="5">
        <v>311.02906999999999</v>
      </c>
      <c r="C67" s="2">
        <v>1981.4521</v>
      </c>
      <c r="D67" s="2">
        <v>337.58699999999999</v>
      </c>
      <c r="E67">
        <v>1811</v>
      </c>
      <c r="F67">
        <v>11</v>
      </c>
      <c r="G67" s="2">
        <f t="shared" si="4"/>
        <v>1.8920187793427225E-2</v>
      </c>
      <c r="H67" s="2">
        <f t="shared" si="4"/>
        <v>2.7402866529753503E-2</v>
      </c>
      <c r="I67" s="2">
        <f t="shared" si="4"/>
        <v>3.5330652204556605E-2</v>
      </c>
      <c r="J67" s="2">
        <f t="shared" si="4"/>
        <v>1.4538975573400391E-2</v>
      </c>
      <c r="K67" s="2">
        <f t="shared" si="4"/>
        <v>1.1823278996542868E-3</v>
      </c>
      <c r="L67" s="2">
        <f t="shared" si="1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3">
      <c r="A68" s="5">
        <v>1942</v>
      </c>
      <c r="B68" s="5">
        <v>310.94942999999995</v>
      </c>
      <c r="C68" s="2">
        <v>1981.5342000000001</v>
      </c>
      <c r="D68" s="2">
        <v>337.83199999999999</v>
      </c>
      <c r="E68">
        <v>1812</v>
      </c>
      <c r="F68">
        <v>11</v>
      </c>
      <c r="G68" s="2">
        <f t="shared" si="4"/>
        <v>1.9591549295774644E-2</v>
      </c>
      <c r="H68" s="2">
        <f t="shared" si="4"/>
        <v>2.8360344274364742E-2</v>
      </c>
      <c r="I68" s="2">
        <f t="shared" si="4"/>
        <v>3.6509004590172374E-2</v>
      </c>
      <c r="J68" s="2">
        <f t="shared" si="4"/>
        <v>1.4999489419527834E-2</v>
      </c>
      <c r="K68" s="2">
        <f t="shared" si="4"/>
        <v>1.233550045856596E-3</v>
      </c>
      <c r="L68" s="2">
        <f t="shared" si="1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3">
      <c r="A69" s="5">
        <v>1942</v>
      </c>
      <c r="B69" s="5">
        <v>311.62636999999995</v>
      </c>
      <c r="C69" s="2">
        <v>1981.6192000000001</v>
      </c>
      <c r="D69" s="2">
        <v>338.09300000000002</v>
      </c>
      <c r="E69">
        <v>1813</v>
      </c>
      <c r="F69">
        <v>11</v>
      </c>
      <c r="G69" s="2">
        <f t="shared" si="4"/>
        <v>2.0262910798122064E-2</v>
      </c>
      <c r="H69" s="2">
        <f t="shared" si="4"/>
        <v>2.9315187969072495E-2</v>
      </c>
      <c r="I69" s="2">
        <f t="shared" si="4"/>
        <v>3.7671540404322162E-2</v>
      </c>
      <c r="J69" s="2">
        <f t="shared" si="4"/>
        <v>1.5433695557414716E-2</v>
      </c>
      <c r="K69" s="2">
        <f t="shared" si="4"/>
        <v>1.2646178479845797E-3</v>
      </c>
      <c r="L69" s="2">
        <f t="shared" si="1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3">
      <c r="A70" s="5">
        <v>1941</v>
      </c>
      <c r="B70" s="5">
        <v>310.70055499999995</v>
      </c>
      <c r="C70" s="2">
        <v>1981.7040999999999</v>
      </c>
      <c r="D70" s="2">
        <v>338.16500000000002</v>
      </c>
      <c r="E70">
        <v>1814</v>
      </c>
      <c r="F70">
        <v>11</v>
      </c>
      <c r="G70" s="2">
        <f t="shared" si="4"/>
        <v>2.0934272300469483E-2</v>
      </c>
      <c r="H70" s="2">
        <f t="shared" si="4"/>
        <v>3.0267404860226804E-2</v>
      </c>
      <c r="I70" s="2">
        <f t="shared" si="4"/>
        <v>3.88184719467696E-2</v>
      </c>
      <c r="J70" s="2">
        <f t="shared" si="4"/>
        <v>1.5843096863725203E-2</v>
      </c>
      <c r="K70" s="2">
        <f t="shared" si="4"/>
        <v>1.283461422505087E-3</v>
      </c>
      <c r="L70" s="2">
        <f t="shared" si="1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3">
      <c r="A71" s="5">
        <v>1940</v>
      </c>
      <c r="B71" s="5">
        <v>310.95575749999995</v>
      </c>
      <c r="C71" s="2">
        <v>1981.7863</v>
      </c>
      <c r="D71" s="2">
        <v>338.072</v>
      </c>
      <c r="E71">
        <v>1815</v>
      </c>
      <c r="F71">
        <v>12</v>
      </c>
      <c r="G71" s="2">
        <f t="shared" ref="G71:K86" si="5">G70*(1-G$5)+G$4*$F70*$L$4/1000</f>
        <v>2.1605633802816902E-2</v>
      </c>
      <c r="H71" s="2">
        <f t="shared" si="5"/>
        <v>3.1217002174242788E-2</v>
      </c>
      <c r="I71" s="2">
        <f t="shared" si="5"/>
        <v>3.9950008667660131E-2</v>
      </c>
      <c r="J71" s="2">
        <f t="shared" si="5"/>
        <v>1.6229110360504465E-2</v>
      </c>
      <c r="K71" s="2">
        <f t="shared" si="5"/>
        <v>1.2948906281903545E-3</v>
      </c>
      <c r="L71" s="2">
        <f t="shared" ref="L71:L134" si="6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3">
      <c r="A72" s="5">
        <v>1939</v>
      </c>
      <c r="B72" s="5">
        <v>310.52603333333332</v>
      </c>
      <c r="C72" s="2">
        <v>1981.8712</v>
      </c>
      <c r="D72" s="2">
        <v>338</v>
      </c>
      <c r="E72">
        <v>1816</v>
      </c>
      <c r="F72">
        <v>13</v>
      </c>
      <c r="G72" s="2">
        <f t="shared" si="5"/>
        <v>2.2338028169014087E-2</v>
      </c>
      <c r="H72" s="2">
        <f t="shared" si="5"/>
        <v>3.2257883831270498E-2</v>
      </c>
      <c r="I72" s="2">
        <f t="shared" si="5"/>
        <v>4.1216591947554393E-2</v>
      </c>
      <c r="J72" s="2">
        <f t="shared" si="5"/>
        <v>1.6710443011801919E-2</v>
      </c>
      <c r="K72" s="2">
        <f t="shared" si="5"/>
        <v>1.3487711486621431E-3</v>
      </c>
      <c r="L72" s="2">
        <f t="shared" si="6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3">
      <c r="A73" s="5">
        <v>1939</v>
      </c>
      <c r="B73" s="5">
        <v>310.93947499999996</v>
      </c>
      <c r="C73" s="2">
        <v>1981.9534000000001</v>
      </c>
      <c r="D73" s="2">
        <v>337.76799999999997</v>
      </c>
      <c r="E73">
        <v>1817</v>
      </c>
      <c r="F73">
        <v>14</v>
      </c>
      <c r="G73" s="2">
        <f t="shared" si="5"/>
        <v>2.3131455399061036E-2</v>
      </c>
      <c r="H73" s="2">
        <f t="shared" si="5"/>
        <v>3.3389798705352955E-2</v>
      </c>
      <c r="I73" s="2">
        <f t="shared" si="5"/>
        <v>4.2616409108362369E-2</v>
      </c>
      <c r="J73" s="2">
        <f t="shared" si="5"/>
        <v>1.7281649533989533E-2</v>
      </c>
      <c r="K73" s="2">
        <f t="shared" si="5"/>
        <v>1.4283996930970686E-3</v>
      </c>
      <c r="L73" s="2">
        <f t="shared" si="6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3">
      <c r="A74" s="5">
        <v>1938</v>
      </c>
      <c r="B74" s="5">
        <v>309.55572999999998</v>
      </c>
      <c r="C74" s="2">
        <v>1982.0383999999999</v>
      </c>
      <c r="D74" s="2">
        <v>337.30599999999998</v>
      </c>
      <c r="E74">
        <v>1818</v>
      </c>
      <c r="F74">
        <v>14</v>
      </c>
      <c r="G74" s="2">
        <f t="shared" si="5"/>
        <v>2.3985915492957751E-2</v>
      </c>
      <c r="H74" s="2">
        <f t="shared" si="5"/>
        <v>3.4612496361388197E-2</v>
      </c>
      <c r="I74" s="2">
        <f t="shared" si="5"/>
        <v>4.41476718028758E-2</v>
      </c>
      <c r="J74" s="2">
        <f t="shared" si="5"/>
        <v>1.7937595715373757E-2</v>
      </c>
      <c r="K74" s="2">
        <f t="shared" si="5"/>
        <v>1.5236452034926525E-3</v>
      </c>
      <c r="L74" s="2">
        <f t="shared" si="6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3">
      <c r="A75" s="5">
        <v>1936.5</v>
      </c>
      <c r="B75" s="5">
        <v>308.99237250000004</v>
      </c>
      <c r="C75" s="2">
        <v>1982.1233</v>
      </c>
      <c r="D75" s="2">
        <v>337.12700000000001</v>
      </c>
      <c r="E75">
        <v>1819</v>
      </c>
      <c r="F75">
        <v>14</v>
      </c>
      <c r="G75" s="2">
        <f t="shared" si="5"/>
        <v>2.4840375586854466E-2</v>
      </c>
      <c r="H75" s="2">
        <f t="shared" si="5"/>
        <v>3.58318303396137E-2</v>
      </c>
      <c r="I75" s="2">
        <f t="shared" si="5"/>
        <v>4.5658380946400061E-2</v>
      </c>
      <c r="J75" s="2">
        <f t="shared" si="5"/>
        <v>1.8556069753615102E-2</v>
      </c>
      <c r="K75" s="2">
        <f t="shared" si="5"/>
        <v>1.5814145257475524E-3</v>
      </c>
      <c r="L75" s="2">
        <f t="shared" si="6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3">
      <c r="A76" s="5">
        <v>1934.5</v>
      </c>
      <c r="B76" s="5">
        <v>307.81867799999998</v>
      </c>
      <c r="C76" s="2">
        <v>1982.2</v>
      </c>
      <c r="D76" s="2">
        <v>337.274</v>
      </c>
      <c r="E76">
        <v>1820</v>
      </c>
      <c r="F76">
        <v>14</v>
      </c>
      <c r="G76" s="2">
        <f t="shared" si="5"/>
        <v>2.569483568075118E-2</v>
      </c>
      <c r="H76" s="2">
        <f t="shared" si="5"/>
        <v>3.7047809893607689E-2</v>
      </c>
      <c r="I76" s="2">
        <f t="shared" si="5"/>
        <v>4.7148812421355442E-2</v>
      </c>
      <c r="J76" s="2">
        <f t="shared" si="5"/>
        <v>1.9139212314444338E-2</v>
      </c>
      <c r="K76" s="2">
        <f t="shared" si="5"/>
        <v>1.6164533908859687E-3</v>
      </c>
      <c r="L76" s="2">
        <f t="shared" si="6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3">
      <c r="A77" s="5">
        <v>1933</v>
      </c>
      <c r="B77" s="5">
        <v>307.80500000000001</v>
      </c>
      <c r="C77" s="2">
        <v>1982.2849000000001</v>
      </c>
      <c r="D77" s="2">
        <v>337.69799999999998</v>
      </c>
      <c r="E77">
        <v>1821</v>
      </c>
      <c r="F77">
        <v>14</v>
      </c>
      <c r="G77" s="2">
        <f t="shared" si="5"/>
        <v>2.6549295774647895E-2</v>
      </c>
      <c r="H77" s="2">
        <f t="shared" si="5"/>
        <v>3.826044425149152E-2</v>
      </c>
      <c r="I77" s="2">
        <f t="shared" si="5"/>
        <v>4.8619238407098475E-2</v>
      </c>
      <c r="J77" s="2">
        <f t="shared" si="5"/>
        <v>1.9689041774088981E-2</v>
      </c>
      <c r="K77" s="2">
        <f t="shared" si="5"/>
        <v>1.6377055368739543E-3</v>
      </c>
      <c r="L77" s="2">
        <f t="shared" si="6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3">
      <c r="A78" s="5">
        <v>1933</v>
      </c>
      <c r="B78" s="5">
        <v>307.20634999999999</v>
      </c>
      <c r="C78" s="2">
        <v>1982.3670999999999</v>
      </c>
      <c r="D78" s="2">
        <v>338.03199999999998</v>
      </c>
      <c r="E78">
        <v>1822</v>
      </c>
      <c r="F78">
        <v>15</v>
      </c>
      <c r="G78" s="2">
        <f t="shared" si="5"/>
        <v>2.740375586854461E-2</v>
      </c>
      <c r="H78" s="2">
        <f t="shared" si="5"/>
        <v>3.9469742615999705E-2</v>
      </c>
      <c r="I78" s="2">
        <f t="shared" si="5"/>
        <v>5.0069927429626737E-2</v>
      </c>
      <c r="J78" s="2">
        <f t="shared" si="5"/>
        <v>2.0207461205288154E-2</v>
      </c>
      <c r="K78" s="2">
        <f t="shared" si="5"/>
        <v>1.6505956150003566E-3</v>
      </c>
      <c r="L78" s="2">
        <f t="shared" si="6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x14ac:dyDescent="0.3">
      <c r="A79" s="5">
        <v>1929</v>
      </c>
      <c r="B79" s="5">
        <v>305.71715</v>
      </c>
      <c r="C79" s="2">
        <v>1982.4521</v>
      </c>
      <c r="D79" s="2">
        <v>338.18599999999998</v>
      </c>
      <c r="E79">
        <v>1823</v>
      </c>
      <c r="F79">
        <v>16</v>
      </c>
      <c r="G79" s="2">
        <f t="shared" si="5"/>
        <v>2.8319248826291089E-2</v>
      </c>
      <c r="H79" s="2">
        <f t="shared" si="5"/>
        <v>4.0769610878164796E-2</v>
      </c>
      <c r="I79" s="2">
        <f t="shared" si="5"/>
        <v>5.1651379152400506E-2</v>
      </c>
      <c r="J79" s="2">
        <f t="shared" si="5"/>
        <v>2.0813635856237155E-2</v>
      </c>
      <c r="K79" s="2">
        <f t="shared" si="5"/>
        <v>1.7053621993976221E-3</v>
      </c>
      <c r="L79" s="2">
        <f t="shared" si="6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x14ac:dyDescent="0.3">
      <c r="A80" s="5">
        <v>1928.75</v>
      </c>
      <c r="B80" s="5">
        <v>307.76790750000004</v>
      </c>
      <c r="C80" s="2">
        <v>1982.5342000000001</v>
      </c>
      <c r="D80" s="2">
        <v>338.55099999999999</v>
      </c>
      <c r="E80">
        <v>1824</v>
      </c>
      <c r="F80">
        <v>16</v>
      </c>
      <c r="G80" s="2">
        <f t="shared" si="5"/>
        <v>2.9295774647887334E-2</v>
      </c>
      <c r="H80" s="2">
        <f t="shared" si="5"/>
        <v>4.2159799877490349E-2</v>
      </c>
      <c r="I80" s="2">
        <f t="shared" si="5"/>
        <v>5.3361838397920448E-2</v>
      </c>
      <c r="J80" s="2">
        <f t="shared" si="5"/>
        <v>2.1502552547121346E-2</v>
      </c>
      <c r="K80" s="2">
        <f t="shared" si="5"/>
        <v>1.7855281687698152E-3</v>
      </c>
      <c r="L80" s="2">
        <f t="shared" si="6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3">
      <c r="A81" s="5">
        <v>1925</v>
      </c>
      <c r="B81" s="5">
        <v>304.07187499999998</v>
      </c>
      <c r="C81" s="2">
        <v>1982.6192000000001</v>
      </c>
      <c r="D81" s="2">
        <v>338.89800000000002</v>
      </c>
      <c r="E81">
        <v>1825</v>
      </c>
      <c r="F81">
        <v>17</v>
      </c>
      <c r="G81" s="2">
        <f t="shared" si="5"/>
        <v>3.0272300469483579E-2</v>
      </c>
      <c r="H81" s="2">
        <f t="shared" si="5"/>
        <v>4.3546164425312867E-2</v>
      </c>
      <c r="I81" s="2">
        <f t="shared" si="5"/>
        <v>5.5049338805976608E-2</v>
      </c>
      <c r="J81" s="2">
        <f t="shared" si="5"/>
        <v>2.215211359330942E-2</v>
      </c>
      <c r="K81" s="2">
        <f t="shared" si="5"/>
        <v>1.8341512870596341E-3</v>
      </c>
      <c r="L81" s="2">
        <f t="shared" si="6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3">
      <c r="A82" s="5">
        <v>1925</v>
      </c>
      <c r="B82" s="5">
        <v>304.81849999999997</v>
      </c>
      <c r="C82" s="2">
        <v>1982.7040999999999</v>
      </c>
      <c r="D82" s="2">
        <v>338.822</v>
      </c>
      <c r="E82">
        <v>1826</v>
      </c>
      <c r="F82">
        <v>17</v>
      </c>
      <c r="G82" s="2">
        <f t="shared" si="5"/>
        <v>3.1309859154929585E-2</v>
      </c>
      <c r="H82" s="2">
        <f t="shared" si="5"/>
        <v>4.5022611756427813E-2</v>
      </c>
      <c r="I82" s="2">
        <f t="shared" si="5"/>
        <v>5.6864423286009796E-2</v>
      </c>
      <c r="J82" s="2">
        <f t="shared" si="5"/>
        <v>2.2881938151073214E-2</v>
      </c>
      <c r="K82" s="2">
        <f t="shared" si="5"/>
        <v>1.9105910558807552E-3</v>
      </c>
      <c r="L82" s="2">
        <f t="shared" si="6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3">
      <c r="A83" s="5">
        <v>1923.5833333333333</v>
      </c>
      <c r="B83" s="5">
        <v>305.20449499999995</v>
      </c>
      <c r="C83" s="2">
        <v>1982.7863</v>
      </c>
      <c r="D83" s="2">
        <v>338.63400000000001</v>
      </c>
      <c r="E83">
        <v>1827</v>
      </c>
      <c r="F83">
        <v>18</v>
      </c>
      <c r="G83" s="2">
        <f t="shared" si="5"/>
        <v>3.2347417840375592E-2</v>
      </c>
      <c r="H83" s="2">
        <f t="shared" si="5"/>
        <v>4.6494997336789898E-2</v>
      </c>
      <c r="I83" s="2">
        <f t="shared" si="5"/>
        <v>5.8655144584242966E-2</v>
      </c>
      <c r="J83" s="2">
        <f t="shared" si="5"/>
        <v>2.3570070126314454E-2</v>
      </c>
      <c r="K83" s="2">
        <f t="shared" si="5"/>
        <v>1.9569541192921112E-3</v>
      </c>
      <c r="L83" s="2">
        <f t="shared" si="6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3">
      <c r="A84" s="5">
        <v>1923</v>
      </c>
      <c r="B84" s="5">
        <v>303.19853499999999</v>
      </c>
      <c r="C84" s="2">
        <v>1982.8712</v>
      </c>
      <c r="D84" s="2">
        <v>338.55700000000002</v>
      </c>
      <c r="E84">
        <v>1828</v>
      </c>
      <c r="F84">
        <v>18</v>
      </c>
      <c r="G84" s="2">
        <f t="shared" si="5"/>
        <v>3.3446009389671363E-2</v>
      </c>
      <c r="H84" s="2">
        <f t="shared" si="5"/>
        <v>4.8057229054011906E-2</v>
      </c>
      <c r="I84" s="2">
        <f t="shared" si="5"/>
        <v>6.0572064460091543E-2</v>
      </c>
      <c r="J84" s="2">
        <f t="shared" si="5"/>
        <v>2.4336262177216007E-2</v>
      </c>
      <c r="K84" s="2">
        <f t="shared" si="5"/>
        <v>2.0320230955368111E-3</v>
      </c>
      <c r="L84" s="2">
        <f t="shared" si="6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3">
      <c r="A85" s="5">
        <v>1919</v>
      </c>
      <c r="B85" s="5">
        <v>303.55286499999994</v>
      </c>
      <c r="C85" s="2">
        <v>1982.9534000000001</v>
      </c>
      <c r="D85" s="2">
        <v>338.32799999999997</v>
      </c>
      <c r="E85">
        <v>1829</v>
      </c>
      <c r="F85">
        <v>18</v>
      </c>
      <c r="G85" s="2">
        <f t="shared" si="5"/>
        <v>3.4544600938967135E-2</v>
      </c>
      <c r="H85" s="2">
        <f t="shared" si="5"/>
        <v>4.9615163025069971E-2</v>
      </c>
      <c r="I85" s="2">
        <f t="shared" si="5"/>
        <v>6.2463254256737134E-2</v>
      </c>
      <c r="J85" s="2">
        <f t="shared" si="5"/>
        <v>2.5058684085046169E-2</v>
      </c>
      <c r="K85" s="2">
        <f t="shared" si="5"/>
        <v>2.0775547312224607E-3</v>
      </c>
      <c r="L85" s="2">
        <f t="shared" si="6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3">
      <c r="A86" s="5">
        <v>1918.625</v>
      </c>
      <c r="B86" s="5">
        <v>303.26575874999997</v>
      </c>
      <c r="C86" s="2">
        <v>1983.0383999999999</v>
      </c>
      <c r="D86" s="2">
        <v>338.30700000000002</v>
      </c>
      <c r="E86">
        <v>1830</v>
      </c>
      <c r="F86">
        <v>24</v>
      </c>
      <c r="G86" s="2">
        <f t="shared" si="5"/>
        <v>3.5643192488262906E-2</v>
      </c>
      <c r="H86" s="2">
        <f t="shared" si="5"/>
        <v>5.116881107319228E-2</v>
      </c>
      <c r="I86" s="2">
        <f t="shared" si="5"/>
        <v>6.4329059339149938E-2</v>
      </c>
      <c r="J86" s="2">
        <f t="shared" si="5"/>
        <v>2.5739836300471632E-2</v>
      </c>
      <c r="K86" s="2">
        <f t="shared" si="5"/>
        <v>2.1051710642526729E-3</v>
      </c>
      <c r="L86" s="2">
        <f t="shared" si="6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3">
      <c r="A87" s="5">
        <v>1916</v>
      </c>
      <c r="B87" s="5">
        <v>301.33425</v>
      </c>
      <c r="C87" s="2">
        <v>1983.1233</v>
      </c>
      <c r="D87" s="2">
        <v>338.42700000000002</v>
      </c>
      <c r="E87">
        <v>1831</v>
      </c>
      <c r="F87">
        <v>23</v>
      </c>
      <c r="G87" s="2">
        <f t="shared" ref="G87:K102" si="7">G86*(1-G$5)+G$4*$F86*$L$4/1000</f>
        <v>3.7107981220657275E-2</v>
      </c>
      <c r="H87" s="2">
        <f t="shared" si="7"/>
        <v>5.3281565270771124E-2</v>
      </c>
      <c r="I87" s="2">
        <f t="shared" si="7"/>
        <v>6.7071228887303033E-2</v>
      </c>
      <c r="J87" s="2">
        <f t="shared" si="7"/>
        <v>2.7086301783386228E-2</v>
      </c>
      <c r="K87" s="2">
        <f t="shared" si="7"/>
        <v>2.4036113577894022E-3</v>
      </c>
      <c r="L87" s="2">
        <f t="shared" si="6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3">
      <c r="A88" s="5">
        <v>1914</v>
      </c>
      <c r="B88" s="5">
        <v>300.01884000000001</v>
      </c>
      <c r="C88" s="2">
        <v>1983.2</v>
      </c>
      <c r="D88" s="2">
        <v>338.51900000000001</v>
      </c>
      <c r="E88">
        <v>1832</v>
      </c>
      <c r="F88">
        <v>23</v>
      </c>
      <c r="G88" s="2">
        <f t="shared" si="7"/>
        <v>3.8511737089201879E-2</v>
      </c>
      <c r="H88" s="2">
        <f t="shared" si="7"/>
        <v>5.5294610504767208E-2</v>
      </c>
      <c r="I88" s="2">
        <f t="shared" si="7"/>
        <v>6.9626356605096862E-2</v>
      </c>
      <c r="J88" s="2">
        <f t="shared" si="7"/>
        <v>2.8238477034335203E-2</v>
      </c>
      <c r="K88" s="2">
        <f t="shared" si="7"/>
        <v>2.537676189105555E-3</v>
      </c>
      <c r="L88" s="2">
        <f t="shared" si="6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3">
      <c r="A89" s="5">
        <v>1914</v>
      </c>
      <c r="B89" s="5">
        <v>300.68717500000002</v>
      </c>
      <c r="C89" s="2">
        <v>1983.2849000000001</v>
      </c>
      <c r="D89" s="2">
        <v>339.11500000000001</v>
      </c>
      <c r="E89">
        <v>1833</v>
      </c>
      <c r="F89">
        <v>24</v>
      </c>
      <c r="G89" s="2">
        <f t="shared" si="7"/>
        <v>3.9915492957746483E-2</v>
      </c>
      <c r="H89" s="2">
        <f t="shared" si="7"/>
        <v>5.7302117791135622E-2</v>
      </c>
      <c r="I89" s="2">
        <f t="shared" si="7"/>
        <v>7.2147187824961434E-2</v>
      </c>
      <c r="J89" s="2">
        <f t="shared" si="7"/>
        <v>2.9324832135469242E-2</v>
      </c>
      <c r="K89" s="2">
        <f t="shared" si="7"/>
        <v>2.6189906196880039E-3</v>
      </c>
      <c r="L89" s="2">
        <f t="shared" si="6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3">
      <c r="A90" s="5">
        <v>1913</v>
      </c>
      <c r="B90" s="5">
        <v>300.73694999999998</v>
      </c>
      <c r="C90" s="2">
        <v>1983.3670999999999</v>
      </c>
      <c r="D90" s="2">
        <v>339.53199999999998</v>
      </c>
      <c r="E90">
        <v>1834</v>
      </c>
      <c r="F90">
        <v>24</v>
      </c>
      <c r="G90" s="2">
        <f t="shared" si="7"/>
        <v>4.1380281690140852E-2</v>
      </c>
      <c r="H90" s="2">
        <f t="shared" si="7"/>
        <v>5.9397999078550895E-2</v>
      </c>
      <c r="I90" s="2">
        <f t="shared" si="7"/>
        <v>7.4784417637399195E-2</v>
      </c>
      <c r="J90" s="2">
        <f t="shared" si="7"/>
        <v>3.0466498077037055E-2</v>
      </c>
      <c r="K90" s="2">
        <f t="shared" si="7"/>
        <v>2.7152586717208455E-3</v>
      </c>
      <c r="L90" s="2">
        <f t="shared" si="6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x14ac:dyDescent="0.3">
      <c r="A91" s="5">
        <v>1911.5</v>
      </c>
      <c r="B91" s="5">
        <v>298.39029749999997</v>
      </c>
      <c r="C91" s="2">
        <v>1983.4521</v>
      </c>
      <c r="D91" s="2">
        <v>339.601</v>
      </c>
      <c r="E91">
        <v>1835</v>
      </c>
      <c r="F91">
        <v>25</v>
      </c>
      <c r="G91" s="2">
        <f t="shared" si="7"/>
        <v>4.2845070422535221E-2</v>
      </c>
      <c r="H91" s="2">
        <f t="shared" si="7"/>
        <v>6.1488114533878792E-2</v>
      </c>
      <c r="I91" s="2">
        <f t="shared" si="7"/>
        <v>7.7386248927026779E-2</v>
      </c>
      <c r="J91" s="2">
        <f t="shared" si="7"/>
        <v>3.1542944232595134E-2</v>
      </c>
      <c r="K91" s="2">
        <f t="shared" si="7"/>
        <v>2.7736481968295753E-3</v>
      </c>
      <c r="L91" s="2">
        <f t="shared" si="6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3">
      <c r="A92" s="5">
        <v>1909</v>
      </c>
      <c r="B92" s="5">
        <v>300.44690500000002</v>
      </c>
      <c r="C92" s="2">
        <v>1983.5342000000001</v>
      </c>
      <c r="D92" s="2">
        <v>340.33800000000002</v>
      </c>
      <c r="E92">
        <v>1836</v>
      </c>
      <c r="F92">
        <v>29</v>
      </c>
      <c r="G92" s="2">
        <f t="shared" si="7"/>
        <v>4.4370892018779355E-2</v>
      </c>
      <c r="H92" s="2">
        <f t="shared" si="7"/>
        <v>6.3666376732710805E-2</v>
      </c>
      <c r="I92" s="2">
        <f t="shared" si="7"/>
        <v>8.010339157640331E-2</v>
      </c>
      <c r="J92" s="2">
        <f t="shared" si="7"/>
        <v>3.2675267295495455E-2</v>
      </c>
      <c r="K92" s="2">
        <f t="shared" si="7"/>
        <v>2.8560115908215916E-3</v>
      </c>
      <c r="L92" s="2">
        <f t="shared" si="6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3">
      <c r="A93" s="5">
        <v>1906</v>
      </c>
      <c r="B93" s="5">
        <v>296.85449999999997</v>
      </c>
      <c r="C93" s="2">
        <v>1983.6192000000001</v>
      </c>
      <c r="D93" s="2">
        <v>341.20400000000001</v>
      </c>
      <c r="E93">
        <v>1837</v>
      </c>
      <c r="F93">
        <v>29</v>
      </c>
      <c r="G93" s="2">
        <f t="shared" si="7"/>
        <v>4.614084507042255E-2</v>
      </c>
      <c r="H93" s="2">
        <f t="shared" si="7"/>
        <v>6.6214233321565064E-2</v>
      </c>
      <c r="I93" s="2">
        <f t="shared" si="7"/>
        <v>8.3385002030790176E-2</v>
      </c>
      <c r="J93" s="2">
        <f t="shared" si="7"/>
        <v>3.4212387869746778E-2</v>
      </c>
      <c r="K93" s="2">
        <f t="shared" si="7"/>
        <v>3.0937609417457882E-3</v>
      </c>
      <c r="L93" s="2">
        <f t="shared" si="6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3">
      <c r="A94" s="5">
        <v>1906</v>
      </c>
      <c r="B94" s="5">
        <v>298.54685000000001</v>
      </c>
      <c r="C94" s="2">
        <v>1983.7040999999999</v>
      </c>
      <c r="D94" s="2">
        <v>341.35399999999998</v>
      </c>
      <c r="E94">
        <v>1838</v>
      </c>
      <c r="F94">
        <v>30</v>
      </c>
      <c r="G94" s="2">
        <f t="shared" si="7"/>
        <v>4.7910798122065744E-2</v>
      </c>
      <c r="H94" s="2">
        <f t="shared" si="7"/>
        <v>6.8755080680763872E-2</v>
      </c>
      <c r="I94" s="2">
        <f t="shared" si="7"/>
        <v>8.6622564688517131E-2</v>
      </c>
      <c r="J94" s="2">
        <f t="shared" si="7"/>
        <v>3.5661697578075136E-2</v>
      </c>
      <c r="K94" s="2">
        <f t="shared" si="7"/>
        <v>3.2379632124080915E-3</v>
      </c>
      <c r="L94" s="2">
        <f t="shared" si="6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3">
      <c r="A95" s="5">
        <v>1904</v>
      </c>
      <c r="B95" s="5">
        <v>295.12097999999997</v>
      </c>
      <c r="C95" s="2">
        <v>1983.7863</v>
      </c>
      <c r="D95" s="2">
        <v>341.25700000000001</v>
      </c>
      <c r="E95">
        <v>1839</v>
      </c>
      <c r="F95">
        <v>31</v>
      </c>
      <c r="G95" s="2">
        <f t="shared" si="7"/>
        <v>4.9741784037558703E-2</v>
      </c>
      <c r="H95" s="2">
        <f t="shared" si="7"/>
        <v>7.1382834806522619E-2</v>
      </c>
      <c r="I95" s="2">
        <f t="shared" si="7"/>
        <v>8.9966905528023985E-2</v>
      </c>
      <c r="J95" s="2">
        <f t="shared" si="7"/>
        <v>3.7145583671204865E-2</v>
      </c>
      <c r="K95" s="2">
        <f t="shared" si="7"/>
        <v>3.3723746675724696E-3</v>
      </c>
      <c r="L95" s="2">
        <f t="shared" si="6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3">
      <c r="A96" s="5">
        <v>1902</v>
      </c>
      <c r="B96" s="5">
        <v>295.67980999999997</v>
      </c>
      <c r="C96" s="2">
        <v>1983.8712</v>
      </c>
      <c r="D96" s="2">
        <v>341.29599999999999</v>
      </c>
      <c r="E96">
        <v>1840</v>
      </c>
      <c r="F96">
        <v>33</v>
      </c>
      <c r="G96" s="2">
        <f t="shared" si="7"/>
        <v>5.1633802816901428E-2</v>
      </c>
      <c r="H96" s="2">
        <f t="shared" si="7"/>
        <v>7.409725661572801E-2</v>
      </c>
      <c r="I96" s="2">
        <f t="shared" si="7"/>
        <v>9.3416591306790295E-2</v>
      </c>
      <c r="J96" s="2">
        <f t="shared" si="7"/>
        <v>3.8662070908975402E-2</v>
      </c>
      <c r="K96" s="2">
        <f t="shared" si="7"/>
        <v>3.5008476929537669E-3</v>
      </c>
      <c r="L96" s="2">
        <f t="shared" si="6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x14ac:dyDescent="0.3">
      <c r="A97" s="5">
        <v>1902</v>
      </c>
      <c r="B97" s="5">
        <v>294.96305000000001</v>
      </c>
      <c r="C97" s="2">
        <v>1983.9534000000001</v>
      </c>
      <c r="D97" s="2">
        <v>341.30700000000002</v>
      </c>
      <c r="E97">
        <v>1841</v>
      </c>
      <c r="F97">
        <v>34</v>
      </c>
      <c r="G97" s="2">
        <f t="shared" si="7"/>
        <v>5.3647887323943683E-2</v>
      </c>
      <c r="H97" s="2">
        <f t="shared" si="7"/>
        <v>7.6992004396606611E-2</v>
      </c>
      <c r="I97" s="2">
        <f t="shared" si="7"/>
        <v>9.712044276194351E-2</v>
      </c>
      <c r="J97" s="2">
        <f t="shared" si="7"/>
        <v>4.032666778250546E-2</v>
      </c>
      <c r="K97" s="2">
        <f t="shared" si="7"/>
        <v>3.6726672354085864E-3</v>
      </c>
      <c r="L97" s="2">
        <f t="shared" si="6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x14ac:dyDescent="0.3">
      <c r="A98" s="5">
        <v>1899</v>
      </c>
      <c r="B98" s="5">
        <v>294.71417500000001</v>
      </c>
      <c r="C98" s="2">
        <v>1984.0382999999999</v>
      </c>
      <c r="D98" s="2">
        <v>341.27300000000002</v>
      </c>
      <c r="E98">
        <v>1842</v>
      </c>
      <c r="F98">
        <v>36</v>
      </c>
      <c r="G98" s="2">
        <f t="shared" si="7"/>
        <v>5.5723004694835702E-2</v>
      </c>
      <c r="H98" s="2">
        <f t="shared" si="7"/>
        <v>7.9972685353403669E-2</v>
      </c>
      <c r="I98" s="2">
        <f t="shared" si="7"/>
        <v>0.10092481358345068</v>
      </c>
      <c r="J98" s="2">
        <f t="shared" si="7"/>
        <v>4.2013542361920522E-2</v>
      </c>
      <c r="K98" s="2">
        <f t="shared" si="7"/>
        <v>3.8238294126527426E-3</v>
      </c>
      <c r="L98" s="2">
        <f t="shared" si="6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x14ac:dyDescent="0.3">
      <c r="A99" s="5">
        <v>1899</v>
      </c>
      <c r="B99" s="5">
        <v>295.99701999999996</v>
      </c>
      <c r="C99" s="2">
        <v>1984.123</v>
      </c>
      <c r="D99" s="2">
        <v>341.27100000000002</v>
      </c>
      <c r="E99">
        <v>1843</v>
      </c>
      <c r="F99">
        <v>37</v>
      </c>
      <c r="G99" s="2">
        <f t="shared" si="7"/>
        <v>5.7920187793427252E-2</v>
      </c>
      <c r="H99" s="2">
        <f t="shared" si="7"/>
        <v>8.3132959794997893E-2</v>
      </c>
      <c r="I99" s="2">
        <f t="shared" si="7"/>
        <v>0.10497858928025085</v>
      </c>
      <c r="J99" s="2">
        <f t="shared" si="7"/>
        <v>4.3838792883940027E-2</v>
      </c>
      <c r="K99" s="2">
        <f t="shared" si="7"/>
        <v>4.0094106213552621E-3</v>
      </c>
      <c r="L99" s="2">
        <f t="shared" si="6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x14ac:dyDescent="0.3">
      <c r="A100" s="5">
        <v>1899</v>
      </c>
      <c r="B100" s="5">
        <v>296.207425</v>
      </c>
      <c r="C100" s="2">
        <v>1984.2021999999999</v>
      </c>
      <c r="D100" s="2">
        <v>341.24200000000002</v>
      </c>
      <c r="E100">
        <v>1844</v>
      </c>
      <c r="F100">
        <v>39</v>
      </c>
      <c r="G100" s="2">
        <f t="shared" si="7"/>
        <v>6.0178403755868567E-2</v>
      </c>
      <c r="H100" s="2">
        <f t="shared" si="7"/>
        <v>8.6378436940727846E-2</v>
      </c>
      <c r="I100" s="2">
        <f t="shared" si="7"/>
        <v>0.10912818744471556</v>
      </c>
      <c r="J100" s="2">
        <f t="shared" si="7"/>
        <v>4.5677143473978089E-2</v>
      </c>
      <c r="K100" s="2">
        <f t="shared" si="7"/>
        <v>4.1689196711073816E-3</v>
      </c>
      <c r="L100" s="2">
        <f t="shared" si="6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x14ac:dyDescent="0.3">
      <c r="A101" s="5">
        <v>1894</v>
      </c>
      <c r="B101" s="5">
        <v>293.84083500000003</v>
      </c>
      <c r="C101" s="2">
        <v>1984.2869000000001</v>
      </c>
      <c r="D101" s="2">
        <v>341.23200000000003</v>
      </c>
      <c r="E101">
        <v>1845</v>
      </c>
      <c r="F101">
        <v>43</v>
      </c>
      <c r="G101" s="2">
        <f t="shared" si="7"/>
        <v>6.2558685446009413E-2</v>
      </c>
      <c r="H101" s="2">
        <f t="shared" si="7"/>
        <v>8.9802779109021957E-2</v>
      </c>
      <c r="I101" s="2">
        <f t="shared" si="7"/>
        <v>0.11352255663045085</v>
      </c>
      <c r="J101" s="2">
        <f t="shared" si="7"/>
        <v>4.76452166583523E-2</v>
      </c>
      <c r="K101" s="2">
        <f t="shared" si="7"/>
        <v>4.359563513898693E-3</v>
      </c>
      <c r="L101" s="2">
        <f t="shared" si="6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x14ac:dyDescent="0.3">
      <c r="A102" s="5">
        <v>1893</v>
      </c>
      <c r="B102" s="5">
        <v>294.59803333333332</v>
      </c>
      <c r="C102" s="2">
        <v>1984.3688999999999</v>
      </c>
      <c r="D102" s="2">
        <v>341.39</v>
      </c>
      <c r="E102">
        <v>1846</v>
      </c>
      <c r="F102">
        <v>43</v>
      </c>
      <c r="G102" s="2">
        <f t="shared" si="7"/>
        <v>6.5183098591549318E-2</v>
      </c>
      <c r="H102" s="2">
        <f t="shared" si="7"/>
        <v>9.3593287664085228E-2</v>
      </c>
      <c r="I102" s="2">
        <f t="shared" si="7"/>
        <v>0.11845888085362308</v>
      </c>
      <c r="J102" s="2">
        <f t="shared" si="7"/>
        <v>4.9970343577114801E-2</v>
      </c>
      <c r="K102" s="2">
        <f t="shared" si="7"/>
        <v>4.6629882768671055E-3</v>
      </c>
      <c r="L102" s="2">
        <f t="shared" si="6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x14ac:dyDescent="0.3">
      <c r="A103" s="5">
        <v>1889</v>
      </c>
      <c r="B103" s="5">
        <v>291.51727</v>
      </c>
      <c r="C103" s="2">
        <v>1984.4536000000001</v>
      </c>
      <c r="D103" s="2">
        <v>341.62</v>
      </c>
      <c r="E103">
        <v>1847</v>
      </c>
      <c r="F103">
        <v>46</v>
      </c>
      <c r="G103" s="2">
        <f t="shared" ref="G103:K118" si="8">G102*(1-G$5)+G$4*$F102*$L$4/1000</f>
        <v>6.7807511737089224E-2</v>
      </c>
      <c r="H103" s="2">
        <f t="shared" si="8"/>
        <v>9.7373368416779404E-2</v>
      </c>
      <c r="I103" s="2">
        <f t="shared" si="8"/>
        <v>0.12332894669279393</v>
      </c>
      <c r="J103" s="2">
        <f t="shared" si="8"/>
        <v>5.2162643304869999E-2</v>
      </c>
      <c r="K103" s="2">
        <f t="shared" si="8"/>
        <v>4.8470246985234857E-3</v>
      </c>
      <c r="L103" s="2">
        <f t="shared" si="6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x14ac:dyDescent="0.3">
      <c r="A104" s="5">
        <v>1889</v>
      </c>
      <c r="B104" s="5">
        <v>292.22812499999998</v>
      </c>
      <c r="C104" s="2">
        <v>1984.5355</v>
      </c>
      <c r="D104" s="2">
        <v>341.935</v>
      </c>
      <c r="E104">
        <v>1848</v>
      </c>
      <c r="F104">
        <v>47</v>
      </c>
      <c r="G104" s="2">
        <f t="shared" si="8"/>
        <v>7.0615023474178432E-2</v>
      </c>
      <c r="H104" s="2">
        <f t="shared" si="8"/>
        <v>0.10142474019514565</v>
      </c>
      <c r="I104" s="2">
        <f t="shared" si="8"/>
        <v>0.12858434773415406</v>
      </c>
      <c r="J104" s="2">
        <f t="shared" si="8"/>
        <v>5.458181651750707E-2</v>
      </c>
      <c r="K104" s="2">
        <f t="shared" si="8"/>
        <v>5.0994935011844178E-3</v>
      </c>
      <c r="L104" s="2">
        <f t="shared" si="6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x14ac:dyDescent="0.3">
      <c r="A105" s="5">
        <v>1887</v>
      </c>
      <c r="B105" s="5">
        <v>293.71867500000002</v>
      </c>
      <c r="C105" s="2">
        <v>1984.6202000000001</v>
      </c>
      <c r="D105" s="2">
        <v>342.35899999999998</v>
      </c>
      <c r="E105">
        <v>1849</v>
      </c>
      <c r="F105">
        <v>50</v>
      </c>
      <c r="G105" s="2">
        <f t="shared" si="8"/>
        <v>7.3483568075117398E-2</v>
      </c>
      <c r="H105" s="2">
        <f t="shared" si="8"/>
        <v>0.10555886324223084</v>
      </c>
      <c r="I105" s="2">
        <f t="shared" si="8"/>
        <v>0.13391944228772401</v>
      </c>
      <c r="J105" s="2">
        <f t="shared" si="8"/>
        <v>5.6980160862054464E-2</v>
      </c>
      <c r="K105" s="2">
        <f t="shared" si="8"/>
        <v>5.2995719274267234E-3</v>
      </c>
      <c r="L105" s="2">
        <f t="shared" si="6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x14ac:dyDescent="0.3">
      <c r="A106" s="5">
        <v>1886</v>
      </c>
      <c r="B106" s="5">
        <v>290.62266999999997</v>
      </c>
      <c r="C106" s="2">
        <v>1984.7049</v>
      </c>
      <c r="D106" s="2">
        <v>342.50799999999998</v>
      </c>
      <c r="E106">
        <v>1850</v>
      </c>
      <c r="F106">
        <v>54</v>
      </c>
      <c r="G106" s="2">
        <f t="shared" si="8"/>
        <v>7.6535211267605666E-2</v>
      </c>
      <c r="H106" s="2">
        <f t="shared" si="8"/>
        <v>0.10996330333405055</v>
      </c>
      <c r="I106" s="2">
        <f t="shared" si="8"/>
        <v>0.1396336301416678</v>
      </c>
      <c r="J106" s="2">
        <f t="shared" si="8"/>
        <v>5.9593608010300766E-2</v>
      </c>
      <c r="K106" s="2">
        <f t="shared" si="8"/>
        <v>5.5617706977122696E-3</v>
      </c>
      <c r="L106" s="2">
        <f t="shared" si="6"/>
        <v>275.39128752345135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3">
      <c r="A107" s="5">
        <v>1884</v>
      </c>
      <c r="B107" s="5">
        <v>289.80905999999999</v>
      </c>
      <c r="C107" s="2">
        <v>1984.7869000000001</v>
      </c>
      <c r="D107" s="2">
        <v>342.47199999999998</v>
      </c>
      <c r="E107">
        <v>1851</v>
      </c>
      <c r="F107">
        <v>54</v>
      </c>
      <c r="G107" s="2">
        <f t="shared" si="8"/>
        <v>7.9830985915492994E-2</v>
      </c>
      <c r="H107" s="2">
        <f t="shared" si="8"/>
        <v>0.11473121353394743</v>
      </c>
      <c r="I107" s="2">
        <f t="shared" si="8"/>
        <v>0.14587205761400859</v>
      </c>
      <c r="J107" s="2">
        <f t="shared" si="8"/>
        <v>6.2527240707341433E-2</v>
      </c>
      <c r="K107" s="2">
        <f t="shared" si="8"/>
        <v>5.9085957180594504E-3</v>
      </c>
      <c r="L107" s="2">
        <f t="shared" si="6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3">
      <c r="A108" s="5">
        <v>1883</v>
      </c>
      <c r="B108" s="5">
        <v>291.87700000000001</v>
      </c>
      <c r="C108" s="2">
        <v>1984.8715999999999</v>
      </c>
      <c r="D108" s="2">
        <v>342.42599999999999</v>
      </c>
      <c r="E108">
        <v>1852</v>
      </c>
      <c r="F108">
        <v>57</v>
      </c>
      <c r="G108" s="2">
        <f t="shared" si="8"/>
        <v>8.3126760563380322E-2</v>
      </c>
      <c r="H108" s="2">
        <f t="shared" si="8"/>
        <v>0.11948600707032649</v>
      </c>
      <c r="I108" s="2">
        <f t="shared" si="8"/>
        <v>0.15202674907057337</v>
      </c>
      <c r="J108" s="2">
        <f t="shared" si="8"/>
        <v>6.5293284191315623E-2</v>
      </c>
      <c r="K108" s="2">
        <f t="shared" si="8"/>
        <v>6.1189557264554736E-3</v>
      </c>
      <c r="L108" s="2">
        <f t="shared" si="6"/>
        <v>275.42605175662203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3">
      <c r="A109" s="5">
        <v>1878</v>
      </c>
      <c r="B109" s="5">
        <v>288.79094999999995</v>
      </c>
      <c r="C109" s="2">
        <v>1984.9536000000001</v>
      </c>
      <c r="D109" s="2">
        <v>342.34199999999998</v>
      </c>
      <c r="E109">
        <v>1853</v>
      </c>
      <c r="F109">
        <v>59</v>
      </c>
      <c r="G109" s="2">
        <f t="shared" si="8"/>
        <v>8.6605633802816939E-2</v>
      </c>
      <c r="H109" s="2">
        <f t="shared" si="8"/>
        <v>0.12450941016836632</v>
      </c>
      <c r="I109" s="2">
        <f t="shared" si="8"/>
        <v>0.15854953269309094</v>
      </c>
      <c r="J109" s="2">
        <f t="shared" si="8"/>
        <v>6.8253424983145988E-2</v>
      </c>
      <c r="K109" s="2">
        <f t="shared" si="8"/>
        <v>6.3873905915476032E-3</v>
      </c>
      <c r="L109" s="2">
        <f t="shared" si="6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3">
      <c r="A110" s="5">
        <v>1874</v>
      </c>
      <c r="B110" s="5">
        <v>290.52176999999995</v>
      </c>
      <c r="C110" s="2">
        <v>1985.0383999999999</v>
      </c>
      <c r="D110" s="2">
        <v>342.32900000000001</v>
      </c>
      <c r="E110">
        <v>1854</v>
      </c>
      <c r="F110">
        <v>69</v>
      </c>
      <c r="G110" s="2">
        <f t="shared" si="8"/>
        <v>9.0206572769953086E-2</v>
      </c>
      <c r="H110" s="2">
        <f t="shared" si="8"/>
        <v>0.12970678716151648</v>
      </c>
      <c r="I110" s="2">
        <f t="shared" si="8"/>
        <v>0.16528523298001818</v>
      </c>
      <c r="J110" s="2">
        <f t="shared" si="8"/>
        <v>7.1279204021829703E-2</v>
      </c>
      <c r="K110" s="2">
        <f t="shared" si="8"/>
        <v>6.6441012809768281E-3</v>
      </c>
      <c r="L110" s="2">
        <f t="shared" si="6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3">
      <c r="A111" s="5">
        <v>1873</v>
      </c>
      <c r="B111" s="5">
        <v>287.16828499999997</v>
      </c>
      <c r="C111" s="2">
        <v>1985.1233</v>
      </c>
      <c r="D111" s="2">
        <v>342.28899999999999</v>
      </c>
      <c r="E111">
        <v>1855</v>
      </c>
      <c r="F111">
        <v>71</v>
      </c>
      <c r="G111" s="2">
        <f t="shared" si="8"/>
        <v>9.4417840375586884E-2</v>
      </c>
      <c r="H111" s="2">
        <f t="shared" si="8"/>
        <v>0.13582883315131003</v>
      </c>
      <c r="I111" s="2">
        <f t="shared" si="8"/>
        <v>0.17343286996702248</v>
      </c>
      <c r="J111" s="2">
        <f t="shared" si="8"/>
        <v>7.5305838736831401E-2</v>
      </c>
      <c r="K111" s="2">
        <f t="shared" si="8"/>
        <v>7.2692877528667387E-3</v>
      </c>
      <c r="L111" s="2">
        <f t="shared" si="6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3">
      <c r="A112" s="5">
        <v>1870</v>
      </c>
      <c r="B112" s="5">
        <v>287.39724999999999</v>
      </c>
      <c r="C112" s="2">
        <v>1985.2</v>
      </c>
      <c r="D112" s="2">
        <v>342.31900000000002</v>
      </c>
      <c r="E112">
        <v>1856</v>
      </c>
      <c r="F112">
        <v>76</v>
      </c>
      <c r="G112" s="2">
        <f t="shared" si="8"/>
        <v>9.8751173708920212E-2</v>
      </c>
      <c r="H112" s="2">
        <f t="shared" si="8"/>
        <v>0.14212183063676986</v>
      </c>
      <c r="I112" s="2">
        <f t="shared" si="8"/>
        <v>0.18177161383583249</v>
      </c>
      <c r="J112" s="2">
        <f t="shared" si="8"/>
        <v>7.9337186253757783E-2</v>
      </c>
      <c r="K112" s="2">
        <f t="shared" si="8"/>
        <v>7.7423792297205626E-3</v>
      </c>
      <c r="L112" s="2">
        <f t="shared" si="6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x14ac:dyDescent="0.3">
      <c r="A113" s="5">
        <v>1867</v>
      </c>
      <c r="B113" s="5">
        <v>285.217105</v>
      </c>
      <c r="C113" s="2">
        <v>1985.2849000000001</v>
      </c>
      <c r="D113" s="2">
        <v>342.488</v>
      </c>
      <c r="E113">
        <v>1857</v>
      </c>
      <c r="F113">
        <v>77</v>
      </c>
      <c r="G113" s="2">
        <f t="shared" si="8"/>
        <v>0.10338967136150237</v>
      </c>
      <c r="H113" s="2">
        <f t="shared" si="8"/>
        <v>0.14886699946606516</v>
      </c>
      <c r="I113" s="2">
        <f t="shared" si="8"/>
        <v>0.19074960365753016</v>
      </c>
      <c r="J113" s="2">
        <f t="shared" si="8"/>
        <v>8.372509002110759E-2</v>
      </c>
      <c r="K113" s="2">
        <f t="shared" si="8"/>
        <v>8.2640654993186968E-3</v>
      </c>
      <c r="L113" s="2">
        <f t="shared" si="6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x14ac:dyDescent="0.3">
      <c r="A114" s="5">
        <v>1864</v>
      </c>
      <c r="B114" s="5">
        <v>285.40895</v>
      </c>
      <c r="C114" s="2">
        <v>1985.3670999999999</v>
      </c>
      <c r="D114" s="2">
        <v>342.76799999999997</v>
      </c>
      <c r="E114">
        <v>1858</v>
      </c>
      <c r="F114">
        <v>78</v>
      </c>
      <c r="G114" s="2">
        <f t="shared" si="8"/>
        <v>0.1080892018779343</v>
      </c>
      <c r="H114" s="2">
        <f t="shared" si="8"/>
        <v>0.15568750884784924</v>
      </c>
      <c r="I114" s="2">
        <f t="shared" si="8"/>
        <v>0.19975732011208866</v>
      </c>
      <c r="J114" s="2">
        <f t="shared" si="8"/>
        <v>8.7979697533180135E-2</v>
      </c>
      <c r="K114" s="2">
        <f t="shared" si="8"/>
        <v>8.6274325733885857E-3</v>
      </c>
      <c r="L114" s="2">
        <f t="shared" si="6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x14ac:dyDescent="0.3">
      <c r="A115" s="5">
        <v>1862</v>
      </c>
      <c r="B115" s="5">
        <v>286.55107499999997</v>
      </c>
      <c r="C115" s="2">
        <v>1985.4521</v>
      </c>
      <c r="D115" s="2">
        <v>343.15899999999999</v>
      </c>
      <c r="E115">
        <v>1859</v>
      </c>
      <c r="F115">
        <v>83</v>
      </c>
      <c r="G115" s="2">
        <f t="shared" si="8"/>
        <v>0.11284976525821599</v>
      </c>
      <c r="H115" s="2">
        <f t="shared" si="8"/>
        <v>0.16258315151800956</v>
      </c>
      <c r="I115" s="2">
        <f t="shared" si="8"/>
        <v>0.20879436419033309</v>
      </c>
      <c r="J115" s="2">
        <f t="shared" si="8"/>
        <v>9.2108623585975338E-2</v>
      </c>
      <c r="K115" s="2">
        <f t="shared" si="8"/>
        <v>8.8947742013495579E-3</v>
      </c>
      <c r="L115" s="2">
        <f t="shared" si="6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3">
      <c r="A116" s="5">
        <v>1859</v>
      </c>
      <c r="B116" s="5">
        <v>286.48409000000004</v>
      </c>
      <c r="C116" s="2">
        <v>1985.5342000000001</v>
      </c>
      <c r="D116" s="2">
        <v>343.65600000000001</v>
      </c>
      <c r="E116">
        <v>1860</v>
      </c>
      <c r="F116">
        <v>91</v>
      </c>
      <c r="G116" s="2">
        <f t="shared" si="8"/>
        <v>0.11791549295774652</v>
      </c>
      <c r="H116" s="2">
        <f t="shared" si="8"/>
        <v>0.16992930763708347</v>
      </c>
      <c r="I116" s="2">
        <f t="shared" si="8"/>
        <v>0.21846128120597164</v>
      </c>
      <c r="J116" s="2">
        <f t="shared" si="8"/>
        <v>9.6588531534212541E-2</v>
      </c>
      <c r="K116" s="2">
        <f t="shared" si="8"/>
        <v>9.2916668793629337E-3</v>
      </c>
      <c r="L116" s="2">
        <f t="shared" si="6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x14ac:dyDescent="0.3">
      <c r="A117" s="5">
        <v>1855</v>
      </c>
      <c r="B117" s="5">
        <v>284.9085</v>
      </c>
      <c r="C117" s="2">
        <v>1985.6192000000001</v>
      </c>
      <c r="D117" s="2">
        <v>344.06900000000002</v>
      </c>
      <c r="E117">
        <v>1861</v>
      </c>
      <c r="F117">
        <v>95</v>
      </c>
      <c r="G117" s="2">
        <f t="shared" si="8"/>
        <v>0.12346948356807516</v>
      </c>
      <c r="H117" s="2">
        <f t="shared" si="8"/>
        <v>0.17800642796994795</v>
      </c>
      <c r="I117" s="2">
        <f t="shared" si="8"/>
        <v>0.22920032084185249</v>
      </c>
      <c r="J117" s="2">
        <f t="shared" si="8"/>
        <v>0.10175148356169764</v>
      </c>
      <c r="K117" s="2">
        <f t="shared" si="8"/>
        <v>9.907981311653595E-3</v>
      </c>
      <c r="L117" s="2">
        <f t="shared" si="6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x14ac:dyDescent="0.3">
      <c r="A118" s="5">
        <v>1854</v>
      </c>
      <c r="B118" s="5">
        <v>287.02756499999998</v>
      </c>
      <c r="C118" s="2">
        <v>1985.7040999999999</v>
      </c>
      <c r="D118" s="2">
        <v>344.197</v>
      </c>
      <c r="E118">
        <v>1862</v>
      </c>
      <c r="F118">
        <v>97</v>
      </c>
      <c r="G118" s="2">
        <f t="shared" si="8"/>
        <v>0.12926760563380285</v>
      </c>
      <c r="H118" s="2">
        <f t="shared" si="8"/>
        <v>0.18643691475773536</v>
      </c>
      <c r="I118" s="2">
        <f t="shared" si="8"/>
        <v>0.24039615344071119</v>
      </c>
      <c r="J118" s="2">
        <f t="shared" si="8"/>
        <v>0.10708897593949951</v>
      </c>
      <c r="K118" s="2">
        <f t="shared" si="8"/>
        <v>1.0469588338091314E-2</v>
      </c>
      <c r="L118" s="2">
        <f t="shared" si="6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3">
      <c r="A119" s="5">
        <v>1851</v>
      </c>
      <c r="B119" s="5">
        <v>285.17396666666662</v>
      </c>
      <c r="C119" s="2">
        <v>1985.7863</v>
      </c>
      <c r="D119" s="2">
        <v>344.19499999999999</v>
      </c>
      <c r="E119">
        <v>1863</v>
      </c>
      <c r="F119">
        <v>104</v>
      </c>
      <c r="G119" s="2">
        <f t="shared" ref="G119:K134" si="9">G118*(1-G$5)+G$4*$F118*$L$4/1000</f>
        <v>0.13518779342723009</v>
      </c>
      <c r="H119" s="2">
        <f t="shared" si="9"/>
        <v>0.19503200245153268</v>
      </c>
      <c r="I119" s="2">
        <f t="shared" si="9"/>
        <v>0.25174217816249217</v>
      </c>
      <c r="J119" s="2">
        <f t="shared" si="9"/>
        <v>0.11235629594209656</v>
      </c>
      <c r="K119" s="2">
        <f t="shared" si="9"/>
        <v>1.0904116931950857E-2</v>
      </c>
      <c r="L119" s="2">
        <f t="shared" si="6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3">
      <c r="A120" s="5">
        <v>1849</v>
      </c>
      <c r="B120" s="5">
        <v>287.73346999999995</v>
      </c>
      <c r="C120" s="2">
        <v>1985.8712</v>
      </c>
      <c r="D120" s="2">
        <v>343.94499999999999</v>
      </c>
      <c r="E120">
        <v>1864</v>
      </c>
      <c r="F120">
        <v>112</v>
      </c>
      <c r="G120" s="2">
        <f t="shared" si="9"/>
        <v>0.14153521126760568</v>
      </c>
      <c r="H120" s="2">
        <f t="shared" si="9"/>
        <v>0.20426072179740112</v>
      </c>
      <c r="I120" s="2">
        <f t="shared" si="9"/>
        <v>0.26398755274493857</v>
      </c>
      <c r="J120" s="2">
        <f t="shared" si="9"/>
        <v>0.11814430675676638</v>
      </c>
      <c r="K120" s="2">
        <f t="shared" si="9"/>
        <v>1.1496310344301069E-2</v>
      </c>
      <c r="L120" s="2">
        <f t="shared" si="6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3">
      <c r="A121" s="5">
        <v>1846</v>
      </c>
      <c r="B121" s="5">
        <v>283.29579000000001</v>
      </c>
      <c r="C121" s="2">
        <v>1985.9534000000001</v>
      </c>
      <c r="D121" s="2">
        <v>343.71</v>
      </c>
      <c r="E121">
        <v>1865</v>
      </c>
      <c r="F121">
        <v>119</v>
      </c>
      <c r="G121" s="2">
        <f t="shared" si="9"/>
        <v>0.1483708920187794</v>
      </c>
      <c r="H121" s="2">
        <f t="shared" si="9"/>
        <v>0.21421522636933563</v>
      </c>
      <c r="I121" s="2">
        <f t="shared" si="9"/>
        <v>0.27727044030209569</v>
      </c>
      <c r="J121" s="2">
        <f t="shared" si="9"/>
        <v>0.12454063384641034</v>
      </c>
      <c r="K121" s="2">
        <f t="shared" si="9"/>
        <v>1.2231080659831414E-2</v>
      </c>
      <c r="L121" s="2">
        <f t="shared" si="6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3">
      <c r="A122" s="5">
        <v>1846</v>
      </c>
      <c r="B122" s="5">
        <v>284.95827500000001</v>
      </c>
      <c r="C122" s="2">
        <v>1986.0383999999999</v>
      </c>
      <c r="D122" s="2">
        <v>343.71499999999997</v>
      </c>
      <c r="E122">
        <v>1866</v>
      </c>
      <c r="F122">
        <v>122</v>
      </c>
      <c r="G122" s="2">
        <f t="shared" si="9"/>
        <v>0.15563380281690148</v>
      </c>
      <c r="H122" s="2">
        <f t="shared" si="9"/>
        <v>0.22479962279686366</v>
      </c>
      <c r="I122" s="2">
        <f t="shared" si="9"/>
        <v>0.2914266799540296</v>
      </c>
      <c r="J122" s="2">
        <f t="shared" si="9"/>
        <v>0.13139315512267852</v>
      </c>
      <c r="K122" s="2">
        <f t="shared" si="9"/>
        <v>1.3005379881699876E-2</v>
      </c>
      <c r="L122" s="2">
        <f t="shared" si="6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3">
      <c r="A123" s="5">
        <v>1844</v>
      </c>
      <c r="B123" s="5">
        <v>286.49905000000001</v>
      </c>
      <c r="C123" s="2">
        <v>1986.1233</v>
      </c>
      <c r="D123" s="2">
        <v>343.74099999999999</v>
      </c>
      <c r="E123">
        <v>1867</v>
      </c>
      <c r="F123">
        <v>130</v>
      </c>
      <c r="G123" s="2">
        <f t="shared" si="9"/>
        <v>0.16307981220657283</v>
      </c>
      <c r="H123" s="2">
        <f t="shared" si="9"/>
        <v>0.23563659137419701</v>
      </c>
      <c r="I123" s="2">
        <f t="shared" si="9"/>
        <v>0.30584361006389127</v>
      </c>
      <c r="J123" s="2">
        <f t="shared" si="9"/>
        <v>0.13820632607782224</v>
      </c>
      <c r="K123" s="2">
        <f t="shared" si="9"/>
        <v>1.3615861169977268E-2</v>
      </c>
      <c r="L123" s="2">
        <f t="shared" si="6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3">
      <c r="A124" s="6">
        <v>1841</v>
      </c>
      <c r="B124" s="6">
        <v>283.01704999999998</v>
      </c>
      <c r="C124" s="2">
        <v>1986.2</v>
      </c>
      <c r="D124" s="2">
        <v>343.76499999999999</v>
      </c>
      <c r="E124">
        <v>1868</v>
      </c>
      <c r="F124">
        <v>135</v>
      </c>
      <c r="G124" s="2">
        <f t="shared" si="9"/>
        <v>0.17101408450704231</v>
      </c>
      <c r="H124" s="2">
        <f t="shared" si="9"/>
        <v>0.24719492083587488</v>
      </c>
      <c r="I124" s="2">
        <f t="shared" si="9"/>
        <v>0.3212689051927155</v>
      </c>
      <c r="J124" s="2">
        <f t="shared" si="9"/>
        <v>0.14556924913206956</v>
      </c>
      <c r="K124" s="2">
        <f t="shared" si="9"/>
        <v>1.4361723642958468E-2</v>
      </c>
      <c r="L124" s="2">
        <f t="shared" si="6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3">
      <c r="A125" s="5">
        <v>1979</v>
      </c>
      <c r="B125" s="5">
        <v>332.04542500000002</v>
      </c>
      <c r="C125" s="2">
        <v>1986.2849000000001</v>
      </c>
      <c r="D125" s="2">
        <v>343.78399999999999</v>
      </c>
      <c r="E125">
        <v>1869</v>
      </c>
      <c r="F125">
        <v>142</v>
      </c>
      <c r="G125" s="2">
        <f t="shared" si="9"/>
        <v>0.17925352112676063</v>
      </c>
      <c r="H125" s="2">
        <f t="shared" si="9"/>
        <v>0.25919093655569109</v>
      </c>
      <c r="I125" s="2">
        <f t="shared" si="9"/>
        <v>0.3372383262188145</v>
      </c>
      <c r="J125" s="2">
        <f t="shared" si="9"/>
        <v>0.15309840600028318</v>
      </c>
      <c r="K125" s="2">
        <f t="shared" si="9"/>
        <v>1.5048853884788209E-2</v>
      </c>
      <c r="L125" s="2">
        <f t="shared" si="6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3">
      <c r="A126" s="5">
        <v>1979</v>
      </c>
      <c r="B126" s="5">
        <v>335.24097999999998</v>
      </c>
      <c r="C126" s="2">
        <v>1986.3670999999999</v>
      </c>
      <c r="D126" s="2">
        <v>343.91699999999997</v>
      </c>
      <c r="E126">
        <v>1870</v>
      </c>
      <c r="F126">
        <v>147</v>
      </c>
      <c r="G126" s="2">
        <f t="shared" si="9"/>
        <v>0.18792018779342728</v>
      </c>
      <c r="H126" s="2">
        <f t="shared" si="9"/>
        <v>0.27181122787289291</v>
      </c>
      <c r="I126" s="2">
        <f t="shared" si="9"/>
        <v>0.35404503903283641</v>
      </c>
      <c r="J126" s="2">
        <f t="shared" si="9"/>
        <v>0.16101904205132372</v>
      </c>
      <c r="K126" s="2">
        <f t="shared" si="9"/>
        <v>1.5794257941326287E-2</v>
      </c>
      <c r="L126" s="2">
        <f t="shared" si="6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3">
      <c r="A127" s="5">
        <v>1976</v>
      </c>
      <c r="B127" s="5">
        <v>331.19925000000001</v>
      </c>
      <c r="C127" s="2">
        <v>1986.4521</v>
      </c>
      <c r="D127" s="2">
        <v>344.23599999999999</v>
      </c>
      <c r="E127">
        <v>1871</v>
      </c>
      <c r="F127">
        <v>156</v>
      </c>
      <c r="G127" s="2">
        <f t="shared" si="9"/>
        <v>0.19689201877934279</v>
      </c>
      <c r="H127" s="2">
        <f t="shared" si="9"/>
        <v>0.28486628395941649</v>
      </c>
      <c r="I127" s="2">
        <f t="shared" si="9"/>
        <v>0.37137733550514834</v>
      </c>
      <c r="J127" s="2">
        <f t="shared" si="9"/>
        <v>0.16907405152619248</v>
      </c>
      <c r="K127" s="2">
        <f t="shared" si="9"/>
        <v>1.6481110139528358E-2</v>
      </c>
      <c r="L127" s="2">
        <f t="shared" si="6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3">
      <c r="A128" s="5">
        <v>1974</v>
      </c>
      <c r="B128" s="5">
        <v>328.063425</v>
      </c>
      <c r="C128" s="2">
        <v>1986.5342000000001</v>
      </c>
      <c r="D128" s="2">
        <v>344.685</v>
      </c>
      <c r="E128">
        <v>1872</v>
      </c>
      <c r="F128">
        <v>173</v>
      </c>
      <c r="G128" s="2">
        <f t="shared" si="9"/>
        <v>0.20641314553990617</v>
      </c>
      <c r="H128" s="2">
        <f t="shared" si="9"/>
        <v>0.29873049561884224</v>
      </c>
      <c r="I128" s="2">
        <f t="shared" si="9"/>
        <v>0.38982909989531839</v>
      </c>
      <c r="J128" s="2">
        <f t="shared" si="9"/>
        <v>0.1777252416617118</v>
      </c>
      <c r="K128" s="2">
        <f t="shared" si="9"/>
        <v>1.7320242267696538E-2</v>
      </c>
      <c r="L128" s="2">
        <f t="shared" si="6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3">
      <c r="A129" s="5">
        <v>1973</v>
      </c>
      <c r="B129" s="5">
        <v>326.39999999999998</v>
      </c>
      <c r="C129" s="2">
        <v>1986.6192000000001</v>
      </c>
      <c r="D129" s="2">
        <v>345.05700000000002</v>
      </c>
      <c r="E129">
        <v>1873</v>
      </c>
      <c r="F129">
        <v>184</v>
      </c>
      <c r="G129" s="2">
        <f t="shared" si="9"/>
        <v>0.21697183098591555</v>
      </c>
      <c r="H129" s="2">
        <f t="shared" si="9"/>
        <v>0.31415281054891597</v>
      </c>
      <c r="I129" s="2">
        <f t="shared" si="9"/>
        <v>0.41058718394974597</v>
      </c>
      <c r="J129" s="2">
        <f t="shared" si="9"/>
        <v>0.18787752166719446</v>
      </c>
      <c r="K129" s="2">
        <f t="shared" si="9"/>
        <v>1.8627323696708151E-2</v>
      </c>
      <c r="L129" s="2">
        <f t="shared" si="6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3">
      <c r="A130" s="5">
        <v>1972</v>
      </c>
      <c r="B130" s="5">
        <v>324.13119999999998</v>
      </c>
      <c r="C130" s="2">
        <v>1986.7040999999999</v>
      </c>
      <c r="D130" s="2">
        <v>345.23700000000002</v>
      </c>
      <c r="E130">
        <v>1874</v>
      </c>
      <c r="F130">
        <v>174</v>
      </c>
      <c r="G130" s="2">
        <f t="shared" si="9"/>
        <v>0.22820187793427235</v>
      </c>
      <c r="H130" s="2">
        <f t="shared" si="9"/>
        <v>0.33056556207926358</v>
      </c>
      <c r="I130" s="2">
        <f t="shared" si="9"/>
        <v>0.43271922237473287</v>
      </c>
      <c r="J130" s="2">
        <f t="shared" si="9"/>
        <v>0.19874091364546542</v>
      </c>
      <c r="K130" s="2">
        <f t="shared" si="9"/>
        <v>1.9936540583027323E-2</v>
      </c>
      <c r="L130" s="2">
        <f t="shared" si="6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3">
      <c r="A131" s="5">
        <v>1971.2</v>
      </c>
      <c r="B131" s="5">
        <v>325.22624999999999</v>
      </c>
      <c r="C131" s="2">
        <v>1986.7863</v>
      </c>
      <c r="D131" s="2">
        <v>345.30700000000002</v>
      </c>
      <c r="E131">
        <v>1875</v>
      </c>
      <c r="F131">
        <v>188</v>
      </c>
      <c r="G131" s="2">
        <f t="shared" si="9"/>
        <v>0.23882159624413152</v>
      </c>
      <c r="H131" s="2">
        <f t="shared" si="9"/>
        <v>0.34599419450326874</v>
      </c>
      <c r="I131" s="2">
        <f t="shared" si="9"/>
        <v>0.45305184353103534</v>
      </c>
      <c r="J131" s="2">
        <f t="shared" si="9"/>
        <v>0.20781000527275781</v>
      </c>
      <c r="K131" s="2">
        <f t="shared" si="9"/>
        <v>2.0261137196718296E-2</v>
      </c>
      <c r="L131" s="2">
        <f t="shared" si="6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3">
      <c r="A132" s="5">
        <v>1970.7</v>
      </c>
      <c r="B132" s="5">
        <v>324.7285</v>
      </c>
      <c r="C132" s="2">
        <v>1986.8712</v>
      </c>
      <c r="D132" s="2">
        <v>345.20499999999998</v>
      </c>
      <c r="E132">
        <v>1876</v>
      </c>
      <c r="F132">
        <v>191</v>
      </c>
      <c r="G132" s="2">
        <f t="shared" si="9"/>
        <v>0.25029577464788738</v>
      </c>
      <c r="H132" s="2">
        <f t="shared" si="9"/>
        <v>0.36269493628877814</v>
      </c>
      <c r="I132" s="2">
        <f t="shared" si="9"/>
        <v>0.47521483410831011</v>
      </c>
      <c r="J132" s="2">
        <f t="shared" si="9"/>
        <v>0.21800420069555382</v>
      </c>
      <c r="K132" s="2">
        <f t="shared" si="9"/>
        <v>2.1115291990265933E-2</v>
      </c>
      <c r="L132" s="2">
        <f t="shared" si="6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3">
      <c r="A133" s="5">
        <v>1967</v>
      </c>
      <c r="B133" s="5">
        <v>322.89999999999998</v>
      </c>
      <c r="C133" s="2">
        <v>1986.9534000000001</v>
      </c>
      <c r="D133" s="2">
        <v>344.95499999999998</v>
      </c>
      <c r="E133">
        <v>1877</v>
      </c>
      <c r="F133">
        <v>194</v>
      </c>
      <c r="G133" s="2">
        <f t="shared" si="9"/>
        <v>0.26195305164319255</v>
      </c>
      <c r="H133" s="2">
        <f t="shared" si="9"/>
        <v>0.37963142397513761</v>
      </c>
      <c r="I133" s="2">
        <f t="shared" si="9"/>
        <v>0.49753104360124145</v>
      </c>
      <c r="J133" s="2">
        <f t="shared" si="9"/>
        <v>0.22796814645897281</v>
      </c>
      <c r="K133" s="2">
        <f t="shared" si="9"/>
        <v>2.1774208131115622E-2</v>
      </c>
      <c r="L133" s="2">
        <f t="shared" si="6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3">
      <c r="A134" s="5">
        <v>1949</v>
      </c>
      <c r="B134" s="5">
        <v>309.88559499999997</v>
      </c>
      <c r="C134" s="2">
        <v>1987.0383999999999</v>
      </c>
      <c r="D134" s="2">
        <v>344.71699999999998</v>
      </c>
      <c r="E134">
        <v>1878</v>
      </c>
      <c r="F134">
        <v>196</v>
      </c>
      <c r="G134" s="2">
        <f t="shared" si="9"/>
        <v>0.27379342723004702</v>
      </c>
      <c r="H134" s="2">
        <f t="shared" si="9"/>
        <v>0.39680300901832533</v>
      </c>
      <c r="I134" s="2">
        <f t="shared" si="9"/>
        <v>0.51999841541117608</v>
      </c>
      <c r="J134" s="2">
        <f t="shared" si="9"/>
        <v>0.23771499600218349</v>
      </c>
      <c r="K134" s="2">
        <f t="shared" si="9"/>
        <v>2.2314706043143024E-2</v>
      </c>
      <c r="L134" s="2">
        <f t="shared" si="6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3">
      <c r="A135" s="5">
        <v>1947</v>
      </c>
      <c r="B135" s="5">
        <v>310.79920499999997</v>
      </c>
      <c r="C135" s="2">
        <v>1987.1233</v>
      </c>
      <c r="D135" s="2">
        <v>344.702</v>
      </c>
      <c r="E135">
        <v>1879</v>
      </c>
      <c r="F135">
        <v>210</v>
      </c>
      <c r="G135" s="2">
        <f t="shared" ref="G135:K150" si="10">G134*(1-G$5)+G$4*$F134*$L$4/1000</f>
        <v>0.285755868544601</v>
      </c>
      <c r="H135" s="2">
        <f t="shared" si="10"/>
        <v>0.41411514794486831</v>
      </c>
      <c r="I135" s="2">
        <f t="shared" si="10"/>
        <v>0.54246468580261031</v>
      </c>
      <c r="J135" s="2">
        <f t="shared" si="10"/>
        <v>0.24713978045770851</v>
      </c>
      <c r="K135" s="2">
        <f t="shared" si="10"/>
        <v>2.273643131191333E-2</v>
      </c>
      <c r="L135" s="2">
        <f t="shared" ref="L135:L198" si="11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3">
      <c r="A136" s="5">
        <v>1944</v>
      </c>
      <c r="B136" s="5">
        <v>311.35668499999997</v>
      </c>
      <c r="C136" s="2">
        <v>1987.2</v>
      </c>
      <c r="D136" s="2">
        <v>344.858</v>
      </c>
      <c r="E136">
        <v>1880</v>
      </c>
      <c r="F136">
        <v>236</v>
      </c>
      <c r="G136" s="2">
        <f t="shared" si="10"/>
        <v>0.29857276995305171</v>
      </c>
      <c r="H136" s="2">
        <f t="shared" si="10"/>
        <v>0.43269421465021124</v>
      </c>
      <c r="I136" s="2">
        <f t="shared" si="10"/>
        <v>0.56673268646087027</v>
      </c>
      <c r="J136" s="2">
        <f t="shared" si="10"/>
        <v>0.25766934909570688</v>
      </c>
      <c r="K136" s="2">
        <f t="shared" si="10"/>
        <v>2.364949761270323E-2</v>
      </c>
      <c r="L136" s="2">
        <f t="shared" si="11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3">
      <c r="A137" s="5">
        <v>1944</v>
      </c>
      <c r="B137" s="5">
        <v>312.13815249999999</v>
      </c>
      <c r="C137" s="2">
        <v>1987.2849000000001</v>
      </c>
      <c r="D137" s="2">
        <v>345.053</v>
      </c>
      <c r="E137">
        <v>1881</v>
      </c>
      <c r="F137">
        <v>243</v>
      </c>
      <c r="G137" s="2">
        <f t="shared" si="10"/>
        <v>0.3129765258215963</v>
      </c>
      <c r="H137" s="2">
        <f t="shared" si="10"/>
        <v>0.45366348434153453</v>
      </c>
      <c r="I137" s="2">
        <f t="shared" si="10"/>
        <v>0.59458105035403874</v>
      </c>
      <c r="J137" s="2">
        <f t="shared" si="10"/>
        <v>0.27064903977334032</v>
      </c>
      <c r="K137" s="2">
        <f t="shared" si="10"/>
        <v>2.5423957595478011E-2</v>
      </c>
      <c r="L137" s="2">
        <f t="shared" si="11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3">
      <c r="A138" s="5">
        <v>1941.5</v>
      </c>
      <c r="B138" s="5">
        <v>310.30370499999998</v>
      </c>
      <c r="C138" s="2">
        <v>1987.3670999999999</v>
      </c>
      <c r="D138" s="2">
        <v>345.44200000000001</v>
      </c>
      <c r="E138">
        <v>1882</v>
      </c>
      <c r="F138">
        <v>256</v>
      </c>
      <c r="G138" s="2">
        <f t="shared" si="10"/>
        <v>0.32780751173708927</v>
      </c>
      <c r="H138" s="2">
        <f t="shared" si="10"/>
        <v>0.47523234394027247</v>
      </c>
      <c r="I138" s="2">
        <f t="shared" si="10"/>
        <v>0.62310725954773727</v>
      </c>
      <c r="J138" s="2">
        <f t="shared" si="10"/>
        <v>0.28370883777295586</v>
      </c>
      <c r="K138" s="2">
        <f t="shared" si="10"/>
        <v>2.6828860477116648E-2</v>
      </c>
      <c r="L138" s="2">
        <f t="shared" si="11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3">
      <c r="A139" s="5">
        <v>1941</v>
      </c>
      <c r="B139" s="5">
        <v>310.52271500000001</v>
      </c>
      <c r="C139" s="2">
        <v>1987.4521</v>
      </c>
      <c r="D139" s="2">
        <v>346.005</v>
      </c>
      <c r="E139">
        <v>1883</v>
      </c>
      <c r="F139">
        <v>272</v>
      </c>
      <c r="G139" s="2">
        <f t="shared" si="10"/>
        <v>0.34343192488262919</v>
      </c>
      <c r="H139" s="2">
        <f t="shared" si="10"/>
        <v>0.49796252423835252</v>
      </c>
      <c r="I139" s="2">
        <f t="shared" si="10"/>
        <v>0.6532036240355622</v>
      </c>
      <c r="J139" s="2">
        <f t="shared" si="10"/>
        <v>0.29754839216720708</v>
      </c>
      <c r="K139" s="2">
        <f t="shared" si="10"/>
        <v>2.8291305787246764E-2</v>
      </c>
      <c r="L139" s="2">
        <f t="shared" si="11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3">
      <c r="A140" s="5">
        <v>1940</v>
      </c>
      <c r="B140" s="5">
        <v>311.89999999999998</v>
      </c>
      <c r="C140" s="2">
        <v>1987.5342000000001</v>
      </c>
      <c r="D140" s="2">
        <v>346.47199999999998</v>
      </c>
      <c r="E140">
        <v>1884</v>
      </c>
      <c r="F140">
        <v>275</v>
      </c>
      <c r="G140" s="2">
        <f t="shared" si="10"/>
        <v>0.36003286384976535</v>
      </c>
      <c r="H140" s="2">
        <f t="shared" si="10"/>
        <v>0.522132520548653</v>
      </c>
      <c r="I140" s="2">
        <f t="shared" si="10"/>
        <v>0.68529977245145057</v>
      </c>
      <c r="J140" s="2">
        <f t="shared" si="10"/>
        <v>0.31247527060076574</v>
      </c>
      <c r="K140" s="2">
        <f t="shared" si="10"/>
        <v>2.9929497414913818E-2</v>
      </c>
      <c r="L140" s="2">
        <f t="shared" si="11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3">
      <c r="A141" s="5">
        <v>1935</v>
      </c>
      <c r="B141" s="5">
        <v>309.18874499999998</v>
      </c>
      <c r="C141" s="2">
        <v>1987.6192000000001</v>
      </c>
      <c r="D141" s="2">
        <v>346.96499999999997</v>
      </c>
      <c r="E141">
        <v>1885</v>
      </c>
      <c r="F141">
        <v>277</v>
      </c>
      <c r="G141" s="2">
        <f t="shared" si="10"/>
        <v>0.37681690140845081</v>
      </c>
      <c r="H141" s="2">
        <f t="shared" si="10"/>
        <v>0.54651771461727938</v>
      </c>
      <c r="I141" s="2">
        <f t="shared" si="10"/>
        <v>0.71741581082066197</v>
      </c>
      <c r="J141" s="2">
        <f t="shared" si="10"/>
        <v>0.3269015360734111</v>
      </c>
      <c r="K141" s="2">
        <f t="shared" si="10"/>
        <v>3.1063955934000964E-2</v>
      </c>
      <c r="L141" s="2">
        <f t="shared" si="11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3">
      <c r="A142" s="5">
        <v>1896</v>
      </c>
      <c r="B142" s="5">
        <v>298.15635500000002</v>
      </c>
      <c r="C142" s="2">
        <v>1987.7040999999999</v>
      </c>
      <c r="D142" s="2">
        <v>347.25700000000001</v>
      </c>
      <c r="E142">
        <v>1886</v>
      </c>
      <c r="F142">
        <v>281</v>
      </c>
      <c r="G142" s="2">
        <f t="shared" si="10"/>
        <v>0.39372300469483579</v>
      </c>
      <c r="H142" s="2">
        <f t="shared" si="10"/>
        <v>0.57102361771514898</v>
      </c>
      <c r="I142" s="2">
        <f t="shared" si="10"/>
        <v>0.7494012374262089</v>
      </c>
      <c r="J142" s="2">
        <f t="shared" si="10"/>
        <v>0.34073841613772682</v>
      </c>
      <c r="K142" s="2">
        <f t="shared" si="10"/>
        <v>3.1845936521614535E-2</v>
      </c>
      <c r="L142" s="2">
        <f t="shared" si="11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3">
      <c r="A143" s="5">
        <v>1833</v>
      </c>
      <c r="B143" s="5">
        <v>284.46052500000002</v>
      </c>
      <c r="C143" s="2">
        <v>1987.7863</v>
      </c>
      <c r="D143" s="2">
        <v>347.303</v>
      </c>
      <c r="E143">
        <v>1887</v>
      </c>
      <c r="F143">
        <v>295</v>
      </c>
      <c r="G143" s="2">
        <f t="shared" si="10"/>
        <v>0.41087323943661985</v>
      </c>
      <c r="H143" s="2">
        <f t="shared" si="10"/>
        <v>0.59583769119534347</v>
      </c>
      <c r="I143" s="2">
        <f t="shared" si="10"/>
        <v>0.78155827490319474</v>
      </c>
      <c r="J143" s="2">
        <f t="shared" si="10"/>
        <v>0.35425432231318615</v>
      </c>
      <c r="K143" s="2">
        <f t="shared" si="10"/>
        <v>3.2508025150532305E-2</v>
      </c>
      <c r="L143" s="2">
        <f t="shared" si="11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3">
      <c r="A144" s="5">
        <v>1960.7390289576404</v>
      </c>
      <c r="B144" s="5">
        <v>315.71922500000005</v>
      </c>
      <c r="C144" s="2">
        <v>1987.8712</v>
      </c>
      <c r="D144" s="2">
        <v>347.40600000000001</v>
      </c>
      <c r="E144">
        <v>1888</v>
      </c>
      <c r="F144">
        <v>327</v>
      </c>
      <c r="G144" s="2">
        <f t="shared" si="10"/>
        <v>0.42887793427230059</v>
      </c>
      <c r="H144" s="2">
        <f t="shared" si="10"/>
        <v>0.62189805440807699</v>
      </c>
      <c r="I144" s="2">
        <f t="shared" si="10"/>
        <v>0.81538696720264869</v>
      </c>
      <c r="J144" s="2">
        <f t="shared" si="10"/>
        <v>0.36864129974915194</v>
      </c>
      <c r="K144" s="2">
        <f t="shared" si="10"/>
        <v>3.3566879198723198E-2</v>
      </c>
      <c r="L144" s="2">
        <f t="shared" si="11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3">
      <c r="A145" s="5">
        <v>1955.1946053516383</v>
      </c>
      <c r="B145" s="5">
        <v>313.6452666666666</v>
      </c>
      <c r="C145" s="2">
        <v>1987.9534000000001</v>
      </c>
      <c r="D145" s="2">
        <v>347.40499999999997</v>
      </c>
      <c r="E145">
        <v>1889</v>
      </c>
      <c r="F145">
        <v>327</v>
      </c>
      <c r="G145" s="2">
        <f t="shared" si="10"/>
        <v>0.4488356807511738</v>
      </c>
      <c r="H145" s="2">
        <f t="shared" si="10"/>
        <v>0.6508914196181026</v>
      </c>
      <c r="I145" s="2">
        <f t="shared" si="10"/>
        <v>0.85356910169608524</v>
      </c>
      <c r="J145" s="2">
        <f t="shared" si="10"/>
        <v>0.38596226293937108</v>
      </c>
      <c r="K145" s="2">
        <f t="shared" si="10"/>
        <v>3.5711454060952191E-2</v>
      </c>
      <c r="L145" s="2">
        <f t="shared" si="11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x14ac:dyDescent="0.3">
      <c r="A146" s="5">
        <v>1955.1946053516383</v>
      </c>
      <c r="B146" s="5">
        <v>314.10153749999995</v>
      </c>
      <c r="C146" s="2">
        <v>1988.0382999999999</v>
      </c>
      <c r="D146" s="2">
        <v>347.35700000000003</v>
      </c>
      <c r="E146">
        <v>1890</v>
      </c>
      <c r="F146">
        <v>356</v>
      </c>
      <c r="G146" s="2">
        <f t="shared" si="10"/>
        <v>0.46879342723004702</v>
      </c>
      <c r="H146" s="2">
        <f t="shared" si="10"/>
        <v>0.67980502321354963</v>
      </c>
      <c r="I146" s="2">
        <f t="shared" si="10"/>
        <v>0.89123873206400628</v>
      </c>
      <c r="J146" s="2">
        <f t="shared" si="10"/>
        <v>0.40229373395712759</v>
      </c>
      <c r="K146" s="2">
        <f t="shared" si="10"/>
        <v>3.7012204466943074E-2</v>
      </c>
      <c r="L146" s="2">
        <f t="shared" si="11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3">
      <c r="A147" s="5">
        <v>1955.1946053516383</v>
      </c>
      <c r="B147" s="5">
        <v>314.723725</v>
      </c>
      <c r="C147" s="2">
        <v>1988.123</v>
      </c>
      <c r="D147" s="2">
        <v>347.36799999999999</v>
      </c>
      <c r="E147">
        <v>1891</v>
      </c>
      <c r="F147">
        <v>372</v>
      </c>
      <c r="G147" s="2">
        <f t="shared" si="10"/>
        <v>0.49052112676056348</v>
      </c>
      <c r="H147" s="2">
        <f t="shared" si="10"/>
        <v>0.71136208931584044</v>
      </c>
      <c r="I147" s="2">
        <f t="shared" si="10"/>
        <v>0.93275954496417235</v>
      </c>
      <c r="J147" s="2">
        <f t="shared" si="10"/>
        <v>0.42109599524795899</v>
      </c>
      <c r="K147" s="2">
        <f t="shared" si="10"/>
        <v>3.9162651816228036E-2</v>
      </c>
      <c r="L147" s="2">
        <f t="shared" si="11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x14ac:dyDescent="0.3">
      <c r="A148" s="5">
        <v>1949.3243294617719</v>
      </c>
      <c r="B148" s="5">
        <v>311.41866499999998</v>
      </c>
      <c r="C148" s="2">
        <v>1988.2021999999999</v>
      </c>
      <c r="D148" s="2">
        <v>347.428</v>
      </c>
      <c r="E148">
        <v>1892</v>
      </c>
      <c r="F148">
        <v>374</v>
      </c>
      <c r="G148" s="2">
        <f t="shared" si="10"/>
        <v>0.51322535211267617</v>
      </c>
      <c r="H148" s="2">
        <f t="shared" si="10"/>
        <v>0.7443346884035853</v>
      </c>
      <c r="I148" s="2">
        <f t="shared" si="10"/>
        <v>0.97612679580950323</v>
      </c>
      <c r="J148" s="2">
        <f t="shared" si="10"/>
        <v>0.44070207673512651</v>
      </c>
      <c r="K148" s="2">
        <f t="shared" si="10"/>
        <v>4.1218137774587327E-2</v>
      </c>
      <c r="L148" s="2">
        <f t="shared" si="11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x14ac:dyDescent="0.3">
      <c r="A149" s="5">
        <v>1939.0618319488251</v>
      </c>
      <c r="B149" s="5">
        <v>309.24847499999998</v>
      </c>
      <c r="C149" s="2">
        <v>1988.2869000000001</v>
      </c>
      <c r="D149" s="2">
        <v>347.60700000000003</v>
      </c>
      <c r="E149">
        <v>1893</v>
      </c>
      <c r="F149">
        <v>370</v>
      </c>
      <c r="G149" s="2">
        <f t="shared" si="10"/>
        <v>0.53605164319248833</v>
      </c>
      <c r="H149" s="2">
        <f t="shared" si="10"/>
        <v>0.77740437231260717</v>
      </c>
      <c r="I149" s="2">
        <f t="shared" si="10"/>
        <v>1.0192124141877026</v>
      </c>
      <c r="J149" s="2">
        <f t="shared" si="10"/>
        <v>0.45942286620964456</v>
      </c>
      <c r="K149" s="2">
        <f t="shared" si="10"/>
        <v>4.2558749742556051E-2</v>
      </c>
      <c r="L149" s="2">
        <f t="shared" si="11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3">
      <c r="A150" s="5">
        <v>1937.1576825081356</v>
      </c>
      <c r="B150" s="5">
        <v>307.874685</v>
      </c>
      <c r="C150" s="2">
        <v>1988.3688999999999</v>
      </c>
      <c r="D150" s="2">
        <v>347.81200000000001</v>
      </c>
      <c r="E150">
        <v>1894</v>
      </c>
      <c r="F150">
        <v>383</v>
      </c>
      <c r="G150" s="2">
        <f t="shared" si="10"/>
        <v>0.55863380281690145</v>
      </c>
      <c r="H150" s="2">
        <f t="shared" si="10"/>
        <v>0.81000749367796976</v>
      </c>
      <c r="I150" s="2">
        <f t="shared" si="10"/>
        <v>1.0611187718924975</v>
      </c>
      <c r="J150" s="2">
        <f t="shared" si="10"/>
        <v>0.47660471226885354</v>
      </c>
      <c r="K150" s="2">
        <f t="shared" si="10"/>
        <v>4.3184078576676735E-2</v>
      </c>
      <c r="L150" s="2">
        <f t="shared" si="11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x14ac:dyDescent="0.3">
      <c r="A151" s="5">
        <v>1927.7580148055886</v>
      </c>
      <c r="B151" s="5">
        <v>305.18683499999997</v>
      </c>
      <c r="C151" s="2">
        <v>1988.4536000000001</v>
      </c>
      <c r="D151" s="2">
        <v>348.25200000000001</v>
      </c>
      <c r="E151">
        <v>1895</v>
      </c>
      <c r="F151">
        <v>406</v>
      </c>
      <c r="G151" s="2">
        <f t="shared" ref="G151:K166" si="12">G150*(1-G$5)+G$4*$F150*$L$4/1000</f>
        <v>0.58200938967136151</v>
      </c>
      <c r="H151" s="2">
        <f t="shared" si="12"/>
        <v>0.8437415801586361</v>
      </c>
      <c r="I151" s="2">
        <f t="shared" si="12"/>
        <v>1.1044156882972804</v>
      </c>
      <c r="J151" s="2">
        <f t="shared" si="12"/>
        <v>0.49433083507617448</v>
      </c>
      <c r="K151" s="2">
        <f t="shared" si="12"/>
        <v>4.4173688325470931E-2</v>
      </c>
      <c r="L151" s="2">
        <f t="shared" si="11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x14ac:dyDescent="0.3">
      <c r="A152" s="5">
        <v>1927.1770631691543</v>
      </c>
      <c r="B152" s="5">
        <v>305.01759999999996</v>
      </c>
      <c r="C152" s="2">
        <v>1988.5355</v>
      </c>
      <c r="D152" s="2">
        <v>348.91199999999998</v>
      </c>
      <c r="E152">
        <v>1896</v>
      </c>
      <c r="F152">
        <v>419</v>
      </c>
      <c r="G152" s="2">
        <f t="shared" si="12"/>
        <v>0.60678873239436626</v>
      </c>
      <c r="H152" s="2">
        <f t="shared" si="12"/>
        <v>0.879542487571909</v>
      </c>
      <c r="I152" s="2">
        <f t="shared" si="12"/>
        <v>1.1505868458845767</v>
      </c>
      <c r="J152" s="2">
        <f t="shared" si="12"/>
        <v>0.51374385073230278</v>
      </c>
      <c r="K152" s="2">
        <f t="shared" si="12"/>
        <v>4.5853729185837903E-2</v>
      </c>
      <c r="L152" s="2">
        <f t="shared" si="11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x14ac:dyDescent="0.3">
      <c r="A153" s="5">
        <v>1904.7531922755438</v>
      </c>
      <c r="B153" s="5">
        <v>299.0446</v>
      </c>
      <c r="C153" s="2">
        <v>1988.6202000000001</v>
      </c>
      <c r="D153" s="2">
        <v>349.15600000000001</v>
      </c>
      <c r="E153">
        <v>1897</v>
      </c>
      <c r="F153">
        <v>440</v>
      </c>
      <c r="G153" s="2">
        <f t="shared" si="12"/>
        <v>0.63236150234741795</v>
      </c>
      <c r="H153" s="2">
        <f t="shared" si="12"/>
        <v>0.91646556289545589</v>
      </c>
      <c r="I153" s="2">
        <f t="shared" si="12"/>
        <v>1.1980913174011516</v>
      </c>
      <c r="J153" s="2">
        <f t="shared" si="12"/>
        <v>0.53357368343194445</v>
      </c>
      <c r="K153" s="2">
        <f t="shared" si="12"/>
        <v>4.7483054115718112E-2</v>
      </c>
      <c r="L153" s="2">
        <f t="shared" si="11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x14ac:dyDescent="0.3">
      <c r="A154" s="5">
        <v>1900.7815002589052</v>
      </c>
      <c r="B154" s="5">
        <v>296.4563</v>
      </c>
      <c r="C154" s="2">
        <v>1988.7049</v>
      </c>
      <c r="D154" s="2">
        <v>349.05099999999999</v>
      </c>
      <c r="E154">
        <v>1898</v>
      </c>
      <c r="F154">
        <v>465</v>
      </c>
      <c r="G154" s="2">
        <f t="shared" si="12"/>
        <v>0.65921596244131464</v>
      </c>
      <c r="H154" s="2">
        <f t="shared" si="12"/>
        <v>0.95525889272072351</v>
      </c>
      <c r="I154" s="2">
        <f t="shared" si="12"/>
        <v>1.2481130842205315</v>
      </c>
      <c r="J154" s="2">
        <f t="shared" si="12"/>
        <v>0.55473548886396618</v>
      </c>
      <c r="K154" s="2">
        <f t="shared" si="12"/>
        <v>4.9457205133282348E-2</v>
      </c>
      <c r="L154" s="2">
        <f t="shared" si="11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3">
      <c r="A155" s="5">
        <v>1892.0852779669451</v>
      </c>
      <c r="B155" s="5">
        <v>294.65444500000001</v>
      </c>
      <c r="C155" s="2">
        <v>1988.7869000000001</v>
      </c>
      <c r="D155" s="2">
        <v>348.94799999999998</v>
      </c>
      <c r="E155">
        <v>1899</v>
      </c>
      <c r="F155">
        <v>507</v>
      </c>
      <c r="G155" s="2">
        <f t="shared" si="12"/>
        <v>0.68759624413145548</v>
      </c>
      <c r="H155" s="2">
        <f t="shared" si="12"/>
        <v>0.99629291877611803</v>
      </c>
      <c r="I155" s="2">
        <f t="shared" si="12"/>
        <v>1.3012192966218985</v>
      </c>
      <c r="J155" s="2">
        <f t="shared" si="12"/>
        <v>0.57762265918177114</v>
      </c>
      <c r="K155" s="2">
        <f t="shared" si="12"/>
        <v>5.1828297172525739E-2</v>
      </c>
      <c r="L155" s="2">
        <f t="shared" si="11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3">
      <c r="A156" s="5">
        <v>1884.3545217441565</v>
      </c>
      <c r="B156" s="5">
        <v>289.01265999999998</v>
      </c>
      <c r="C156" s="2">
        <v>1988.8715999999999</v>
      </c>
      <c r="D156" s="2">
        <v>348.87200000000001</v>
      </c>
      <c r="E156">
        <v>1900</v>
      </c>
      <c r="F156">
        <v>534</v>
      </c>
      <c r="G156" s="2">
        <f t="shared" si="12"/>
        <v>0.71853990610328644</v>
      </c>
      <c r="H156" s="2">
        <f t="shared" si="12"/>
        <v>1.0411577209707703</v>
      </c>
      <c r="I156" s="2">
        <f t="shared" si="12"/>
        <v>1.3599225438872722</v>
      </c>
      <c r="J156" s="2">
        <f t="shared" si="12"/>
        <v>0.60413193487805061</v>
      </c>
      <c r="K156" s="2">
        <f t="shared" si="12"/>
        <v>5.5238268177242901E-2</v>
      </c>
      <c r="L156" s="2">
        <f t="shared" si="11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x14ac:dyDescent="0.3">
      <c r="A157" s="5">
        <v>1869.092161647889</v>
      </c>
      <c r="B157" s="5">
        <v>287.68864500000001</v>
      </c>
      <c r="C157" s="2">
        <v>1988.9536000000001</v>
      </c>
      <c r="D157" s="2">
        <v>348.83199999999999</v>
      </c>
      <c r="E157">
        <v>1901</v>
      </c>
      <c r="F157">
        <v>552</v>
      </c>
      <c r="G157" s="2">
        <f t="shared" si="12"/>
        <v>0.75113145539906112</v>
      </c>
      <c r="H157" s="2">
        <f t="shared" si="12"/>
        <v>1.0884343100207579</v>
      </c>
      <c r="I157" s="2">
        <f t="shared" si="12"/>
        <v>1.4218941780407381</v>
      </c>
      <c r="J157" s="2">
        <f t="shared" si="12"/>
        <v>0.63229583307962434</v>
      </c>
      <c r="K157" s="2">
        <f t="shared" si="12"/>
        <v>5.8574125774137772E-2</v>
      </c>
      <c r="L157" s="2">
        <f t="shared" si="11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3">
      <c r="A158" s="5">
        <v>1852.2881866570406</v>
      </c>
      <c r="B158" s="5">
        <v>288.57463999999999</v>
      </c>
      <c r="C158" s="2">
        <v>1989.0383999999999</v>
      </c>
      <c r="D158" s="2">
        <v>348.71699999999998</v>
      </c>
      <c r="E158">
        <v>1902</v>
      </c>
      <c r="F158">
        <v>566</v>
      </c>
      <c r="G158" s="2">
        <f t="shared" si="12"/>
        <v>0.7848215962441315</v>
      </c>
      <c r="H158" s="2">
        <f t="shared" si="12"/>
        <v>1.1372709806057952</v>
      </c>
      <c r="I158" s="2">
        <f t="shared" si="12"/>
        <v>1.4857382161044315</v>
      </c>
      <c r="J158" s="2">
        <f t="shared" si="12"/>
        <v>0.66096349237648888</v>
      </c>
      <c r="K158" s="2">
        <f t="shared" si="12"/>
        <v>6.1442496105625036E-2</v>
      </c>
      <c r="L158" s="2">
        <f t="shared" si="11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x14ac:dyDescent="0.3">
      <c r="A159" s="5">
        <v>1847.5023593764215</v>
      </c>
      <c r="B159" s="5">
        <v>286.10309999999998</v>
      </c>
      <c r="C159" s="2">
        <v>1989.1233</v>
      </c>
      <c r="D159" s="2">
        <v>348.75599999999997</v>
      </c>
      <c r="E159">
        <v>1903</v>
      </c>
      <c r="F159">
        <v>617</v>
      </c>
      <c r="G159" s="2">
        <f t="shared" si="12"/>
        <v>0.81936619718309867</v>
      </c>
      <c r="H159" s="2">
        <f t="shared" si="12"/>
        <v>1.1872878540404739</v>
      </c>
      <c r="I159" s="2">
        <f t="shared" si="12"/>
        <v>1.5508285865527209</v>
      </c>
      <c r="J159" s="2">
        <f t="shared" si="12"/>
        <v>0.68963665091294679</v>
      </c>
      <c r="K159" s="2">
        <f t="shared" si="12"/>
        <v>6.3839527650387307E-2</v>
      </c>
      <c r="L159" s="2">
        <f t="shared" si="11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x14ac:dyDescent="0.3">
      <c r="A160" s="5">
        <v>1838.009354335828</v>
      </c>
      <c r="B160" s="5">
        <v>284.06502500000005</v>
      </c>
      <c r="C160" s="2">
        <v>1989.2</v>
      </c>
      <c r="D160" s="2">
        <v>348.976</v>
      </c>
      <c r="E160">
        <v>1904</v>
      </c>
      <c r="F160">
        <v>624</v>
      </c>
      <c r="G160" s="2">
        <f t="shared" si="12"/>
        <v>0.85702347417840385</v>
      </c>
      <c r="H160" s="2">
        <f t="shared" si="12"/>
        <v>1.2419558619552227</v>
      </c>
      <c r="I160" s="2">
        <f t="shared" si="12"/>
        <v>1.6227072457907346</v>
      </c>
      <c r="J160" s="2">
        <f t="shared" si="12"/>
        <v>0.72265771753942387</v>
      </c>
      <c r="K160" s="2">
        <f t="shared" si="12"/>
        <v>6.7687766971767052E-2</v>
      </c>
      <c r="L160" s="2">
        <f t="shared" si="11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3">
      <c r="A161" s="5">
        <v>1834.5106230131994</v>
      </c>
      <c r="B161" s="5">
        <v>283.72655500000002</v>
      </c>
      <c r="C161" s="2">
        <v>1989.2849000000001</v>
      </c>
      <c r="D161" s="2">
        <v>349.05599999999998</v>
      </c>
      <c r="E161">
        <v>1905</v>
      </c>
      <c r="F161">
        <v>663</v>
      </c>
      <c r="G161" s="2">
        <f t="shared" si="12"/>
        <v>0.89510798122065738</v>
      </c>
      <c r="H161" s="2">
        <f t="shared" si="12"/>
        <v>1.29713075354096</v>
      </c>
      <c r="I161" s="2">
        <f t="shared" si="12"/>
        <v>1.6946727485869379</v>
      </c>
      <c r="J161" s="2">
        <f t="shared" si="12"/>
        <v>0.75461399068710311</v>
      </c>
      <c r="K161" s="2">
        <f t="shared" si="12"/>
        <v>7.0350480603748197E-2</v>
      </c>
      <c r="L161" s="2">
        <f t="shared" si="11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x14ac:dyDescent="0.3">
      <c r="A162" s="5">
        <v>1826.8838349409536</v>
      </c>
      <c r="B162" s="5">
        <v>285.10759999999999</v>
      </c>
      <c r="C162" s="2">
        <v>1989.3670999999999</v>
      </c>
      <c r="D162" s="2">
        <v>349.065</v>
      </c>
      <c r="E162">
        <v>1906</v>
      </c>
      <c r="F162">
        <v>707</v>
      </c>
      <c r="G162" s="2">
        <f t="shared" si="12"/>
        <v>0.93557276995305172</v>
      </c>
      <c r="H162" s="2">
        <f t="shared" si="12"/>
        <v>1.3558158291812317</v>
      </c>
      <c r="I162" s="2">
        <f t="shared" si="12"/>
        <v>1.7715314410106953</v>
      </c>
      <c r="J162" s="2">
        <f t="shared" si="12"/>
        <v>0.7893221672044729</v>
      </c>
      <c r="K162" s="2">
        <f t="shared" si="12"/>
        <v>7.3796483975072491E-2</v>
      </c>
      <c r="L162" s="2">
        <f t="shared" si="11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x14ac:dyDescent="0.3">
      <c r="A163" s="5">
        <v>1826.1583955909055</v>
      </c>
      <c r="B163" s="5">
        <v>281.277625</v>
      </c>
      <c r="C163" s="2">
        <v>1989.4521</v>
      </c>
      <c r="D163" s="2">
        <v>349.29700000000003</v>
      </c>
      <c r="E163">
        <v>1907</v>
      </c>
      <c r="F163">
        <v>784</v>
      </c>
      <c r="G163" s="2">
        <f t="shared" si="12"/>
        <v>0.97872300469483575</v>
      </c>
      <c r="H163" s="2">
        <f t="shared" si="12"/>
        <v>1.4184709158228264</v>
      </c>
      <c r="I163" s="2">
        <f t="shared" si="12"/>
        <v>1.8539688173660345</v>
      </c>
      <c r="J163" s="2">
        <f t="shared" si="12"/>
        <v>0.82721189396370165</v>
      </c>
      <c r="K163" s="2">
        <f t="shared" si="12"/>
        <v>7.7952318372784296E-2</v>
      </c>
      <c r="L163" s="2">
        <f t="shared" si="11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x14ac:dyDescent="0.3">
      <c r="A164" s="5">
        <v>1814.2331866062311</v>
      </c>
      <c r="B164" s="5">
        <v>284.34376500000002</v>
      </c>
      <c r="C164" s="2">
        <v>1989.5342000000001</v>
      </c>
      <c r="D164" s="2">
        <v>349.68200000000002</v>
      </c>
      <c r="E164">
        <v>1908</v>
      </c>
      <c r="F164">
        <v>750</v>
      </c>
      <c r="G164" s="2">
        <f t="shared" si="12"/>
        <v>1.0265727699530518</v>
      </c>
      <c r="H164" s="2">
        <f t="shared" si="12"/>
        <v>1.4881836833960742</v>
      </c>
      <c r="I164" s="2">
        <f t="shared" si="12"/>
        <v>1.946867743600192</v>
      </c>
      <c r="J164" s="2">
        <f t="shared" si="12"/>
        <v>0.87197465843842381</v>
      </c>
      <c r="K164" s="2">
        <f t="shared" si="12"/>
        <v>8.40879828258633E-2</v>
      </c>
      <c r="L164" s="2">
        <f t="shared" si="11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x14ac:dyDescent="0.3">
      <c r="A165" s="5">
        <v>1799.5582892886305</v>
      </c>
      <c r="B165" s="5">
        <v>281.14821000000001</v>
      </c>
      <c r="C165" s="2">
        <v>1989.6192000000001</v>
      </c>
      <c r="D165" s="2">
        <v>350.04700000000003</v>
      </c>
      <c r="E165">
        <v>1909</v>
      </c>
      <c r="F165">
        <v>785</v>
      </c>
      <c r="G165" s="2">
        <f t="shared" si="12"/>
        <v>1.0723474178403758</v>
      </c>
      <c r="H165" s="2">
        <f t="shared" si="12"/>
        <v>1.5545121807984437</v>
      </c>
      <c r="I165" s="2">
        <f t="shared" si="12"/>
        <v>2.0334117420094064</v>
      </c>
      <c r="J165" s="2">
        <f t="shared" si="12"/>
        <v>0.9101896565777019</v>
      </c>
      <c r="K165" s="2">
        <f t="shared" si="12"/>
        <v>8.6213207302909253E-2</v>
      </c>
      <c r="L165" s="2">
        <f t="shared" si="11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x14ac:dyDescent="0.3">
      <c r="A166" s="5">
        <v>1799.3172594498767</v>
      </c>
      <c r="B166" s="5">
        <v>283.65417000000002</v>
      </c>
      <c r="C166" s="2">
        <v>1989.7040999999999</v>
      </c>
      <c r="D166" s="2">
        <v>350.22199999999998</v>
      </c>
      <c r="E166">
        <v>1910</v>
      </c>
      <c r="F166">
        <v>819</v>
      </c>
      <c r="G166" s="2">
        <f t="shared" si="12"/>
        <v>1.1202582159624415</v>
      </c>
      <c r="H166" s="2">
        <f t="shared" si="12"/>
        <v>1.6239445914977995</v>
      </c>
      <c r="I166" s="2">
        <f t="shared" si="12"/>
        <v>2.1240523095320381</v>
      </c>
      <c r="J166" s="2">
        <f t="shared" si="12"/>
        <v>0.9503295332363485</v>
      </c>
      <c r="K166" s="2">
        <f t="shared" si="12"/>
        <v>8.9145413595272283E-2</v>
      </c>
      <c r="L166" s="2">
        <f t="shared" si="11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x14ac:dyDescent="0.3">
      <c r="A167" s="5">
        <v>1796.0687260662141</v>
      </c>
      <c r="B167" s="5">
        <v>281.61339499999997</v>
      </c>
      <c r="C167" s="2">
        <v>1989.7863</v>
      </c>
      <c r="D167" s="2">
        <v>350.14699999999999</v>
      </c>
      <c r="E167">
        <v>1911</v>
      </c>
      <c r="F167">
        <v>836</v>
      </c>
      <c r="G167" s="2">
        <f t="shared" ref="G167:K182" si="13">G166*(1-G$5)+G$4*$F166*$L$4/1000</f>
        <v>1.1702441314553993</v>
      </c>
      <c r="H167" s="2">
        <f t="shared" si="13"/>
        <v>1.6963784798222412</v>
      </c>
      <c r="I167" s="2">
        <f t="shared" si="13"/>
        <v>2.2185842247525884</v>
      </c>
      <c r="J167" s="2">
        <f t="shared" si="13"/>
        <v>0.99216695526407217</v>
      </c>
      <c r="K167" s="2">
        <f t="shared" si="13"/>
        <v>9.2520130743648177E-2</v>
      </c>
      <c r="L167" s="2">
        <f t="shared" si="11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x14ac:dyDescent="0.3">
      <c r="A168" s="5">
        <v>1794.4109867808286</v>
      </c>
      <c r="B168" s="5">
        <v>281.53645499999999</v>
      </c>
      <c r="C168" s="2">
        <v>1989.8712</v>
      </c>
      <c r="D168" s="2">
        <v>350.072</v>
      </c>
      <c r="E168">
        <v>1912</v>
      </c>
      <c r="F168">
        <v>879</v>
      </c>
      <c r="G168" s="2">
        <f t="shared" si="13"/>
        <v>1.221267605633803</v>
      </c>
      <c r="H168" s="2">
        <f t="shared" si="13"/>
        <v>1.7702093444856244</v>
      </c>
      <c r="I168" s="2">
        <f t="shared" si="13"/>
        <v>2.3144012649952499</v>
      </c>
      <c r="J168" s="2">
        <f t="shared" si="13"/>
        <v>1.0336096420664542</v>
      </c>
      <c r="K168" s="2">
        <f t="shared" si="13"/>
        <v>9.5365122227723836E-2</v>
      </c>
      <c r="L168" s="2">
        <f t="shared" si="11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x14ac:dyDescent="0.3">
      <c r="A169" s="5">
        <v>1780.5946006281674</v>
      </c>
      <c r="B169" s="5">
        <v>276.77796500000005</v>
      </c>
      <c r="C169" s="2">
        <v>1989.9534000000001</v>
      </c>
      <c r="D169" s="2">
        <v>349.96600000000001</v>
      </c>
      <c r="E169">
        <v>1913</v>
      </c>
      <c r="F169">
        <v>943</v>
      </c>
      <c r="G169" s="2">
        <f t="shared" si="13"/>
        <v>1.2749154929577466</v>
      </c>
      <c r="H169" s="2">
        <f t="shared" si="13"/>
        <v>1.8478746569182622</v>
      </c>
      <c r="I169" s="2">
        <f t="shared" si="13"/>
        <v>2.4153922838068533</v>
      </c>
      <c r="J169" s="2">
        <f t="shared" si="13"/>
        <v>1.0777317868184166</v>
      </c>
      <c r="K169" s="2">
        <f t="shared" si="13"/>
        <v>9.910947613216009E-2</v>
      </c>
      <c r="L169" s="2">
        <f t="shared" si="11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x14ac:dyDescent="0.3">
      <c r="A170" s="5">
        <v>1779.61585700662</v>
      </c>
      <c r="B170" s="5">
        <v>279.50293499999998</v>
      </c>
      <c r="C170" s="2">
        <v>1990.0383999999999</v>
      </c>
      <c r="D170" s="2">
        <v>349.84899999999999</v>
      </c>
      <c r="E170">
        <v>1914</v>
      </c>
      <c r="F170">
        <v>850</v>
      </c>
      <c r="G170" s="2">
        <f t="shared" si="13"/>
        <v>1.3324694835680753</v>
      </c>
      <c r="H170" s="2">
        <f t="shared" si="13"/>
        <v>1.9313356994256092</v>
      </c>
      <c r="I170" s="2">
        <f t="shared" si="13"/>
        <v>2.5246427624378618</v>
      </c>
      <c r="J170" s="2">
        <f t="shared" si="13"/>
        <v>1.1268451092435212</v>
      </c>
      <c r="K170" s="2">
        <f t="shared" si="13"/>
        <v>0.10438523641169614</v>
      </c>
      <c r="L170" s="2">
        <f t="shared" si="11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x14ac:dyDescent="0.3">
      <c r="A171" s="5">
        <v>1773.7353531166873</v>
      </c>
      <c r="B171" s="5">
        <v>277.78342000000004</v>
      </c>
      <c r="C171" s="2">
        <v>1990.1233</v>
      </c>
      <c r="D171" s="2">
        <v>349.89400000000001</v>
      </c>
      <c r="E171">
        <v>1915</v>
      </c>
      <c r="F171">
        <v>838</v>
      </c>
      <c r="G171" s="2">
        <f t="shared" si="13"/>
        <v>1.3843474178403756</v>
      </c>
      <c r="H171" s="2">
        <f t="shared" si="13"/>
        <v>2.0058347437433817</v>
      </c>
      <c r="I171" s="2">
        <f t="shared" si="13"/>
        <v>2.6184549828714911</v>
      </c>
      <c r="J171" s="2">
        <f t="shared" si="13"/>
        <v>1.1622372490058914</v>
      </c>
      <c r="K171" s="2">
        <f t="shared" si="13"/>
        <v>0.10321894959143024</v>
      </c>
      <c r="L171" s="2">
        <f t="shared" si="11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x14ac:dyDescent="0.3">
      <c r="A172" s="5">
        <v>1763.4988310826725</v>
      </c>
      <c r="B172" s="5">
        <v>276.32003500000002</v>
      </c>
      <c r="C172" s="2">
        <v>1990.2</v>
      </c>
      <c r="D172" s="2">
        <v>350.05500000000001</v>
      </c>
      <c r="E172">
        <v>1916</v>
      </c>
      <c r="F172">
        <v>901</v>
      </c>
      <c r="G172" s="2">
        <f t="shared" si="13"/>
        <v>1.435492957746479</v>
      </c>
      <c r="H172" s="2">
        <f t="shared" si="13"/>
        <v>2.079002078399375</v>
      </c>
      <c r="I172" s="2">
        <f t="shared" si="13"/>
        <v>2.7092051810021838</v>
      </c>
      <c r="J172" s="2">
        <f t="shared" si="13"/>
        <v>1.1941990963871632</v>
      </c>
      <c r="K172" s="2">
        <f t="shared" si="13"/>
        <v>0.10194818059523007</v>
      </c>
      <c r="L172" s="2">
        <f t="shared" si="11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x14ac:dyDescent="0.3">
      <c r="A173" s="5">
        <v>1762.8144271076649</v>
      </c>
      <c r="B173" s="5">
        <v>276.74540000000002</v>
      </c>
      <c r="C173" s="2">
        <v>1990.2849000000001</v>
      </c>
      <c r="D173" s="2">
        <v>350.35</v>
      </c>
      <c r="E173">
        <v>1917</v>
      </c>
      <c r="F173">
        <v>955</v>
      </c>
      <c r="G173" s="2">
        <f t="shared" si="13"/>
        <v>1.4904835680751174</v>
      </c>
      <c r="H173" s="2">
        <f t="shared" si="13"/>
        <v>2.1578836204878131</v>
      </c>
      <c r="I173" s="2">
        <f t="shared" si="13"/>
        <v>2.80820206281299</v>
      </c>
      <c r="J173" s="2">
        <f t="shared" si="13"/>
        <v>1.2317294301081356</v>
      </c>
      <c r="K173" s="2">
        <f t="shared" si="13"/>
        <v>0.10413516671649567</v>
      </c>
      <c r="L173" s="2">
        <f t="shared" si="11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x14ac:dyDescent="0.3">
      <c r="A174" s="5">
        <v>1752.2200533292632</v>
      </c>
      <c r="B174" s="5">
        <v>277.24315000000001</v>
      </c>
      <c r="C174" s="2">
        <v>1990.3670999999999</v>
      </c>
      <c r="D174" s="2">
        <v>350.61200000000002</v>
      </c>
      <c r="E174">
        <v>1918</v>
      </c>
      <c r="F174">
        <v>936</v>
      </c>
      <c r="G174" s="2">
        <f t="shared" si="13"/>
        <v>1.5487699530516432</v>
      </c>
      <c r="H174" s="2">
        <f t="shared" si="13"/>
        <v>2.2416185796306625</v>
      </c>
      <c r="I174" s="2">
        <f t="shared" si="13"/>
        <v>2.9139828235603726</v>
      </c>
      <c r="J174" s="2">
        <f t="shared" si="13"/>
        <v>1.2734538020225656</v>
      </c>
      <c r="K174" s="2">
        <f t="shared" si="13"/>
        <v>0.1079968521190149</v>
      </c>
      <c r="L174" s="2">
        <f t="shared" si="11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x14ac:dyDescent="0.3">
      <c r="A175" s="5">
        <v>1752.0162762002508</v>
      </c>
      <c r="B175" s="5">
        <v>276.38972000000001</v>
      </c>
      <c r="C175" s="2">
        <v>1990.4521</v>
      </c>
      <c r="D175" s="2">
        <v>350.892</v>
      </c>
      <c r="E175">
        <v>1919</v>
      </c>
      <c r="F175">
        <v>806</v>
      </c>
      <c r="G175" s="2">
        <f t="shared" si="13"/>
        <v>1.6058967136150235</v>
      </c>
      <c r="H175" s="2">
        <f t="shared" si="13"/>
        <v>2.3233391438385951</v>
      </c>
      <c r="I175" s="2">
        <f t="shared" si="13"/>
        <v>3.0154892696928255</v>
      </c>
      <c r="J175" s="2">
        <f t="shared" si="13"/>
        <v>1.3105645447965375</v>
      </c>
      <c r="K175" s="2">
        <f t="shared" si="13"/>
        <v>0.10944706393446482</v>
      </c>
      <c r="L175" s="2">
        <f t="shared" si="11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x14ac:dyDescent="0.3">
      <c r="A176" s="5">
        <v>1749.2367976916082</v>
      </c>
      <c r="B176" s="5">
        <v>276.85988249999997</v>
      </c>
      <c r="C176" s="2">
        <v>1990.5342000000001</v>
      </c>
      <c r="D176" s="2">
        <v>351.37400000000002</v>
      </c>
      <c r="E176">
        <v>1920</v>
      </c>
      <c r="F176">
        <v>932</v>
      </c>
      <c r="G176" s="2">
        <f t="shared" si="13"/>
        <v>1.6550892018779344</v>
      </c>
      <c r="H176" s="2">
        <f t="shared" si="13"/>
        <v>2.3926283195610387</v>
      </c>
      <c r="I176" s="2">
        <f t="shared" si="13"/>
        <v>3.0961027173556288</v>
      </c>
      <c r="J176" s="2">
        <f t="shared" si="13"/>
        <v>1.3302970515441805</v>
      </c>
      <c r="K176" s="2">
        <f t="shared" si="13"/>
        <v>0.10422337547863618</v>
      </c>
      <c r="L176" s="2">
        <f t="shared" si="11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x14ac:dyDescent="0.3">
      <c r="A177" s="5">
        <v>1742.7269730444052</v>
      </c>
      <c r="B177" s="5">
        <v>276.73814500000003</v>
      </c>
      <c r="C177" s="2">
        <v>1990.6192000000001</v>
      </c>
      <c r="D177" s="2">
        <v>351.73599999999999</v>
      </c>
      <c r="E177">
        <v>1921</v>
      </c>
      <c r="F177">
        <v>803</v>
      </c>
      <c r="G177" s="2">
        <f t="shared" si="13"/>
        <v>1.7119718309859155</v>
      </c>
      <c r="H177" s="2">
        <f t="shared" si="13"/>
        <v>2.4735578646048544</v>
      </c>
      <c r="I177" s="2">
        <f t="shared" si="13"/>
        <v>3.1945636991389357</v>
      </c>
      <c r="J177" s="2">
        <f t="shared" si="13"/>
        <v>1.3636910346118345</v>
      </c>
      <c r="K177" s="2">
        <f t="shared" si="13"/>
        <v>0.10697054123113564</v>
      </c>
      <c r="L177" s="2">
        <f t="shared" si="11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x14ac:dyDescent="0.3">
      <c r="A178" s="5">
        <v>1734.0939348733066</v>
      </c>
      <c r="B178" s="5">
        <v>278.23139500000002</v>
      </c>
      <c r="C178" s="2">
        <v>1990.7040999999999</v>
      </c>
      <c r="D178" s="2">
        <v>351.77300000000002</v>
      </c>
      <c r="E178">
        <v>1922</v>
      </c>
      <c r="F178">
        <v>845</v>
      </c>
      <c r="G178" s="2">
        <f t="shared" si="13"/>
        <v>1.760981220657277</v>
      </c>
      <c r="H178" s="2">
        <f t="shared" si="13"/>
        <v>2.5421520939941673</v>
      </c>
      <c r="I178" s="2">
        <f t="shared" si="13"/>
        <v>3.27232279529257</v>
      </c>
      <c r="J178" s="2">
        <f t="shared" si="13"/>
        <v>1.3800364793422475</v>
      </c>
      <c r="K178" s="2">
        <f t="shared" si="13"/>
        <v>0.10258044345917008</v>
      </c>
      <c r="L178" s="2">
        <f t="shared" si="11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x14ac:dyDescent="0.3">
      <c r="A179" s="5">
        <v>1722.9403332482652</v>
      </c>
      <c r="B179" s="5">
        <v>277.54180000000002</v>
      </c>
      <c r="C179" s="2">
        <v>1990.7863</v>
      </c>
      <c r="D179" s="2">
        <v>351.78399999999999</v>
      </c>
      <c r="E179">
        <v>1923</v>
      </c>
      <c r="F179">
        <v>970</v>
      </c>
      <c r="G179" s="2">
        <f t="shared" si="13"/>
        <v>1.8125539906103287</v>
      </c>
      <c r="H179" s="2">
        <f t="shared" si="13"/>
        <v>2.6145012805793315</v>
      </c>
      <c r="I179" s="2">
        <f t="shared" si="13"/>
        <v>3.3553480201207977</v>
      </c>
      <c r="J179" s="2">
        <f t="shared" si="13"/>
        <v>1.4003777376677067</v>
      </c>
      <c r="K179" s="2">
        <f t="shared" si="13"/>
        <v>0.10188954554725234</v>
      </c>
      <c r="L179" s="2">
        <f t="shared" si="11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x14ac:dyDescent="0.3">
      <c r="A180" s="5">
        <v>1722.7948339536329</v>
      </c>
      <c r="B180" s="5">
        <v>276.93724500000002</v>
      </c>
      <c r="C180" s="2">
        <v>1990.8712</v>
      </c>
      <c r="D180" s="2">
        <v>351.80799999999999</v>
      </c>
      <c r="E180">
        <v>1924</v>
      </c>
      <c r="F180">
        <v>963</v>
      </c>
      <c r="G180" s="2">
        <f t="shared" si="13"/>
        <v>1.871755868544601</v>
      </c>
      <c r="H180" s="2">
        <f t="shared" si="13"/>
        <v>2.6983885215908772</v>
      </c>
      <c r="I180" s="2">
        <f t="shared" si="13"/>
        <v>3.4560381719692193</v>
      </c>
      <c r="J180" s="2">
        <f t="shared" si="13"/>
        <v>1.434228325357344</v>
      </c>
      <c r="K180" s="2">
        <f t="shared" si="13"/>
        <v>0.10733903938188176</v>
      </c>
      <c r="L180" s="2">
        <f t="shared" si="11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x14ac:dyDescent="0.3">
      <c r="A181" s="5">
        <v>1694.0641586920481</v>
      </c>
      <c r="B181" s="5">
        <v>276.54630000000003</v>
      </c>
      <c r="C181" s="2">
        <v>1990.9534000000001</v>
      </c>
      <c r="D181" s="2">
        <v>351.61399999999998</v>
      </c>
      <c r="E181">
        <v>1925</v>
      </c>
      <c r="F181">
        <v>975</v>
      </c>
      <c r="G181" s="2">
        <f t="shared" si="13"/>
        <v>1.9305305164319249</v>
      </c>
      <c r="H181" s="2">
        <f t="shared" si="13"/>
        <v>2.7813877092989121</v>
      </c>
      <c r="I181" s="2">
        <f t="shared" si="13"/>
        <v>3.5543251553920627</v>
      </c>
      <c r="J181" s="2">
        <f t="shared" si="13"/>
        <v>1.4653235391494759</v>
      </c>
      <c r="K181" s="2">
        <f t="shared" si="13"/>
        <v>0.11031568597484689</v>
      </c>
      <c r="L181" s="2">
        <f t="shared" si="11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x14ac:dyDescent="0.3">
      <c r="A182" s="5">
        <v>1689.5911247320805</v>
      </c>
      <c r="B182" s="5">
        <v>276.25035000000003</v>
      </c>
      <c r="C182" s="2">
        <v>1991.0383999999999</v>
      </c>
      <c r="D182" s="2">
        <v>351.45400000000001</v>
      </c>
      <c r="E182">
        <v>1926</v>
      </c>
      <c r="F182">
        <v>983</v>
      </c>
      <c r="G182" s="2">
        <f t="shared" si="13"/>
        <v>1.990037558685446</v>
      </c>
      <c r="H182" s="2">
        <f t="shared" si="13"/>
        <v>2.8652853243233127</v>
      </c>
      <c r="I182" s="2">
        <f t="shared" si="13"/>
        <v>3.6530956872899423</v>
      </c>
      <c r="J182" s="2">
        <f t="shared" si="13"/>
        <v>1.496050831840728</v>
      </c>
      <c r="K182" s="2">
        <f t="shared" si="13"/>
        <v>0.11268449367829952</v>
      </c>
      <c r="L182" s="2">
        <f t="shared" si="11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3">
      <c r="A183" s="5">
        <v>1681.8876961189101</v>
      </c>
      <c r="B183" s="5">
        <v>275.91913500000004</v>
      </c>
      <c r="C183" s="2">
        <v>1991.1233</v>
      </c>
      <c r="D183" s="2">
        <v>351.55099999999999</v>
      </c>
      <c r="E183">
        <v>1927</v>
      </c>
      <c r="F183">
        <v>1062</v>
      </c>
      <c r="G183" s="2">
        <f t="shared" ref="G183:K198" si="14">G182*(1-G$5)+G$4*$F182*$L$4/1000</f>
        <v>2.0500328638497654</v>
      </c>
      <c r="H183" s="2">
        <f t="shared" si="14"/>
        <v>2.9497033082092088</v>
      </c>
      <c r="I183" s="2">
        <f t="shared" si="14"/>
        <v>3.7517423382102733</v>
      </c>
      <c r="J183" s="2">
        <f t="shared" si="14"/>
        <v>1.5259617380388282</v>
      </c>
      <c r="K183" s="2">
        <f t="shared" si="14"/>
        <v>0.11449683503186711</v>
      </c>
      <c r="L183" s="2">
        <f t="shared" si="11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x14ac:dyDescent="0.3">
      <c r="A184" s="5">
        <v>1649.1941028937104</v>
      </c>
      <c r="B184" s="5">
        <v>277.24315000000001</v>
      </c>
      <c r="C184" s="2">
        <v>1991.2</v>
      </c>
      <c r="D184" s="2">
        <v>351.70499999999998</v>
      </c>
      <c r="E184">
        <v>1928</v>
      </c>
      <c r="F184">
        <v>1065</v>
      </c>
      <c r="G184" s="2">
        <f t="shared" si="14"/>
        <v>2.1148497652582159</v>
      </c>
      <c r="H184" s="2">
        <f t="shared" si="14"/>
        <v>3.0413068960729701</v>
      </c>
      <c r="I184" s="2">
        <f t="shared" si="14"/>
        <v>3.860933437626501</v>
      </c>
      <c r="J184" s="2">
        <f t="shared" si="14"/>
        <v>1.5634362286708627</v>
      </c>
      <c r="K184" s="2">
        <f t="shared" si="14"/>
        <v>0.11930499581646439</v>
      </c>
      <c r="L184" s="2">
        <f t="shared" si="11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x14ac:dyDescent="0.3">
      <c r="A185" s="5">
        <v>1640.0803605579961</v>
      </c>
      <c r="B185" s="5">
        <v>276.61868500000003</v>
      </c>
      <c r="C185" s="2">
        <v>1991.2849000000001</v>
      </c>
      <c r="D185" s="2">
        <v>351.87900000000002</v>
      </c>
      <c r="E185">
        <v>1929</v>
      </c>
      <c r="F185">
        <v>1145</v>
      </c>
      <c r="G185" s="2">
        <f t="shared" si="14"/>
        <v>2.1798497652582158</v>
      </c>
      <c r="H185" s="2">
        <f t="shared" si="14"/>
        <v>3.1329401698684665</v>
      </c>
      <c r="I185" s="2">
        <f t="shared" si="14"/>
        <v>3.9691096110810098</v>
      </c>
      <c r="J185" s="2">
        <f t="shared" si="14"/>
        <v>1.5991220321435056</v>
      </c>
      <c r="K185" s="2">
        <f t="shared" si="14"/>
        <v>0.12236213781957313</v>
      </c>
      <c r="L185" s="2">
        <f t="shared" si="11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x14ac:dyDescent="0.3">
      <c r="A186" s="5">
        <v>1628.9303455233619</v>
      </c>
      <c r="B186" s="5">
        <v>274.49826999999999</v>
      </c>
      <c r="C186" s="2">
        <v>1991.3670999999999</v>
      </c>
      <c r="D186" s="2">
        <v>352.28300000000002</v>
      </c>
      <c r="E186">
        <v>1930</v>
      </c>
      <c r="F186">
        <v>1053</v>
      </c>
      <c r="G186" s="2">
        <f t="shared" si="14"/>
        <v>2.2497323943661969</v>
      </c>
      <c r="H186" s="2">
        <f t="shared" si="14"/>
        <v>3.2318330948771683</v>
      </c>
      <c r="I186" s="2">
        <f t="shared" si="14"/>
        <v>4.0878525566525203</v>
      </c>
      <c r="J186" s="2">
        <f t="shared" si="14"/>
        <v>1.6421588892162458</v>
      </c>
      <c r="K186" s="2">
        <f t="shared" si="14"/>
        <v>0.1279722567201548</v>
      </c>
      <c r="L186" s="2">
        <f t="shared" si="11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x14ac:dyDescent="0.3">
      <c r="A187" s="5">
        <v>1610.4072095287759</v>
      </c>
      <c r="B187" s="5">
        <v>271.83033</v>
      </c>
      <c r="C187" s="2">
        <v>1991.4521</v>
      </c>
      <c r="D187" s="2">
        <v>352.654</v>
      </c>
      <c r="E187">
        <v>1931</v>
      </c>
      <c r="F187">
        <v>940</v>
      </c>
      <c r="G187" s="2">
        <f t="shared" si="14"/>
        <v>2.3139999999999996</v>
      </c>
      <c r="H187" s="2">
        <f t="shared" si="14"/>
        <v>3.3218154648397449</v>
      </c>
      <c r="I187" s="2">
        <f t="shared" si="14"/>
        <v>4.1911800650307578</v>
      </c>
      <c r="J187" s="2">
        <f t="shared" si="14"/>
        <v>1.6719390638803255</v>
      </c>
      <c r="K187" s="2">
        <f t="shared" si="14"/>
        <v>0.12705571701169985</v>
      </c>
      <c r="L187" s="2">
        <f t="shared" si="11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x14ac:dyDescent="0.3">
      <c r="A188" s="5">
        <v>1603.4209810085183</v>
      </c>
      <c r="B188" s="5">
        <v>274.25664999999998</v>
      </c>
      <c r="C188" s="2">
        <v>1991.5342000000001</v>
      </c>
      <c r="D188" s="2">
        <v>352.86</v>
      </c>
      <c r="E188">
        <v>1932</v>
      </c>
      <c r="F188">
        <v>847</v>
      </c>
      <c r="G188" s="2">
        <f t="shared" si="14"/>
        <v>2.371370892018779</v>
      </c>
      <c r="H188" s="2">
        <f t="shared" si="14"/>
        <v>3.4009399619736334</v>
      </c>
      <c r="I188" s="2">
        <f t="shared" si="14"/>
        <v>4.2761441221306207</v>
      </c>
      <c r="J188" s="2">
        <f t="shared" si="14"/>
        <v>1.6867550799922717</v>
      </c>
      <c r="K188" s="2">
        <f t="shared" si="14"/>
        <v>0.12119464325842901</v>
      </c>
      <c r="L188" s="2">
        <f t="shared" si="11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x14ac:dyDescent="0.3">
      <c r="A189" s="5">
        <v>1591.1074635134278</v>
      </c>
      <c r="B189" s="5">
        <v>278.65676000000002</v>
      </c>
      <c r="C189" s="2">
        <v>1991.6192000000001</v>
      </c>
      <c r="D189" s="2">
        <v>353.19099999999997</v>
      </c>
      <c r="E189">
        <v>1933</v>
      </c>
      <c r="F189">
        <v>893</v>
      </c>
      <c r="G189" s="2">
        <f t="shared" si="14"/>
        <v>2.4230657276995302</v>
      </c>
      <c r="H189" s="2">
        <f t="shared" si="14"/>
        <v>3.4711143908839301</v>
      </c>
      <c r="I189" s="2">
        <f t="shared" si="14"/>
        <v>4.3459959083408819</v>
      </c>
      <c r="J189" s="2">
        <f t="shared" si="14"/>
        <v>1.6898092107254004</v>
      </c>
      <c r="K189" s="2">
        <f t="shared" si="14"/>
        <v>0.11327352514513464</v>
      </c>
      <c r="L189" s="2">
        <f t="shared" si="11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x14ac:dyDescent="0.3">
      <c r="A190" s="5">
        <v>1588.2982673501078</v>
      </c>
      <c r="B190" s="5">
        <v>281.02875</v>
      </c>
      <c r="C190" s="2">
        <v>1991.7040999999999</v>
      </c>
      <c r="D190" s="2">
        <v>353.32799999999997</v>
      </c>
      <c r="E190">
        <v>1934</v>
      </c>
      <c r="F190">
        <v>973</v>
      </c>
      <c r="G190" s="2">
        <f t="shared" si="14"/>
        <v>2.4775680751173708</v>
      </c>
      <c r="H190" s="2">
        <f t="shared" si="14"/>
        <v>3.5454150166684091</v>
      </c>
      <c r="I190" s="2">
        <f t="shared" si="14"/>
        <v>4.421820898977038</v>
      </c>
      <c r="J190" s="2">
        <f t="shared" si="14"/>
        <v>1.698087929604353</v>
      </c>
      <c r="K190" s="2">
        <f t="shared" si="14"/>
        <v>0.11062874856336206</v>
      </c>
      <c r="L190" s="2">
        <f t="shared" si="11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x14ac:dyDescent="0.3">
      <c r="A191" s="5">
        <v>1572.9808941479982</v>
      </c>
      <c r="B191" s="5">
        <v>281.92199999999997</v>
      </c>
      <c r="C191" s="2">
        <v>1991.7863010000001</v>
      </c>
      <c r="D191" s="2">
        <v>354.04700000000003</v>
      </c>
      <c r="E191">
        <v>1935</v>
      </c>
      <c r="F191">
        <v>1027</v>
      </c>
      <c r="G191" s="2">
        <f t="shared" si="14"/>
        <v>2.5369530516431924</v>
      </c>
      <c r="H191" s="2">
        <f t="shared" si="14"/>
        <v>3.6270229762990089</v>
      </c>
      <c r="I191" s="2">
        <f t="shared" si="14"/>
        <v>4.5086468992310511</v>
      </c>
      <c r="J191" s="2">
        <f t="shared" si="14"/>
        <v>1.7152833826623444</v>
      </c>
      <c r="K191" s="2">
        <f t="shared" si="14"/>
        <v>0.11278047902302797</v>
      </c>
      <c r="L191" s="2">
        <f t="shared" si="11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3">
      <c r="A192" s="5">
        <v>1560.4303488641633</v>
      </c>
      <c r="B192" s="5">
        <v>281.74551000000002</v>
      </c>
      <c r="C192" s="2">
        <v>1991.8712330000001</v>
      </c>
      <c r="D192" s="2">
        <v>353.80399999999997</v>
      </c>
      <c r="E192">
        <v>1936</v>
      </c>
      <c r="F192">
        <v>1130</v>
      </c>
      <c r="G192" s="2">
        <f t="shared" si="14"/>
        <v>2.5996338028169013</v>
      </c>
      <c r="H192" s="2">
        <f t="shared" si="14"/>
        <v>3.713476852527843</v>
      </c>
      <c r="I192" s="2">
        <f t="shared" si="14"/>
        <v>4.6024201434899314</v>
      </c>
      <c r="J192" s="2">
        <f t="shared" si="14"/>
        <v>1.7378345417161556</v>
      </c>
      <c r="K192" s="2">
        <f t="shared" si="14"/>
        <v>0.11662078078585852</v>
      </c>
      <c r="L192" s="2">
        <f t="shared" si="11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x14ac:dyDescent="0.3">
      <c r="A193" s="5">
        <v>1549.7130622291177</v>
      </c>
      <c r="B193" s="5">
        <v>282.81794999999994</v>
      </c>
      <c r="C193" s="2">
        <v>1991.9534249999999</v>
      </c>
      <c r="D193" s="2">
        <v>353.697</v>
      </c>
      <c r="E193">
        <v>1937</v>
      </c>
      <c r="F193">
        <v>1209</v>
      </c>
      <c r="G193" s="2">
        <f t="shared" si="14"/>
        <v>2.6686009389671361</v>
      </c>
      <c r="H193" s="2">
        <f t="shared" si="14"/>
        <v>3.8093642530605956</v>
      </c>
      <c r="I193" s="2">
        <f t="shared" si="14"/>
        <v>4.7104088839132627</v>
      </c>
      <c r="J193" s="2">
        <f t="shared" si="14"/>
        <v>1.7711866258287283</v>
      </c>
      <c r="K193" s="2">
        <f t="shared" si="14"/>
        <v>0.12378572229873744</v>
      </c>
      <c r="L193" s="2">
        <f t="shared" si="11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x14ac:dyDescent="0.3">
      <c r="A194" s="5">
        <v>1529.6778032850689</v>
      </c>
      <c r="B194" s="5">
        <v>283.21615000000003</v>
      </c>
      <c r="C194" s="2">
        <v>1992.0382509999999</v>
      </c>
      <c r="D194" s="2">
        <v>353.48200000000003</v>
      </c>
      <c r="E194">
        <v>1938</v>
      </c>
      <c r="F194">
        <v>1142</v>
      </c>
      <c r="G194" s="2">
        <f t="shared" si="14"/>
        <v>2.7423896713615021</v>
      </c>
      <c r="H194" s="2">
        <f t="shared" si="14"/>
        <v>3.9124057048630885</v>
      </c>
      <c r="I194" s="2">
        <f t="shared" si="14"/>
        <v>4.8288166775533963</v>
      </c>
      <c r="J194" s="2">
        <f t="shared" si="14"/>
        <v>1.8119057106995453</v>
      </c>
      <c r="K194" s="2">
        <f t="shared" si="14"/>
        <v>0.13184039918913976</v>
      </c>
      <c r="L194" s="2">
        <f t="shared" si="11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x14ac:dyDescent="0.3">
      <c r="A195" s="5">
        <v>1501.5236039760064</v>
      </c>
      <c r="B195" s="5">
        <v>282.40979499999997</v>
      </c>
      <c r="C195" s="2">
        <v>1992.1229510000001</v>
      </c>
      <c r="D195" s="2">
        <v>353.375</v>
      </c>
      <c r="E195">
        <v>1939</v>
      </c>
      <c r="F195">
        <v>1192</v>
      </c>
      <c r="G195" s="2">
        <f t="shared" si="14"/>
        <v>2.8120892018779342</v>
      </c>
      <c r="H195" s="2">
        <f t="shared" si="14"/>
        <v>4.008872606738584</v>
      </c>
      <c r="I195" s="2">
        <f t="shared" si="14"/>
        <v>4.9355694011605005</v>
      </c>
      <c r="J195" s="2">
        <f t="shared" si="14"/>
        <v>1.842434792501328</v>
      </c>
      <c r="K195" s="2">
        <f t="shared" si="14"/>
        <v>0.13358026777114429</v>
      </c>
      <c r="L195" s="2">
        <f t="shared" si="11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3">
      <c r="A196" s="5">
        <v>1469.472350000392</v>
      </c>
      <c r="B196" s="5">
        <v>279.63234999999997</v>
      </c>
      <c r="C196" s="2">
        <v>1992.202186</v>
      </c>
      <c r="D196" s="2">
        <v>353.30799999999999</v>
      </c>
      <c r="E196">
        <v>1940</v>
      </c>
      <c r="F196">
        <v>1299</v>
      </c>
      <c r="G196" s="2">
        <f t="shared" si="14"/>
        <v>2.8848403755868546</v>
      </c>
      <c r="H196" s="2">
        <f t="shared" si="14"/>
        <v>4.1097689609634633</v>
      </c>
      <c r="I196" s="2">
        <f t="shared" si="14"/>
        <v>5.0484009610516392</v>
      </c>
      <c r="J196" s="2">
        <f t="shared" si="14"/>
        <v>1.8770883884397165</v>
      </c>
      <c r="K196" s="2">
        <f t="shared" si="14"/>
        <v>0.13698296925037637</v>
      </c>
      <c r="L196" s="2">
        <f t="shared" si="11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3">
      <c r="A197" s="5">
        <v>1449.1350714777568</v>
      </c>
      <c r="B197" s="5">
        <v>281.66316999999998</v>
      </c>
      <c r="C197" s="2">
        <v>1992.286885</v>
      </c>
      <c r="D197" s="2">
        <v>353.47199999999998</v>
      </c>
      <c r="E197">
        <v>1941</v>
      </c>
      <c r="F197">
        <v>1334</v>
      </c>
      <c r="G197" s="2">
        <f t="shared" si="14"/>
        <v>2.9641220657276994</v>
      </c>
      <c r="H197" s="2">
        <f t="shared" si="14"/>
        <v>4.2204346946579321</v>
      </c>
      <c r="I197" s="2">
        <f t="shared" si="14"/>
        <v>5.175793143623947</v>
      </c>
      <c r="J197" s="2">
        <f t="shared" si="14"/>
        <v>1.9223210188340307</v>
      </c>
      <c r="K197" s="2">
        <f t="shared" si="14"/>
        <v>0.14407028620178391</v>
      </c>
      <c r="L197" s="2">
        <f t="shared" si="11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x14ac:dyDescent="0.3">
      <c r="A198" s="5">
        <v>1431</v>
      </c>
      <c r="B198" s="5">
        <v>282.51929999999999</v>
      </c>
      <c r="C198" s="2">
        <v>1992.3688520000001</v>
      </c>
      <c r="D198" s="2">
        <v>353.85</v>
      </c>
      <c r="E198">
        <v>1942</v>
      </c>
      <c r="F198">
        <v>1342</v>
      </c>
      <c r="G198" s="2">
        <f t="shared" si="14"/>
        <v>3.0455399061032864</v>
      </c>
      <c r="H198" s="2">
        <f t="shared" si="14"/>
        <v>4.3340823685866887</v>
      </c>
      <c r="I198" s="2">
        <f t="shared" si="14"/>
        <v>5.3067336058234735</v>
      </c>
      <c r="J198" s="2">
        <f t="shared" si="14"/>
        <v>1.9690776324794006</v>
      </c>
      <c r="K198" s="2">
        <f t="shared" si="14"/>
        <v>0.15001215371617657</v>
      </c>
      <c r="L198" s="2">
        <f t="shared" si="11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x14ac:dyDescent="0.3">
      <c r="A199" s="5">
        <v>1429.3261215367718</v>
      </c>
      <c r="B199" s="5">
        <v>279.53550000000001</v>
      </c>
      <c r="C199" s="2">
        <v>1992.4535519999999</v>
      </c>
      <c r="D199" s="2">
        <v>354.298</v>
      </c>
      <c r="E199">
        <v>1943</v>
      </c>
      <c r="F199">
        <v>1391</v>
      </c>
      <c r="G199" s="2">
        <f t="shared" ref="G199:K214" si="15">G198*(1-G$5)+G$4*$F198*$L$4/1000</f>
        <v>3.1274460093896712</v>
      </c>
      <c r="H199" s="2">
        <f t="shared" si="15"/>
        <v>4.448168568075384</v>
      </c>
      <c r="I199" s="2">
        <f t="shared" si="15"/>
        <v>5.4371183824275091</v>
      </c>
      <c r="J199" s="2">
        <f t="shared" si="15"/>
        <v>2.0141021549193683</v>
      </c>
      <c r="K199" s="2">
        <f t="shared" si="15"/>
        <v>0.15399166539406631</v>
      </c>
      <c r="L199" s="2">
        <f t="shared" ref="L199:L262" si="16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x14ac:dyDescent="0.3">
      <c r="A200" s="5">
        <v>1411.2538389565966</v>
      </c>
      <c r="B200" s="5">
        <v>279.61514</v>
      </c>
      <c r="C200" s="2">
        <v>1992.535519</v>
      </c>
      <c r="D200" s="2">
        <v>354.75099999999998</v>
      </c>
      <c r="E200">
        <v>1944</v>
      </c>
      <c r="F200">
        <v>1383</v>
      </c>
      <c r="G200" s="2">
        <f t="shared" si="15"/>
        <v>3.2123427230046948</v>
      </c>
      <c r="H200" s="2">
        <f t="shared" si="15"/>
        <v>4.5665418519853072</v>
      </c>
      <c r="I200" s="2">
        <f t="shared" si="15"/>
        <v>5.5731145566035076</v>
      </c>
      <c r="J200" s="2">
        <f t="shared" si="15"/>
        <v>2.0623057416518256</v>
      </c>
      <c r="K200" s="2">
        <f t="shared" si="15"/>
        <v>0.15870583072095895</v>
      </c>
      <c r="L200" s="2">
        <f t="shared" si="16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x14ac:dyDescent="0.3">
      <c r="A201" s="5">
        <v>1390.5117738192309</v>
      </c>
      <c r="B201" s="5">
        <v>279.97579749999994</v>
      </c>
      <c r="C201" s="2">
        <v>1992.6202189999999</v>
      </c>
      <c r="D201" s="2">
        <v>354.86799999999999</v>
      </c>
      <c r="E201">
        <v>1945</v>
      </c>
      <c r="F201">
        <v>1160</v>
      </c>
      <c r="G201" s="2">
        <f t="shared" si="15"/>
        <v>3.2967511737089201</v>
      </c>
      <c r="H201" s="2">
        <f t="shared" si="15"/>
        <v>4.683838313742978</v>
      </c>
      <c r="I201" s="2">
        <f t="shared" si="15"/>
        <v>5.7060834284355142</v>
      </c>
      <c r="J201" s="2">
        <f t="shared" si="15"/>
        <v>2.1068166418831882</v>
      </c>
      <c r="K201" s="2">
        <f t="shared" si="15"/>
        <v>0.16118952967221351</v>
      </c>
      <c r="L201" s="2">
        <f t="shared" si="16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x14ac:dyDescent="0.3">
      <c r="A202" s="5">
        <v>1390.4552610634835</v>
      </c>
      <c r="B202" s="5">
        <v>280.40884</v>
      </c>
      <c r="C202" s="2">
        <v>1992.7049179999999</v>
      </c>
      <c r="D202" s="2">
        <v>354.98599999999999</v>
      </c>
      <c r="E202">
        <v>1946</v>
      </c>
      <c r="F202">
        <v>1238</v>
      </c>
      <c r="G202" s="2">
        <f t="shared" si="15"/>
        <v>3.3675492957746478</v>
      </c>
      <c r="H202" s="2">
        <f t="shared" si="15"/>
        <v>4.7798731222911037</v>
      </c>
      <c r="I202" s="2">
        <f t="shared" si="15"/>
        <v>5.8037651627565348</v>
      </c>
      <c r="J202" s="2">
        <f t="shared" si="15"/>
        <v>2.1226110653999561</v>
      </c>
      <c r="K202" s="2">
        <f t="shared" si="15"/>
        <v>0.15222648566757038</v>
      </c>
      <c r="L202" s="2">
        <f t="shared" si="16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x14ac:dyDescent="0.3">
      <c r="A203" s="5">
        <v>1349.657371124722</v>
      </c>
      <c r="B203" s="5">
        <v>280.06311499999998</v>
      </c>
      <c r="C203" s="2">
        <v>1992.786885</v>
      </c>
      <c r="D203" s="2">
        <v>355.03500000000003</v>
      </c>
      <c r="E203">
        <v>1947</v>
      </c>
      <c r="F203">
        <v>1392</v>
      </c>
      <c r="G203" s="2">
        <f t="shared" si="15"/>
        <v>3.4431079812206571</v>
      </c>
      <c r="H203" s="2">
        <f t="shared" si="15"/>
        <v>4.8829676798714976</v>
      </c>
      <c r="I203" s="2">
        <f t="shared" si="15"/>
        <v>5.9118540625365554</v>
      </c>
      <c r="J203" s="2">
        <f t="shared" si="15"/>
        <v>2.1466581327340513</v>
      </c>
      <c r="K203" s="2">
        <f t="shared" si="15"/>
        <v>0.15045209650538674</v>
      </c>
      <c r="L203" s="2">
        <f t="shared" si="16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x14ac:dyDescent="0.3">
      <c r="A204" s="5">
        <v>1330.0781298190848</v>
      </c>
      <c r="B204" s="5">
        <v>283.41525000000001</v>
      </c>
      <c r="C204" s="2">
        <v>1992.8715850000001</v>
      </c>
      <c r="D204" s="2">
        <v>354.81200000000001</v>
      </c>
      <c r="E204">
        <v>1948</v>
      </c>
      <c r="F204">
        <v>1469</v>
      </c>
      <c r="G204" s="2">
        <f t="shared" si="15"/>
        <v>3.5280657276995302</v>
      </c>
      <c r="H204" s="2">
        <f t="shared" si="15"/>
        <v>5.0002387151382299</v>
      </c>
      <c r="I204" s="2">
        <f t="shared" si="15"/>
        <v>6.0416282767666081</v>
      </c>
      <c r="J204" s="2">
        <f t="shared" si="15"/>
        <v>2.1874065840827313</v>
      </c>
      <c r="K204" s="2">
        <f t="shared" si="15"/>
        <v>0.15660592202461737</v>
      </c>
      <c r="L204" s="2">
        <f t="shared" si="16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x14ac:dyDescent="0.3">
      <c r="A205" s="5">
        <v>1306.4533214161377</v>
      </c>
      <c r="B205" s="5">
        <v>281.49663500000003</v>
      </c>
      <c r="C205" s="2">
        <v>1992.9535519999999</v>
      </c>
      <c r="D205" s="2">
        <v>354.553</v>
      </c>
      <c r="E205">
        <v>1949</v>
      </c>
      <c r="F205">
        <v>1419</v>
      </c>
      <c r="G205" s="2">
        <f t="shared" si="15"/>
        <v>3.6177230046948354</v>
      </c>
      <c r="H205" s="2">
        <f t="shared" si="15"/>
        <v>5.1244171812289609</v>
      </c>
      <c r="I205" s="2">
        <f t="shared" si="15"/>
        <v>6.1812286566828059</v>
      </c>
      <c r="J205" s="2">
        <f t="shared" si="15"/>
        <v>2.2348647631985243</v>
      </c>
      <c r="K205" s="2">
        <f t="shared" si="15"/>
        <v>0.16395342935073115</v>
      </c>
      <c r="L205" s="2">
        <f t="shared" si="16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x14ac:dyDescent="0.3">
      <c r="A206" s="5">
        <v>1275.7548259945549</v>
      </c>
      <c r="B206" s="5">
        <v>281.12830000000002</v>
      </c>
      <c r="C206" s="2">
        <v>1993.038356</v>
      </c>
      <c r="D206" s="2">
        <v>354.21699999999998</v>
      </c>
      <c r="E206">
        <v>1950</v>
      </c>
      <c r="F206">
        <v>1630</v>
      </c>
      <c r="G206" s="2">
        <f t="shared" si="15"/>
        <v>3.7043286384976524</v>
      </c>
      <c r="H206" s="2">
        <f t="shared" si="15"/>
        <v>5.2435591929658569</v>
      </c>
      <c r="I206" s="2">
        <f t="shared" si="15"/>
        <v>6.3114434972308091</v>
      </c>
      <c r="J206" s="2">
        <f t="shared" si="15"/>
        <v>2.2737432611421209</v>
      </c>
      <c r="K206" s="2">
        <f t="shared" si="15"/>
        <v>0.16606249997610675</v>
      </c>
      <c r="L206" s="2">
        <f t="shared" si="16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3">
      <c r="A207" s="5">
        <v>1257.5572759254273</v>
      </c>
      <c r="B207" s="5">
        <v>282.11384499999997</v>
      </c>
      <c r="C207" s="2">
        <v>1993.123288</v>
      </c>
      <c r="D207" s="2">
        <v>354.14400000000001</v>
      </c>
      <c r="E207">
        <v>1951</v>
      </c>
      <c r="F207">
        <v>1767</v>
      </c>
      <c r="G207" s="2">
        <f t="shared" si="15"/>
        <v>3.8038122065727697</v>
      </c>
      <c r="H207" s="2">
        <f t="shared" si="15"/>
        <v>5.3821856480389538</v>
      </c>
      <c r="I207" s="2">
        <f t="shared" si="15"/>
        <v>6.4716100445061979</v>
      </c>
      <c r="J207" s="2">
        <f t="shared" si="15"/>
        <v>2.3351660109425181</v>
      </c>
      <c r="K207" s="2">
        <f t="shared" si="15"/>
        <v>0.17724781926028133</v>
      </c>
      <c r="L207" s="2">
        <f t="shared" si="16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3">
      <c r="A208" s="5">
        <v>1246.2740771419012</v>
      </c>
      <c r="B208" s="5">
        <v>281.72289999999998</v>
      </c>
      <c r="C208" s="2">
        <v>1993.2</v>
      </c>
      <c r="D208" s="2">
        <v>354.35899999999998</v>
      </c>
      <c r="E208">
        <v>1952</v>
      </c>
      <c r="F208">
        <v>1795</v>
      </c>
      <c r="G208" s="2">
        <f t="shared" si="15"/>
        <v>3.9116572769953049</v>
      </c>
      <c r="H208" s="2">
        <f t="shared" si="15"/>
        <v>5.5332945873545478</v>
      </c>
      <c r="I208" s="2">
        <f t="shared" si="15"/>
        <v>6.6502088973620275</v>
      </c>
      <c r="J208" s="2">
        <f t="shared" si="15"/>
        <v>2.4091596843576024</v>
      </c>
      <c r="K208" s="2">
        <f t="shared" si="15"/>
        <v>0.19046398322743729</v>
      </c>
      <c r="L208" s="2">
        <f t="shared" si="16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x14ac:dyDescent="0.3">
      <c r="A209" s="5">
        <v>1207.4211739643513</v>
      </c>
      <c r="B209" s="5">
        <v>283.59713999999997</v>
      </c>
      <c r="C209" s="2">
        <v>1993.284932</v>
      </c>
      <c r="D209" s="2">
        <v>354.28899999999999</v>
      </c>
      <c r="E209">
        <v>1953</v>
      </c>
      <c r="F209">
        <v>1841</v>
      </c>
      <c r="G209" s="2">
        <f t="shared" si="15"/>
        <v>4.0212112676056337</v>
      </c>
      <c r="H209" s="2">
        <f t="shared" si="15"/>
        <v>5.6866169294412305</v>
      </c>
      <c r="I209" s="2">
        <f t="shared" si="15"/>
        <v>6.8306170591858955</v>
      </c>
      <c r="J209" s="2">
        <f t="shared" si="15"/>
        <v>2.4822127168123798</v>
      </c>
      <c r="K209" s="2">
        <f t="shared" si="15"/>
        <v>0.19979454586791706</v>
      </c>
      <c r="L209" s="2">
        <f t="shared" si="16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x14ac:dyDescent="0.3">
      <c r="A210" s="5">
        <v>1192.6199335903211</v>
      </c>
      <c r="B210" s="5">
        <v>283.85327000000001</v>
      </c>
      <c r="C210" s="2">
        <v>1993.367123</v>
      </c>
      <c r="D210" s="2">
        <v>354.26400000000001</v>
      </c>
      <c r="E210">
        <v>1954</v>
      </c>
      <c r="F210">
        <v>1865</v>
      </c>
      <c r="G210" s="2">
        <f t="shared" si="15"/>
        <v>4.1335727699530516</v>
      </c>
      <c r="H210" s="2">
        <f t="shared" si="15"/>
        <v>5.8438367260068711</v>
      </c>
      <c r="I210" s="2">
        <f t="shared" si="15"/>
        <v>7.0155144696705936</v>
      </c>
      <c r="J210" s="2">
        <f t="shared" si="15"/>
        <v>2.5564915202240117</v>
      </c>
      <c r="K210" s="2">
        <f t="shared" si="15"/>
        <v>0.20761344259488285</v>
      </c>
      <c r="L210" s="2">
        <f t="shared" si="16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3">
      <c r="A211" s="5">
        <v>1159.6127749214806</v>
      </c>
      <c r="B211" s="5">
        <v>283.87588000000005</v>
      </c>
      <c r="C211" s="2">
        <v>1993.452055</v>
      </c>
      <c r="D211" s="2">
        <v>354.697</v>
      </c>
      <c r="E211">
        <v>1955</v>
      </c>
      <c r="F211">
        <v>2043</v>
      </c>
      <c r="G211" s="2">
        <f t="shared" si="15"/>
        <v>4.2473990610328638</v>
      </c>
      <c r="H211" s="2">
        <f t="shared" si="15"/>
        <v>6.0028775273381338</v>
      </c>
      <c r="I211" s="2">
        <f t="shared" si="15"/>
        <v>7.201535707036423</v>
      </c>
      <c r="J211" s="2">
        <f t="shared" si="15"/>
        <v>2.6293439105269663</v>
      </c>
      <c r="K211" s="2">
        <f t="shared" si="15"/>
        <v>0.21348260374829464</v>
      </c>
      <c r="L211" s="2">
        <f t="shared" si="16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3">
      <c r="A212" s="5">
        <v>1136.7946841810672</v>
      </c>
      <c r="B212" s="5">
        <v>283.81344999999999</v>
      </c>
      <c r="C212" s="2">
        <v>1993.5342470000001</v>
      </c>
      <c r="D212" s="2">
        <v>355.15800000000002</v>
      </c>
      <c r="E212">
        <v>1956</v>
      </c>
      <c r="F212">
        <v>2177</v>
      </c>
      <c r="G212" s="2">
        <f t="shared" si="15"/>
        <v>4.3720892018779338</v>
      </c>
      <c r="H212" s="2">
        <f t="shared" si="15"/>
        <v>6.1781944176931756</v>
      </c>
      <c r="I212" s="2">
        <f t="shared" si="15"/>
        <v>7.4118018368215628</v>
      </c>
      <c r="J212" s="2">
        <f t="shared" si="15"/>
        <v>2.718926491588598</v>
      </c>
      <c r="K212" s="2">
        <f t="shared" si="15"/>
        <v>0.22539923744637033</v>
      </c>
      <c r="L212" s="2">
        <f t="shared" si="16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x14ac:dyDescent="0.3">
      <c r="A213" s="5">
        <v>1105.3739406361235</v>
      </c>
      <c r="B213" s="5">
        <v>282.75096500000001</v>
      </c>
      <c r="C213" s="2">
        <v>1993.6191779999999</v>
      </c>
      <c r="D213" s="2">
        <v>355.57799999999997</v>
      </c>
      <c r="E213">
        <v>1957</v>
      </c>
      <c r="F213">
        <v>2270</v>
      </c>
      <c r="G213" s="2">
        <f t="shared" si="15"/>
        <v>4.5049577464788726</v>
      </c>
      <c r="H213" s="2">
        <f t="shared" si="15"/>
        <v>6.3656111656653849</v>
      </c>
      <c r="I213" s="2">
        <f t="shared" si="15"/>
        <v>7.6393771005090541</v>
      </c>
      <c r="J213" s="2">
        <f t="shared" si="15"/>
        <v>2.8191192009593293</v>
      </c>
      <c r="K213" s="2">
        <f t="shared" si="15"/>
        <v>0.23891812095702458</v>
      </c>
      <c r="L213" s="2">
        <f t="shared" si="16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x14ac:dyDescent="0.3">
      <c r="A214" s="5">
        <v>1087.5374858030018</v>
      </c>
      <c r="B214" s="5">
        <v>282.39983999999998</v>
      </c>
      <c r="C214" s="2">
        <v>1993.7041099999999</v>
      </c>
      <c r="D214" s="2">
        <v>355.80399999999997</v>
      </c>
      <c r="E214">
        <v>1958</v>
      </c>
      <c r="F214">
        <v>2330</v>
      </c>
      <c r="G214" s="2">
        <f t="shared" si="15"/>
        <v>4.6435023474178401</v>
      </c>
      <c r="H214" s="2">
        <f t="shared" si="15"/>
        <v>6.5612447189264618</v>
      </c>
      <c r="I214" s="2">
        <f t="shared" si="15"/>
        <v>7.8778695398298328</v>
      </c>
      <c r="J214" s="2">
        <f t="shared" si="15"/>
        <v>2.9245037087927948</v>
      </c>
      <c r="K214" s="2">
        <f t="shared" si="15"/>
        <v>0.2514839354744185</v>
      </c>
      <c r="L214" s="2">
        <f t="shared" si="16"/>
        <v>297.25860425044135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x14ac:dyDescent="0.3">
      <c r="A215" s="5">
        <v>1058.0112997238571</v>
      </c>
      <c r="B215" s="5">
        <v>282.76092</v>
      </c>
      <c r="C215" s="2">
        <v>1993.7863010000001</v>
      </c>
      <c r="D215" s="2">
        <v>355.83499999999998</v>
      </c>
      <c r="E215">
        <v>1959</v>
      </c>
      <c r="F215">
        <v>2454</v>
      </c>
      <c r="G215" s="2">
        <f t="shared" ref="G215:K230" si="17">G214*(1-G$5)+G$4*$F214*$L$4/1000</f>
        <v>4.7857089201877931</v>
      </c>
      <c r="H215" s="2">
        <f t="shared" si="17"/>
        <v>6.7619738812500838</v>
      </c>
      <c r="I215" s="2">
        <f t="shared" si="17"/>
        <v>8.122174871249797</v>
      </c>
      <c r="J215" s="2">
        <f t="shared" si="17"/>
        <v>3.0309101845284601</v>
      </c>
      <c r="K215" s="2">
        <f t="shared" si="17"/>
        <v>0.26192238865193074</v>
      </c>
      <c r="L215" s="2">
        <f t="shared" si="16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x14ac:dyDescent="0.3">
      <c r="A216" s="5">
        <v>1036.7968998901797</v>
      </c>
      <c r="B216" s="5">
        <v>280.26947000000001</v>
      </c>
      <c r="C216" s="2">
        <v>1993.8712330000001</v>
      </c>
      <c r="D216" s="2">
        <v>355.73399999999998</v>
      </c>
      <c r="E216">
        <v>1960</v>
      </c>
      <c r="F216">
        <v>2569</v>
      </c>
      <c r="G216" s="2">
        <f t="shared" si="17"/>
        <v>4.9354835680751172</v>
      </c>
      <c r="H216" s="2">
        <f t="shared" si="17"/>
        <v>6.9737940241347243</v>
      </c>
      <c r="I216" s="2">
        <f t="shared" si="17"/>
        <v>8.3818300940252133</v>
      </c>
      <c r="J216" s="2">
        <f t="shared" si="17"/>
        <v>3.1457919834421926</v>
      </c>
      <c r="K216" s="2">
        <f t="shared" si="17"/>
        <v>0.27407522678819812</v>
      </c>
      <c r="L216" s="2">
        <f t="shared" si="16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x14ac:dyDescent="0.3">
      <c r="A217" s="5">
        <v>1025.1723309203073</v>
      </c>
      <c r="B217" s="5">
        <v>280.82965000000002</v>
      </c>
      <c r="C217" s="2">
        <v>1993.9534249999999</v>
      </c>
      <c r="D217" s="2">
        <v>355.40600000000001</v>
      </c>
      <c r="E217">
        <v>1961</v>
      </c>
      <c r="F217">
        <v>2580</v>
      </c>
      <c r="G217" s="2">
        <f t="shared" si="17"/>
        <v>5.0922769953051645</v>
      </c>
      <c r="H217" s="2">
        <f t="shared" si="17"/>
        <v>7.1958295655387117</v>
      </c>
      <c r="I217" s="2">
        <f t="shared" si="17"/>
        <v>8.6552770597842681</v>
      </c>
      <c r="J217" s="2">
        <f t="shared" si="17"/>
        <v>3.2676085989378469</v>
      </c>
      <c r="K217" s="2">
        <f t="shared" si="17"/>
        <v>0.28684535675323308</v>
      </c>
      <c r="L217" s="2">
        <f t="shared" si="16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x14ac:dyDescent="0.3">
      <c r="A218" s="5">
        <v>1005</v>
      </c>
      <c r="B218" s="5">
        <v>280.5</v>
      </c>
      <c r="C218" s="2">
        <v>1994.038356</v>
      </c>
      <c r="D218" s="2">
        <v>355.03500000000003</v>
      </c>
      <c r="E218">
        <v>1962</v>
      </c>
      <c r="F218">
        <v>2686</v>
      </c>
      <c r="G218" s="2">
        <f t="shared" si="17"/>
        <v>5.2497417840375586</v>
      </c>
      <c r="H218" s="2">
        <f t="shared" si="17"/>
        <v>7.4182871443793204</v>
      </c>
      <c r="I218" s="2">
        <f t="shared" si="17"/>
        <v>8.926706234112773</v>
      </c>
      <c r="J218" s="2">
        <f t="shared" si="17"/>
        <v>3.3837572939762017</v>
      </c>
      <c r="K218" s="2">
        <f t="shared" si="17"/>
        <v>0.29510726403042442</v>
      </c>
      <c r="L218" s="2">
        <f t="shared" si="16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x14ac:dyDescent="0.3">
      <c r="A219" s="5">
        <v>1004.9747775064998</v>
      </c>
      <c r="B219" s="5">
        <v>279.36356499999999</v>
      </c>
      <c r="C219" s="2">
        <v>1994.123288</v>
      </c>
      <c r="D219" s="2">
        <v>355.029</v>
      </c>
      <c r="E219">
        <v>1963</v>
      </c>
      <c r="F219">
        <v>2833</v>
      </c>
      <c r="G219" s="2">
        <f t="shared" si="17"/>
        <v>5.4136760563380282</v>
      </c>
      <c r="H219" s="2">
        <f t="shared" si="17"/>
        <v>7.6500857874123716</v>
      </c>
      <c r="I219" s="2">
        <f t="shared" si="17"/>
        <v>9.2104170015195468</v>
      </c>
      <c r="J219" s="2">
        <f t="shared" si="17"/>
        <v>3.5057120937756472</v>
      </c>
      <c r="K219" s="2">
        <f t="shared" si="17"/>
        <v>0.30509488992334016</v>
      </c>
      <c r="L219" s="2">
        <f t="shared" si="16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x14ac:dyDescent="0.3">
      <c r="A220" s="5">
        <v>968.20091040480986</v>
      </c>
      <c r="B220" s="5">
        <v>278.45946000000004</v>
      </c>
      <c r="C220" s="2">
        <v>1994.2</v>
      </c>
      <c r="D220" s="2">
        <v>355.346</v>
      </c>
      <c r="E220">
        <v>1964</v>
      </c>
      <c r="F220">
        <v>2995</v>
      </c>
      <c r="G220" s="2">
        <f t="shared" si="17"/>
        <v>5.5865821596244132</v>
      </c>
      <c r="H220" s="2">
        <f t="shared" si="17"/>
        <v>7.895049562349195</v>
      </c>
      <c r="I220" s="2">
        <f t="shared" si="17"/>
        <v>9.5124041353112165</v>
      </c>
      <c r="J220" s="2">
        <f t="shared" si="17"/>
        <v>3.6379535203975024</v>
      </c>
      <c r="K220" s="2">
        <f t="shared" si="17"/>
        <v>0.31805409969583753</v>
      </c>
      <c r="L220" s="2">
        <f t="shared" si="16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3">
      <c r="A221" s="5">
        <v>944.23650758208908</v>
      </c>
      <c r="B221" s="5">
        <v>279.11739</v>
      </c>
      <c r="C221" s="2">
        <v>1994.284932</v>
      </c>
      <c r="D221" s="2">
        <v>355.62200000000001</v>
      </c>
      <c r="E221">
        <v>1965</v>
      </c>
      <c r="F221">
        <v>3130</v>
      </c>
      <c r="G221" s="2">
        <f t="shared" si="17"/>
        <v>5.7693755868544603</v>
      </c>
      <c r="H221" s="2">
        <f t="shared" si="17"/>
        <v>8.1545507022225188</v>
      </c>
      <c r="I221" s="2">
        <f t="shared" si="17"/>
        <v>9.8346758399685257</v>
      </c>
      <c r="J221" s="2">
        <f t="shared" si="17"/>
        <v>3.7816544945713471</v>
      </c>
      <c r="K221" s="2">
        <f t="shared" si="17"/>
        <v>0.33351989155132167</v>
      </c>
      <c r="L221" s="2">
        <f t="shared" si="16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3">
      <c r="A222" s="5">
        <v>897.43654891130177</v>
      </c>
      <c r="B222" s="5">
        <v>278.91423999999995</v>
      </c>
      <c r="C222" s="2">
        <v>1994.367123</v>
      </c>
      <c r="D222" s="2">
        <v>355.846</v>
      </c>
      <c r="E222">
        <v>1966</v>
      </c>
      <c r="F222">
        <v>3288</v>
      </c>
      <c r="G222" s="2">
        <f t="shared" si="17"/>
        <v>5.9604084507042252</v>
      </c>
      <c r="H222" s="2">
        <f t="shared" si="17"/>
        <v>8.4260140030391373</v>
      </c>
      <c r="I222" s="2">
        <f t="shared" si="17"/>
        <v>10.172903505459898</v>
      </c>
      <c r="J222" s="2">
        <f t="shared" si="17"/>
        <v>3.9329913542881836</v>
      </c>
      <c r="K222" s="2">
        <f t="shared" si="17"/>
        <v>0.34923839665742085</v>
      </c>
      <c r="L222" s="2">
        <f t="shared" si="16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x14ac:dyDescent="0.3">
      <c r="A223" s="5">
        <v>857.30982198049514</v>
      </c>
      <c r="B223" s="5">
        <v>279.33640000000003</v>
      </c>
      <c r="C223" s="2">
        <v>1994.452055</v>
      </c>
      <c r="D223" s="2">
        <v>356.10899999999998</v>
      </c>
      <c r="E223">
        <v>1967</v>
      </c>
      <c r="F223">
        <v>3393</v>
      </c>
      <c r="G223" s="2">
        <f t="shared" si="17"/>
        <v>6.1610845070422533</v>
      </c>
      <c r="H223" s="2">
        <f t="shared" si="17"/>
        <v>8.7115661809497791</v>
      </c>
      <c r="I223" s="2">
        <f t="shared" si="17"/>
        <v>10.530328360112787</v>
      </c>
      <c r="J223" s="2">
        <f t="shared" si="17"/>
        <v>4.0942274159294891</v>
      </c>
      <c r="K223" s="2">
        <f t="shared" si="17"/>
        <v>0.36618999230470639</v>
      </c>
      <c r="L223" s="2">
        <f t="shared" si="16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x14ac:dyDescent="0.3">
      <c r="A224" s="5">
        <v>799.24277413704067</v>
      </c>
      <c r="B224" s="5">
        <v>278.54995500000001</v>
      </c>
      <c r="C224" s="2">
        <v>1994.5342470000001</v>
      </c>
      <c r="D224" s="2">
        <v>356.58100000000002</v>
      </c>
      <c r="E224">
        <v>1968</v>
      </c>
      <c r="F224">
        <v>3566</v>
      </c>
      <c r="G224" s="2">
        <f t="shared" si="17"/>
        <v>6.3681690140845069</v>
      </c>
      <c r="H224" s="2">
        <f t="shared" si="17"/>
        <v>9.0061919512107131</v>
      </c>
      <c r="I224" s="2">
        <f t="shared" si="17"/>
        <v>10.89873028611618</v>
      </c>
      <c r="J224" s="2">
        <f t="shared" si="17"/>
        <v>4.2585765119339767</v>
      </c>
      <c r="K224" s="2">
        <f t="shared" si="17"/>
        <v>0.38140123226062506</v>
      </c>
      <c r="L224" s="2">
        <f t="shared" si="16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x14ac:dyDescent="0.3">
      <c r="A225" s="5">
        <v>764.49516100553888</v>
      </c>
      <c r="B225" s="5">
        <v>278.52599499999997</v>
      </c>
      <c r="C225" s="2">
        <v>1994.6191779999999</v>
      </c>
      <c r="D225" s="2">
        <v>357.14699999999999</v>
      </c>
      <c r="E225">
        <v>1969</v>
      </c>
      <c r="F225">
        <v>3780</v>
      </c>
      <c r="G225" s="2">
        <f t="shared" si="17"/>
        <v>6.5858122065727702</v>
      </c>
      <c r="H225" s="2">
        <f t="shared" si="17"/>
        <v>9.3162513286239097</v>
      </c>
      <c r="I225" s="2">
        <f t="shared" si="17"/>
        <v>11.288177904898959</v>
      </c>
      <c r="J225" s="2">
        <f t="shared" si="17"/>
        <v>4.4338420250926829</v>
      </c>
      <c r="K225" s="2">
        <f t="shared" si="17"/>
        <v>0.39874938139383509</v>
      </c>
      <c r="L225" s="2">
        <f t="shared" si="16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x14ac:dyDescent="0.3">
      <c r="A226" s="5">
        <v>729.67119819346613</v>
      </c>
      <c r="B226" s="5">
        <v>278.52599499999997</v>
      </c>
      <c r="C226" s="2">
        <v>1994.7041099999999</v>
      </c>
      <c r="D226" s="2">
        <v>357.46699999999998</v>
      </c>
      <c r="E226">
        <v>1970</v>
      </c>
      <c r="F226">
        <v>4053</v>
      </c>
      <c r="G226" s="2">
        <f t="shared" si="17"/>
        <v>6.8165164319248825</v>
      </c>
      <c r="H226" s="2">
        <f t="shared" si="17"/>
        <v>9.6455516201328528</v>
      </c>
      <c r="I226" s="2">
        <f t="shared" si="17"/>
        <v>11.704548352623755</v>
      </c>
      <c r="J226" s="2">
        <f t="shared" si="17"/>
        <v>4.6242125413859894</v>
      </c>
      <c r="K226" s="2">
        <f t="shared" si="17"/>
        <v>0.41931851408920162</v>
      </c>
      <c r="L226" s="2">
        <f t="shared" si="16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x14ac:dyDescent="0.3">
      <c r="A227" s="5">
        <v>698.42128056304807</v>
      </c>
      <c r="B227" s="5">
        <v>279.70473500000003</v>
      </c>
      <c r="C227" s="2">
        <v>1994.7863010000001</v>
      </c>
      <c r="D227" s="2">
        <v>357.47199999999998</v>
      </c>
      <c r="E227">
        <v>1971</v>
      </c>
      <c r="F227">
        <v>4208</v>
      </c>
      <c r="G227" s="2">
        <f t="shared" si="17"/>
        <v>7.0638826291079813</v>
      </c>
      <c r="H227" s="2">
        <f t="shared" si="17"/>
        <v>9.9995797995108582</v>
      </c>
      <c r="I227" s="2">
        <f t="shared" si="17"/>
        <v>12.156344104264022</v>
      </c>
      <c r="J227" s="2">
        <f t="shared" si="17"/>
        <v>4.8357500421018615</v>
      </c>
      <c r="K227" s="2">
        <f t="shared" si="17"/>
        <v>0.44461122512108975</v>
      </c>
      <c r="L227" s="2">
        <f t="shared" si="16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x14ac:dyDescent="0.3">
      <c r="A228" s="5">
        <v>667.93828448427166</v>
      </c>
      <c r="B228" s="5">
        <v>279.38617500000004</v>
      </c>
      <c r="C228" s="2">
        <v>1994.8712330000001</v>
      </c>
      <c r="D228" s="2">
        <v>357.36099999999999</v>
      </c>
      <c r="E228">
        <v>1972</v>
      </c>
      <c r="F228">
        <v>4376</v>
      </c>
      <c r="G228" s="2">
        <f t="shared" si="17"/>
        <v>7.3207089201877933</v>
      </c>
      <c r="H228" s="2">
        <f t="shared" si="17"/>
        <v>10.367188027392475</v>
      </c>
      <c r="I228" s="2">
        <f t="shared" si="17"/>
        <v>12.625361960041674</v>
      </c>
      <c r="J228" s="2">
        <f t="shared" si="17"/>
        <v>5.0533955587079493</v>
      </c>
      <c r="K228" s="2">
        <f t="shared" si="17"/>
        <v>0.46722902513434617</v>
      </c>
      <c r="L228" s="2">
        <f t="shared" si="16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x14ac:dyDescent="0.3">
      <c r="A229" s="5">
        <v>631.98424029684861</v>
      </c>
      <c r="B229" s="5">
        <v>278.251305</v>
      </c>
      <c r="C229" s="2">
        <v>1994.9534249999999</v>
      </c>
      <c r="D229" s="2">
        <v>357.327</v>
      </c>
      <c r="E229">
        <v>1973</v>
      </c>
      <c r="F229">
        <v>4615</v>
      </c>
      <c r="G229" s="2">
        <f t="shared" si="17"/>
        <v>7.5877887323943662</v>
      </c>
      <c r="H229" s="2">
        <f t="shared" si="17"/>
        <v>10.749559601935228</v>
      </c>
      <c r="I229" s="2">
        <f t="shared" si="17"/>
        <v>13.113323805911094</v>
      </c>
      <c r="J229" s="2">
        <f t="shared" si="17"/>
        <v>5.2783259810554055</v>
      </c>
      <c r="K229" s="2">
        <f t="shared" si="17"/>
        <v>0.48883473824129697</v>
      </c>
      <c r="L229" s="2">
        <f t="shared" si="16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x14ac:dyDescent="0.3">
      <c r="A230" s="5">
        <v>595.63840159634913</v>
      </c>
      <c r="B230" s="5">
        <v>276.89742500000006</v>
      </c>
      <c r="C230" s="2">
        <v>1995.038356</v>
      </c>
      <c r="D230" s="2">
        <v>357.38799999999998</v>
      </c>
      <c r="E230">
        <v>1974</v>
      </c>
      <c r="F230">
        <v>4623</v>
      </c>
      <c r="G230" s="2">
        <f t="shared" si="17"/>
        <v>7.8694553990610325</v>
      </c>
      <c r="H230" s="2">
        <f t="shared" si="17"/>
        <v>11.153320575397705</v>
      </c>
      <c r="I230" s="2">
        <f t="shared" si="17"/>
        <v>13.630642030636347</v>
      </c>
      <c r="J230" s="2">
        <f t="shared" si="17"/>
        <v>5.5184584787152442</v>
      </c>
      <c r="K230" s="2">
        <f t="shared" si="17"/>
        <v>0.51315992294261292</v>
      </c>
      <c r="L230" s="2">
        <f t="shared" si="16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x14ac:dyDescent="0.3">
      <c r="A231" s="5">
        <v>572.00461163900115</v>
      </c>
      <c r="B231" s="5">
        <v>277.56441000000001</v>
      </c>
      <c r="C231" s="2">
        <v>1995.123288</v>
      </c>
      <c r="D231" s="2">
        <v>357.49099999999999</v>
      </c>
      <c r="E231">
        <v>1975</v>
      </c>
      <c r="F231">
        <v>4596</v>
      </c>
      <c r="G231" s="2">
        <f t="shared" ref="G231:K246" si="18">G230*(1-G$5)+G$4*$F230*$L$4/1000</f>
        <v>8.1516103286384975</v>
      </c>
      <c r="H231" s="2">
        <f t="shared" si="18"/>
        <v>11.556721964058877</v>
      </c>
      <c r="I231" s="2">
        <f t="shared" si="18"/>
        <v>14.142218369467749</v>
      </c>
      <c r="J231" s="2">
        <f t="shared" si="18"/>
        <v>5.7458119288616505</v>
      </c>
      <c r="K231" s="2">
        <f t="shared" si="18"/>
        <v>0.52828948012159394</v>
      </c>
      <c r="L231" s="2">
        <f t="shared" si="16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x14ac:dyDescent="0.3">
      <c r="A232" s="5">
        <v>536.67317783497401</v>
      </c>
      <c r="B232" s="5">
        <v>276.00147500000003</v>
      </c>
      <c r="C232" s="2">
        <v>1995.2</v>
      </c>
      <c r="D232" s="2">
        <v>357.517</v>
      </c>
      <c r="E232">
        <v>1976</v>
      </c>
      <c r="F232">
        <v>4864</v>
      </c>
      <c r="G232" s="2">
        <f t="shared" si="18"/>
        <v>8.4321173708920192</v>
      </c>
      <c r="H232" s="2">
        <f t="shared" si="18"/>
        <v>11.956478372170753</v>
      </c>
      <c r="I232" s="2">
        <f t="shared" si="18"/>
        <v>14.642871677571748</v>
      </c>
      <c r="J232" s="2">
        <f t="shared" si="18"/>
        <v>5.9570083770829374</v>
      </c>
      <c r="K232" s="2">
        <f t="shared" si="18"/>
        <v>0.53619841478471852</v>
      </c>
      <c r="L232" s="2">
        <f t="shared" si="16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x14ac:dyDescent="0.3">
      <c r="A233" s="5">
        <v>499.79633604650161</v>
      </c>
      <c r="B233" s="5">
        <v>276.35985500000004</v>
      </c>
      <c r="C233" s="2">
        <v>1995.284932</v>
      </c>
      <c r="D233" s="2">
        <v>357.48599999999999</v>
      </c>
      <c r="E233">
        <v>1977</v>
      </c>
      <c r="F233">
        <v>5026</v>
      </c>
      <c r="G233" s="2">
        <f t="shared" si="18"/>
        <v>8.7289812206572783</v>
      </c>
      <c r="H233" s="2">
        <f t="shared" si="18"/>
        <v>12.380299357700245</v>
      </c>
      <c r="I233" s="2">
        <f t="shared" si="18"/>
        <v>15.177067819420543</v>
      </c>
      <c r="J233" s="2">
        <f t="shared" si="18"/>
        <v>6.1875952352493577</v>
      </c>
      <c r="K233" s="2">
        <f t="shared" si="18"/>
        <v>0.55357758576798066</v>
      </c>
      <c r="L233" s="2">
        <f t="shared" si="16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x14ac:dyDescent="0.3">
      <c r="A234" s="5">
        <v>461.23531057480534</v>
      </c>
      <c r="B234" s="5">
        <v>276.71823500000005</v>
      </c>
      <c r="C234" s="2">
        <v>1995.367123</v>
      </c>
      <c r="D234" s="2">
        <v>357.76799999999997</v>
      </c>
      <c r="E234">
        <v>1978</v>
      </c>
      <c r="F234">
        <v>5087</v>
      </c>
      <c r="G234" s="2">
        <f t="shared" si="18"/>
        <v>9.0357323943661978</v>
      </c>
      <c r="H234" s="2">
        <f t="shared" si="18"/>
        <v>12.818165666632165</v>
      </c>
      <c r="I234" s="2">
        <f t="shared" si="18"/>
        <v>15.728431679811502</v>
      </c>
      <c r="J234" s="2">
        <f t="shared" si="18"/>
        <v>6.4240234756473917</v>
      </c>
      <c r="K234" s="2">
        <f t="shared" si="18"/>
        <v>0.57172421961253428</v>
      </c>
      <c r="L234" s="2">
        <f t="shared" si="16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x14ac:dyDescent="0.3">
      <c r="A235" s="5">
        <v>428.38085402493795</v>
      </c>
      <c r="B235" s="5">
        <v>276.90738000000005</v>
      </c>
      <c r="C235" s="2">
        <v>1995.452055</v>
      </c>
      <c r="D235" s="2">
        <v>358.17599999999999</v>
      </c>
      <c r="E235">
        <v>1979</v>
      </c>
      <c r="F235">
        <v>5369</v>
      </c>
      <c r="G235" s="2">
        <f t="shared" si="18"/>
        <v>9.3462065727699546</v>
      </c>
      <c r="H235" s="2">
        <f t="shared" si="18"/>
        <v>13.260555091786765</v>
      </c>
      <c r="I235" s="2">
        <f t="shared" si="18"/>
        <v>16.28155911413258</v>
      </c>
      <c r="J235" s="2">
        <f t="shared" si="18"/>
        <v>6.6541049383807076</v>
      </c>
      <c r="K235" s="2">
        <f t="shared" si="18"/>
        <v>0.58559455917509318</v>
      </c>
      <c r="L235" s="2">
        <f t="shared" si="16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x14ac:dyDescent="0.3">
      <c r="A236" s="5">
        <v>364.64069483611263</v>
      </c>
      <c r="B236" s="5">
        <v>277.04675000000003</v>
      </c>
      <c r="C236" s="2">
        <v>1995.5342470000001</v>
      </c>
      <c r="D236" s="2">
        <v>358.45699999999999</v>
      </c>
      <c r="E236">
        <v>1980</v>
      </c>
      <c r="F236">
        <v>5316</v>
      </c>
      <c r="G236" s="2">
        <f t="shared" si="18"/>
        <v>9.6738920187793447</v>
      </c>
      <c r="H236" s="2">
        <f t="shared" si="18"/>
        <v>13.728206363645002</v>
      </c>
      <c r="I236" s="2">
        <f t="shared" si="18"/>
        <v>16.869628328542579</v>
      </c>
      <c r="J236" s="2">
        <f t="shared" si="18"/>
        <v>6.9041411620400934</v>
      </c>
      <c r="K236" s="2">
        <f t="shared" si="18"/>
        <v>0.6072467820001286</v>
      </c>
      <c r="L236" s="2">
        <f t="shared" si="16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x14ac:dyDescent="0.3">
      <c r="A237" s="5">
        <v>329.24210070529784</v>
      </c>
      <c r="B237" s="5">
        <v>278.91829000000001</v>
      </c>
      <c r="C237" s="2">
        <v>1995.6191779999999</v>
      </c>
      <c r="D237" s="2">
        <v>358.79700000000003</v>
      </c>
      <c r="E237">
        <v>1981</v>
      </c>
      <c r="F237">
        <v>5152</v>
      </c>
      <c r="G237" s="2">
        <f t="shared" si="18"/>
        <v>9.9983427230046971</v>
      </c>
      <c r="H237" s="2">
        <f t="shared" si="18"/>
        <v>14.189594587050243</v>
      </c>
      <c r="I237" s="2">
        <f t="shared" si="18"/>
        <v>17.441841674450874</v>
      </c>
      <c r="J237" s="2">
        <f t="shared" si="18"/>
        <v>7.1336729450424237</v>
      </c>
      <c r="K237" s="2">
        <f t="shared" si="18"/>
        <v>0.61789125608364415</v>
      </c>
      <c r="L237" s="2">
        <f t="shared" si="16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x14ac:dyDescent="0.3">
      <c r="A238" s="5">
        <v>302.34742552285286</v>
      </c>
      <c r="B238" s="5">
        <v>279.83415000000002</v>
      </c>
      <c r="C238" s="2">
        <v>1995.7041099999999</v>
      </c>
      <c r="D238" s="2">
        <v>359.084</v>
      </c>
      <c r="E238">
        <v>1982</v>
      </c>
      <c r="F238">
        <v>5113</v>
      </c>
      <c r="G238" s="2">
        <f t="shared" si="18"/>
        <v>10.312784037558687</v>
      </c>
      <c r="H238" s="2">
        <f t="shared" si="18"/>
        <v>14.634314456624777</v>
      </c>
      <c r="I238" s="2">
        <f t="shared" si="18"/>
        <v>17.981735922752087</v>
      </c>
      <c r="J238" s="2">
        <f t="shared" si="18"/>
        <v>7.3308434726053662</v>
      </c>
      <c r="K238" s="2">
        <f t="shared" si="18"/>
        <v>0.61664792545538094</v>
      </c>
      <c r="L238" s="2">
        <f t="shared" si="16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x14ac:dyDescent="0.3">
      <c r="A239" s="5">
        <v>274.1568772034243</v>
      </c>
      <c r="B239" s="5">
        <v>280.13280000000003</v>
      </c>
      <c r="C239" s="2">
        <v>1995.7863010000001</v>
      </c>
      <c r="D239" s="2">
        <v>359.19</v>
      </c>
      <c r="E239">
        <v>1983</v>
      </c>
      <c r="F239">
        <v>5095</v>
      </c>
      <c r="G239" s="2">
        <f t="shared" si="18"/>
        <v>10.624845070422538</v>
      </c>
      <c r="H239" s="2">
        <f t="shared" si="18"/>
        <v>15.074148916710246</v>
      </c>
      <c r="I239" s="2">
        <f t="shared" si="18"/>
        <v>18.50852422300261</v>
      </c>
      <c r="J239" s="2">
        <f t="shared" si="18"/>
        <v>7.5121728030154289</v>
      </c>
      <c r="K239" s="2">
        <f t="shared" si="18"/>
        <v>0.61406282139368651</v>
      </c>
      <c r="L239" s="2">
        <f t="shared" si="16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x14ac:dyDescent="0.3">
      <c r="A240" s="5">
        <v>227.90304089821478</v>
      </c>
      <c r="B240" s="5">
        <v>281.48667999999998</v>
      </c>
      <c r="C240" s="2">
        <v>1995.8712330000001</v>
      </c>
      <c r="D240" s="2">
        <v>359.26499999999999</v>
      </c>
      <c r="E240">
        <v>1984</v>
      </c>
      <c r="F240">
        <v>5283</v>
      </c>
      <c r="G240" s="2">
        <f t="shared" si="18"/>
        <v>10.935807511737092</v>
      </c>
      <c r="H240" s="2">
        <f t="shared" si="18"/>
        <v>15.511083238200142</v>
      </c>
      <c r="I240" s="2">
        <f t="shared" si="18"/>
        <v>19.025537420886582</v>
      </c>
      <c r="J240" s="2">
        <f t="shared" si="18"/>
        <v>7.6810306827959272</v>
      </c>
      <c r="K240" s="2">
        <f t="shared" si="18"/>
        <v>0.61164980609918596</v>
      </c>
      <c r="L240" s="2">
        <f t="shared" si="16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x14ac:dyDescent="0.3">
      <c r="A241" s="5">
        <v>202.4849869723617</v>
      </c>
      <c r="B241" s="5">
        <v>280.720145</v>
      </c>
      <c r="C241" s="2">
        <v>1995.9534249999999</v>
      </c>
      <c r="D241" s="2">
        <v>359.52800000000002</v>
      </c>
      <c r="E241">
        <v>1985</v>
      </c>
      <c r="F241">
        <v>5441</v>
      </c>
      <c r="G241" s="2">
        <f t="shared" si="18"/>
        <v>11.258244131455402</v>
      </c>
      <c r="H241" s="2">
        <f t="shared" si="18"/>
        <v>15.964468122467146</v>
      </c>
      <c r="I241" s="2">
        <f t="shared" si="18"/>
        <v>19.563855080655962</v>
      </c>
      <c r="J241" s="2">
        <f t="shared" si="18"/>
        <v>7.8623079704687644</v>
      </c>
      <c r="K241" s="2">
        <f t="shared" si="18"/>
        <v>0.61901252942052809</v>
      </c>
      <c r="L241" s="2">
        <f t="shared" si="16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x14ac:dyDescent="0.3">
      <c r="A242" s="5">
        <v>168.21349890930378</v>
      </c>
      <c r="B242" s="5">
        <v>280.05315999999999</v>
      </c>
      <c r="C242" s="2">
        <v>1996.0382509999999</v>
      </c>
      <c r="D242" s="2">
        <v>359.423</v>
      </c>
      <c r="E242">
        <v>1986</v>
      </c>
      <c r="F242">
        <v>5609</v>
      </c>
      <c r="G242" s="2">
        <f t="shared" si="18"/>
        <v>11.590323943661975</v>
      </c>
      <c r="H242" s="2">
        <f t="shared" si="18"/>
        <v>16.431441412112747</v>
      </c>
      <c r="I242" s="2">
        <f t="shared" si="18"/>
        <v>20.118684198448399</v>
      </c>
      <c r="J242" s="2">
        <f t="shared" si="18"/>
        <v>8.0517740575453036</v>
      </c>
      <c r="K242" s="2">
        <f t="shared" si="18"/>
        <v>0.6308960872294902</v>
      </c>
      <c r="L242" s="2">
        <f t="shared" si="16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x14ac:dyDescent="0.3">
      <c r="A243" s="5">
        <v>135.98307171747592</v>
      </c>
      <c r="B243" s="5">
        <v>278.131845</v>
      </c>
      <c r="C243" s="2">
        <v>1996.1229510000001</v>
      </c>
      <c r="D243" s="2">
        <v>359.09</v>
      </c>
      <c r="E243">
        <v>1987</v>
      </c>
      <c r="F243">
        <v>5755</v>
      </c>
      <c r="G243" s="2">
        <f t="shared" si="18"/>
        <v>11.932657276995307</v>
      </c>
      <c r="H243" s="2">
        <f t="shared" si="18"/>
        <v>16.912904692163611</v>
      </c>
      <c r="I243" s="2">
        <f t="shared" si="18"/>
        <v>20.691305494722755</v>
      </c>
      <c r="J243" s="2">
        <f t="shared" si="18"/>
        <v>8.2501348525801976</v>
      </c>
      <c r="K243" s="2">
        <f t="shared" si="18"/>
        <v>0.64599115333075519</v>
      </c>
      <c r="L243" s="2">
        <f t="shared" si="16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x14ac:dyDescent="0.3">
      <c r="A244" s="5">
        <v>104.48192862208691</v>
      </c>
      <c r="B244" s="5">
        <v>277.51463500000006</v>
      </c>
      <c r="C244" s="2">
        <v>1996.202186</v>
      </c>
      <c r="D244" s="2">
        <v>359.08499999999998</v>
      </c>
      <c r="E244">
        <v>1988</v>
      </c>
      <c r="F244">
        <v>5968</v>
      </c>
      <c r="G244" s="2">
        <f t="shared" si="18"/>
        <v>12.283901408450706</v>
      </c>
      <c r="H244" s="2">
        <f t="shared" si="18"/>
        <v>17.406752372523361</v>
      </c>
      <c r="I244" s="2">
        <f t="shared" si="18"/>
        <v>21.278174987582009</v>
      </c>
      <c r="J244" s="2">
        <f t="shared" si="18"/>
        <v>8.4543000692470418</v>
      </c>
      <c r="K244" s="2">
        <f t="shared" si="18"/>
        <v>0.66200123382545795</v>
      </c>
      <c r="L244" s="2">
        <f t="shared" si="16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x14ac:dyDescent="0.3">
      <c r="A245" s="5">
        <v>55.959143681423186</v>
      </c>
      <c r="B245" s="5">
        <v>277.37526500000001</v>
      </c>
      <c r="C245" s="2">
        <v>1996.286885</v>
      </c>
      <c r="D245" s="2">
        <v>359.125</v>
      </c>
      <c r="E245">
        <v>1989</v>
      </c>
      <c r="F245">
        <v>6088</v>
      </c>
      <c r="G245" s="2">
        <f t="shared" si="18"/>
        <v>12.648145539906105</v>
      </c>
      <c r="H245" s="2">
        <f t="shared" si="18"/>
        <v>17.919241463148666</v>
      </c>
      <c r="I245" s="2">
        <f t="shared" si="18"/>
        <v>21.889167156655677</v>
      </c>
      <c r="J245" s="2">
        <f t="shared" si="18"/>
        <v>8.6718019689515202</v>
      </c>
      <c r="K245" s="2">
        <f t="shared" si="18"/>
        <v>0.68171183850996242</v>
      </c>
      <c r="L245" s="2">
        <f t="shared" si="16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x14ac:dyDescent="0.3">
      <c r="A246" s="5">
        <v>29.524057891659709</v>
      </c>
      <c r="B246" s="5">
        <v>277.88297</v>
      </c>
      <c r="C246" s="2">
        <v>1996.3688520000001</v>
      </c>
      <c r="D246" s="2">
        <v>359.31900000000002</v>
      </c>
      <c r="E246">
        <v>1990</v>
      </c>
      <c r="F246">
        <v>6151</v>
      </c>
      <c r="G246" s="2">
        <f t="shared" si="18"/>
        <v>13.019713615023477</v>
      </c>
      <c r="H246" s="2">
        <f t="shared" si="18"/>
        <v>18.441588286596321</v>
      </c>
      <c r="I246" s="2">
        <f t="shared" si="18"/>
        <v>22.509986381540557</v>
      </c>
      <c r="J246" s="2">
        <f t="shared" si="18"/>
        <v>8.8909631759625434</v>
      </c>
      <c r="K246" s="2">
        <f t="shared" si="18"/>
        <v>0.69930072738949123</v>
      </c>
      <c r="L246" s="2">
        <f t="shared" si="16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x14ac:dyDescent="0.3">
      <c r="A247" s="5">
        <v>13.3</v>
      </c>
      <c r="B247" s="5">
        <v>276.74810000000002</v>
      </c>
      <c r="C247" s="2">
        <v>1996.4535519999999</v>
      </c>
      <c r="D247" s="2">
        <v>359.81900000000002</v>
      </c>
      <c r="E247">
        <v>1991</v>
      </c>
      <c r="F247">
        <v>6239</v>
      </c>
      <c r="G247" s="2">
        <f t="shared" ref="G247:K262" si="19">G246*(1-G$5)+G$4*$F246*$L$4/1000</f>
        <v>13.395126760563382</v>
      </c>
      <c r="H247" s="2">
        <f t="shared" si="19"/>
        <v>18.968413611272538</v>
      </c>
      <c r="I247" s="2">
        <f t="shared" si="19"/>
        <v>23.131937377159385</v>
      </c>
      <c r="J247" s="2">
        <f t="shared" si="19"/>
        <v>9.1049987584252374</v>
      </c>
      <c r="K247" s="2">
        <f t="shared" si="19"/>
        <v>0.71292667424407719</v>
      </c>
      <c r="L247" s="2">
        <f t="shared" si="16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x14ac:dyDescent="0.3">
      <c r="A248" s="5">
        <v>1996.518</v>
      </c>
      <c r="B248" s="5">
        <v>359.52511079042995</v>
      </c>
      <c r="C248" s="2">
        <v>1996.535519</v>
      </c>
      <c r="D248" s="2">
        <v>360.24</v>
      </c>
      <c r="E248">
        <v>1992</v>
      </c>
      <c r="F248">
        <v>6178</v>
      </c>
      <c r="G248" s="2">
        <f t="shared" si="19"/>
        <v>13.775910798122068</v>
      </c>
      <c r="H248" s="2">
        <f t="shared" si="19"/>
        <v>19.5020525345269</v>
      </c>
      <c r="I248" s="2">
        <f t="shared" si="19"/>
        <v>23.758760820732917</v>
      </c>
      <c r="J248" s="2">
        <f t="shared" si="19"/>
        <v>9.3171357994563024</v>
      </c>
      <c r="K248" s="2">
        <f t="shared" si="19"/>
        <v>0.72532268417805956</v>
      </c>
      <c r="L248" s="2">
        <f t="shared" si="16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x14ac:dyDescent="0.3">
      <c r="A249" s="5">
        <v>1994.49</v>
      </c>
      <c r="B249" s="5">
        <v>356.87847777427163</v>
      </c>
      <c r="C249" s="2">
        <v>1996.6202189999999</v>
      </c>
      <c r="D249" s="2">
        <v>360.57900000000001</v>
      </c>
      <c r="E249">
        <v>1993</v>
      </c>
      <c r="F249">
        <v>6172</v>
      </c>
      <c r="G249" s="2">
        <f t="shared" si="19"/>
        <v>14.152971830985917</v>
      </c>
      <c r="H249" s="2">
        <f t="shared" si="19"/>
        <v>20.028495701617366</v>
      </c>
      <c r="I249" s="2">
        <f t="shared" si="19"/>
        <v>24.368006334737949</v>
      </c>
      <c r="J249" s="2">
        <f t="shared" si="19"/>
        <v>9.5099944938481862</v>
      </c>
      <c r="K249" s="2">
        <f t="shared" si="19"/>
        <v>0.72997739449586407</v>
      </c>
      <c r="L249" s="2">
        <f t="shared" si="16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x14ac:dyDescent="0.3">
      <c r="A250" s="5">
        <v>1992.375</v>
      </c>
      <c r="B250" s="5">
        <v>353.5523371219262</v>
      </c>
      <c r="C250" s="2">
        <v>1996.7049179999999</v>
      </c>
      <c r="D250" s="2">
        <v>360.72500000000002</v>
      </c>
      <c r="E250">
        <v>1994</v>
      </c>
      <c r="F250">
        <v>6284</v>
      </c>
      <c r="G250" s="2">
        <f t="shared" si="19"/>
        <v>14.529666666666669</v>
      </c>
      <c r="H250" s="2">
        <f t="shared" si="19"/>
        <v>20.552927227533115</v>
      </c>
      <c r="I250" s="2">
        <f t="shared" si="19"/>
        <v>24.968172771769495</v>
      </c>
      <c r="J250" s="2">
        <f t="shared" si="19"/>
        <v>9.6911315519970955</v>
      </c>
      <c r="K250" s="2">
        <f t="shared" si="19"/>
        <v>0.73251892887484815</v>
      </c>
      <c r="L250" s="2">
        <f t="shared" si="16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x14ac:dyDescent="0.3">
      <c r="A251" s="5">
        <v>1989.758</v>
      </c>
      <c r="B251" s="5">
        <v>349.67310772438844</v>
      </c>
      <c r="C251" s="2">
        <v>1996.786885</v>
      </c>
      <c r="D251" s="2">
        <v>360.59100000000001</v>
      </c>
      <c r="E251">
        <v>1995</v>
      </c>
      <c r="F251">
        <v>6422</v>
      </c>
      <c r="G251" s="2">
        <f t="shared" si="19"/>
        <v>14.913197183098594</v>
      </c>
      <c r="H251" s="2">
        <f t="shared" si="19"/>
        <v>21.086432458565735</v>
      </c>
      <c r="I251" s="2">
        <f t="shared" si="19"/>
        <v>25.577109696321013</v>
      </c>
      <c r="J251" s="2">
        <f t="shared" si="19"/>
        <v>9.8750663593886845</v>
      </c>
      <c r="K251" s="2">
        <f t="shared" si="19"/>
        <v>0.73931866336085705</v>
      </c>
      <c r="L251" s="2">
        <f t="shared" si="16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x14ac:dyDescent="0.3">
      <c r="A252" s="5">
        <v>1983.673</v>
      </c>
      <c r="B252" s="5">
        <v>341.19103438367074</v>
      </c>
      <c r="C252" s="2">
        <v>1996.8715850000001</v>
      </c>
      <c r="D252" s="2">
        <v>360.44200000000001</v>
      </c>
      <c r="E252">
        <v>1996</v>
      </c>
      <c r="F252">
        <v>6550</v>
      </c>
      <c r="G252" s="2">
        <f t="shared" si="19"/>
        <v>15.305150234741786</v>
      </c>
      <c r="H252" s="2">
        <f t="shared" si="19"/>
        <v>21.63142774723514</v>
      </c>
      <c r="I252" s="2">
        <f t="shared" si="19"/>
        <v>26.198605488793653</v>
      </c>
      <c r="J252" s="2">
        <f t="shared" si="19"/>
        <v>10.064690732596926</v>
      </c>
      <c r="K252" s="2">
        <f t="shared" si="19"/>
        <v>0.74992178404396337</v>
      </c>
      <c r="L252" s="2">
        <f t="shared" si="16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x14ac:dyDescent="0.3">
      <c r="A253" s="5">
        <v>1969.9649999999999</v>
      </c>
      <c r="B253" s="5">
        <v>324.80814873487839</v>
      </c>
      <c r="C253" s="2">
        <v>1996.9535519999999</v>
      </c>
      <c r="D253" s="2">
        <v>360.31599999999997</v>
      </c>
      <c r="E253">
        <v>1997</v>
      </c>
      <c r="F253">
        <v>6663</v>
      </c>
      <c r="G253" s="2">
        <f t="shared" si="19"/>
        <v>15.704915492957749</v>
      </c>
      <c r="H253" s="2">
        <f t="shared" si="19"/>
        <v>22.186942516913081</v>
      </c>
      <c r="I253" s="2">
        <f t="shared" si="19"/>
        <v>26.830989228909349</v>
      </c>
      <c r="J253" s="2">
        <f t="shared" si="19"/>
        <v>10.258505935693693</v>
      </c>
      <c r="K253" s="2">
        <f t="shared" si="19"/>
        <v>0.76236229149826196</v>
      </c>
      <c r="L253" s="2">
        <f t="shared" si="16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x14ac:dyDescent="0.3">
      <c r="A254" s="5">
        <v>1956.087</v>
      </c>
      <c r="B254" s="5">
        <v>316.2641053013316</v>
      </c>
      <c r="C254" s="2">
        <v>1997.038356</v>
      </c>
      <c r="D254" s="2">
        <v>360.33499999999998</v>
      </c>
      <c r="E254">
        <v>1998</v>
      </c>
      <c r="F254">
        <v>6638</v>
      </c>
      <c r="G254" s="2">
        <f t="shared" si="19"/>
        <v>16.111577464788734</v>
      </c>
      <c r="H254" s="2">
        <f t="shared" si="19"/>
        <v>22.751539377488548</v>
      </c>
      <c r="I254" s="2">
        <f t="shared" si="19"/>
        <v>27.471861250802188</v>
      </c>
      <c r="J254" s="2">
        <f t="shared" si="19"/>
        <v>10.454511996362534</v>
      </c>
      <c r="K254" s="2">
        <f t="shared" si="19"/>
        <v>0.77521300501092649</v>
      </c>
      <c r="L254" s="2">
        <f t="shared" si="16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x14ac:dyDescent="0.3">
      <c r="A255" s="5">
        <v>1942.0630000000001</v>
      </c>
      <c r="B255" s="5">
        <v>312.27818420315549</v>
      </c>
      <c r="C255" s="2">
        <v>1997.123288</v>
      </c>
      <c r="D255" s="2">
        <v>360.46600000000001</v>
      </c>
      <c r="E255">
        <v>1999</v>
      </c>
      <c r="F255">
        <v>6584</v>
      </c>
      <c r="G255" s="2">
        <f t="shared" si="19"/>
        <v>16.516713615023477</v>
      </c>
      <c r="H255" s="2">
        <f t="shared" si="19"/>
        <v>23.312235597379065</v>
      </c>
      <c r="I255" s="2">
        <f t="shared" si="19"/>
        <v>28.100375225160043</v>
      </c>
      <c r="J255" s="2">
        <f t="shared" si="19"/>
        <v>10.636386574699504</v>
      </c>
      <c r="K255" s="2">
        <f t="shared" si="19"/>
        <v>0.78183364783535314</v>
      </c>
      <c r="L255" s="2">
        <f t="shared" si="16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x14ac:dyDescent="0.3">
      <c r="A256" s="5"/>
      <c r="B256" s="2"/>
      <c r="C256" s="2">
        <v>1997.2</v>
      </c>
      <c r="D256" s="2">
        <v>360.50900000000001</v>
      </c>
      <c r="E256">
        <v>2000</v>
      </c>
      <c r="F256">
        <v>6750</v>
      </c>
      <c r="G256" s="2">
        <f t="shared" si="19"/>
        <v>16.918553990610331</v>
      </c>
      <c r="H256" s="2">
        <f t="shared" si="19"/>
        <v>23.86631890266894</v>
      </c>
      <c r="I256" s="2">
        <f t="shared" si="19"/>
        <v>28.712340221796499</v>
      </c>
      <c r="J256" s="2">
        <f t="shared" si="19"/>
        <v>10.801533201994349</v>
      </c>
      <c r="K256" s="2">
        <f t="shared" si="19"/>
        <v>0.78331405942776877</v>
      </c>
      <c r="L256" s="2">
        <f t="shared" si="16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x14ac:dyDescent="0.3">
      <c r="A257" s="5"/>
      <c r="B257" s="2"/>
      <c r="C257" s="2">
        <v>1997.284932</v>
      </c>
      <c r="D257" s="2">
        <v>360.565</v>
      </c>
      <c r="E257">
        <v>2001</v>
      </c>
      <c r="F257">
        <v>6916</v>
      </c>
      <c r="G257" s="2">
        <f t="shared" si="19"/>
        <v>17.330525821596247</v>
      </c>
      <c r="H257" s="2">
        <f t="shared" si="19"/>
        <v>24.434464762679269</v>
      </c>
      <c r="I257" s="2">
        <f t="shared" si="19"/>
        <v>29.341030014475518</v>
      </c>
      <c r="J257" s="2">
        <f t="shared" si="19"/>
        <v>10.976729089743987</v>
      </c>
      <c r="K257" s="2">
        <f t="shared" si="19"/>
        <v>0.7920054016776098</v>
      </c>
      <c r="L257" s="2">
        <f t="shared" si="16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x14ac:dyDescent="0.3">
      <c r="A258" s="5"/>
      <c r="B258" s="2"/>
      <c r="C258" s="2">
        <v>1997.367123</v>
      </c>
      <c r="D258" s="2">
        <v>360.73599999999999</v>
      </c>
      <c r="E258">
        <v>2002</v>
      </c>
      <c r="F258">
        <v>6981</v>
      </c>
      <c r="G258" s="2">
        <f t="shared" si="19"/>
        <v>17.752629107981225</v>
      </c>
      <c r="H258" s="2">
        <f t="shared" si="19"/>
        <v>25.016634490901552</v>
      </c>
      <c r="I258" s="2">
        <f t="shared" si="19"/>
        <v>29.986220112683835</v>
      </c>
      <c r="J258" s="2">
        <f t="shared" si="19"/>
        <v>11.161400155292052</v>
      </c>
      <c r="K258" s="2">
        <f t="shared" si="19"/>
        <v>0.80507039445624107</v>
      </c>
      <c r="L258" s="2">
        <f t="shared" si="16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x14ac:dyDescent="0.3">
      <c r="A259" s="5"/>
      <c r="B259" s="2"/>
      <c r="C259" s="2">
        <v>1997.452055</v>
      </c>
      <c r="D259" s="2">
        <v>360.947</v>
      </c>
      <c r="E259">
        <v>2003</v>
      </c>
      <c r="F259">
        <v>7397</v>
      </c>
      <c r="G259" s="2">
        <f t="shared" si="19"/>
        <v>18.178699530516436</v>
      </c>
      <c r="H259" s="2">
        <f t="shared" si="19"/>
        <v>25.603305939179918</v>
      </c>
      <c r="I259" s="2">
        <f t="shared" si="19"/>
        <v>30.632515330237922</v>
      </c>
      <c r="J259" s="2">
        <f t="shared" si="19"/>
        <v>11.343150651425605</v>
      </c>
      <c r="K259" s="2">
        <f t="shared" si="19"/>
        <v>0.81604635633789335</v>
      </c>
      <c r="L259" s="2">
        <f t="shared" si="16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x14ac:dyDescent="0.3">
      <c r="A260" s="5"/>
      <c r="B260" s="2"/>
      <c r="C260" s="2">
        <v>1997.5342470000001</v>
      </c>
      <c r="D260" s="2">
        <v>361.33800000000002</v>
      </c>
      <c r="E260">
        <v>2004</v>
      </c>
      <c r="F260">
        <v>7782</v>
      </c>
      <c r="G260" s="2">
        <f t="shared" si="19"/>
        <v>18.63015962441315</v>
      </c>
      <c r="H260" s="2">
        <f t="shared" si="19"/>
        <v>26.227424469626765</v>
      </c>
      <c r="I260" s="2">
        <f t="shared" si="19"/>
        <v>31.332633227911476</v>
      </c>
      <c r="J260" s="2">
        <f t="shared" si="19"/>
        <v>11.563344604192045</v>
      </c>
      <c r="K260" s="2">
        <f t="shared" si="19"/>
        <v>0.84223413017087756</v>
      </c>
      <c r="L260" s="2">
        <f t="shared" si="16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x14ac:dyDescent="0.3">
      <c r="A261" s="5"/>
      <c r="B261" s="2"/>
      <c r="C261" s="2">
        <v>1997.6191779999999</v>
      </c>
      <c r="D261" s="2">
        <v>361.80599999999998</v>
      </c>
      <c r="E261">
        <v>2005</v>
      </c>
      <c r="F261">
        <v>8086</v>
      </c>
      <c r="G261" s="2">
        <f t="shared" si="19"/>
        <v>19.105117370892025</v>
      </c>
      <c r="H261" s="2">
        <f t="shared" si="19"/>
        <v>26.885976266077336</v>
      </c>
      <c r="I261" s="2">
        <f t="shared" si="19"/>
        <v>32.081194087547281</v>
      </c>
      <c r="J261" s="2">
        <f t="shared" si="19"/>
        <v>11.816147362121999</v>
      </c>
      <c r="K261" s="2">
        <f t="shared" si="19"/>
        <v>0.87619293528109476</v>
      </c>
      <c r="L261" s="2">
        <f t="shared" si="16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x14ac:dyDescent="0.3">
      <c r="A262" s="5"/>
      <c r="B262" s="2"/>
      <c r="C262" s="2">
        <v>1997.7041099999999</v>
      </c>
      <c r="D262" s="2">
        <v>362.072</v>
      </c>
      <c r="E262">
        <v>2006</v>
      </c>
      <c r="F262">
        <v>8350</v>
      </c>
      <c r="G262" s="2">
        <f t="shared" si="19"/>
        <v>19.598629107981225</v>
      </c>
      <c r="H262" s="2">
        <f t="shared" si="19"/>
        <v>27.571260967784504</v>
      </c>
      <c r="I262" s="2">
        <f t="shared" si="19"/>
        <v>32.8653786637894</v>
      </c>
      <c r="J262" s="2">
        <f t="shared" si="19"/>
        <v>12.090189044440306</v>
      </c>
      <c r="K262" s="2">
        <f t="shared" si="19"/>
        <v>0.91106229221713098</v>
      </c>
      <c r="L262" s="2">
        <f t="shared" si="16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x14ac:dyDescent="0.3">
      <c r="A263" s="5"/>
      <c r="B263" s="2"/>
      <c r="C263" s="2">
        <v>1997.7863010000001</v>
      </c>
      <c r="D263" s="2">
        <v>362.197</v>
      </c>
      <c r="E263">
        <v>2007</v>
      </c>
      <c r="F263">
        <v>8543</v>
      </c>
      <c r="G263" s="2">
        <f t="shared" ref="G263:K278" si="20">G262*(1-G$5)+G$4*$F262*$L$4/1000</f>
        <v>20.108253521126766</v>
      </c>
      <c r="H263" s="2">
        <f t="shared" si="20"/>
        <v>28.279449163182001</v>
      </c>
      <c r="I263" s="2">
        <f t="shared" si="20"/>
        <v>33.678699403501554</v>
      </c>
      <c r="J263" s="2">
        <f t="shared" si="20"/>
        <v>12.379561502488006</v>
      </c>
      <c r="K263" s="2">
        <f t="shared" si="20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x14ac:dyDescent="0.3">
      <c r="A264" s="5"/>
      <c r="B264" s="2"/>
      <c r="C264" s="2">
        <v>1997.8712330000001</v>
      </c>
      <c r="D264" s="2">
        <v>362.16800000000001</v>
      </c>
      <c r="E264">
        <v>2008</v>
      </c>
      <c r="F264">
        <v>8749</v>
      </c>
      <c r="G264" s="2">
        <f t="shared" si="20"/>
        <v>20.62965727699531</v>
      </c>
      <c r="H264" s="2">
        <f t="shared" si="20"/>
        <v>29.003811177407222</v>
      </c>
      <c r="I264" s="2">
        <f t="shared" si="20"/>
        <v>34.510098556486049</v>
      </c>
      <c r="J264" s="2">
        <f t="shared" si="20"/>
        <v>12.675055603912078</v>
      </c>
      <c r="K264" s="2">
        <f t="shared" si="20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x14ac:dyDescent="0.3">
      <c r="A265" s="5"/>
      <c r="B265" s="2"/>
      <c r="C265" s="2">
        <v>1997.9534249999999</v>
      </c>
      <c r="D265" s="2">
        <v>362.08</v>
      </c>
      <c r="E265" s="3">
        <f>1+E264</f>
        <v>2009</v>
      </c>
      <c r="F265" s="4">
        <f>F264*SUM(economy!Z55:AB55)/SUM(economy!Z54:AB54)</f>
        <v>8747.908742429694</v>
      </c>
      <c r="G265" s="9">
        <f t="shared" si="20"/>
        <v>21.163633802816907</v>
      </c>
      <c r="H265" s="9">
        <f t="shared" si="20"/>
        <v>29.745523173077977</v>
      </c>
      <c r="I265" s="9">
        <f t="shared" si="20"/>
        <v>35.361286514788659</v>
      </c>
      <c r="J265" s="9">
        <f t="shared" si="20"/>
        <v>12.977847460068233</v>
      </c>
      <c r="K265" s="9">
        <f t="shared" si="20"/>
        <v>1.0015195014449079</v>
      </c>
      <c r="L265" s="9">
        <f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x14ac:dyDescent="0.3">
      <c r="A266" s="5"/>
      <c r="B266" s="2"/>
      <c r="C266" s="2">
        <v>1998.038356</v>
      </c>
      <c r="D266" s="2">
        <v>362.02</v>
      </c>
      <c r="E266" s="3">
        <f t="shared" ref="E266:E329" si="21">1+E265</f>
        <v>2010</v>
      </c>
      <c r="F266" s="4">
        <f>F265*SUM(economy!Z56:AB56)/SUM(economy!Z55:AB55)</f>
        <v>8682.9561636055314</v>
      </c>
      <c r="G266" s="9">
        <f t="shared" si="20"/>
        <v>21.697543726063788</v>
      </c>
      <c r="H266" s="9">
        <f t="shared" si="20"/>
        <v>30.485092231372303</v>
      </c>
      <c r="I266" s="9">
        <f t="shared" si="20"/>
        <v>36.200885359269684</v>
      </c>
      <c r="J266" s="9">
        <f t="shared" si="20"/>
        <v>13.26321368754139</v>
      </c>
      <c r="K266" s="9">
        <f t="shared" si="20"/>
        <v>1.0181522248855883</v>
      </c>
      <c r="L266" s="9">
        <f t="shared" ref="L266:L329" si="22">SUM(G266:K266,L$5)</f>
        <v>377.66488722913277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x14ac:dyDescent="0.3">
      <c r="A267" s="5"/>
      <c r="B267" s="2"/>
      <c r="C267" s="2">
        <v>1998.123288</v>
      </c>
      <c r="D267" s="2">
        <v>362.16399999999999</v>
      </c>
      <c r="E267" s="3">
        <f t="shared" si="21"/>
        <v>2011</v>
      </c>
      <c r="F267" s="4">
        <f>F266*SUM(economy!Z57:AB57)/SUM(economy!Z56:AB56)</f>
        <v>8898.5686695256591</v>
      </c>
      <c r="G267" s="9">
        <f t="shared" si="20"/>
        <v>22.227489407410605</v>
      </c>
      <c r="H267" s="9">
        <f t="shared" si="20"/>
        <v>31.216527879382141</v>
      </c>
      <c r="I267" s="9">
        <f t="shared" si="20"/>
        <v>37.019456457044001</v>
      </c>
      <c r="J267" s="9">
        <f t="shared" si="20"/>
        <v>13.5246542974735</v>
      </c>
      <c r="K267" s="9">
        <f t="shared" si="20"/>
        <v>1.0251910647606772</v>
      </c>
      <c r="L267" s="9">
        <f t="shared" si="22"/>
        <v>380.01331910607092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x14ac:dyDescent="0.3">
      <c r="A268" s="5"/>
      <c r="B268" s="2"/>
      <c r="C268" s="2">
        <v>1998.2</v>
      </c>
      <c r="D268" s="2">
        <v>362.47</v>
      </c>
      <c r="E268" s="3">
        <f t="shared" si="21"/>
        <v>2012</v>
      </c>
      <c r="F268" s="4">
        <f>F267*SUM(economy!Z58:AB58)/SUM(economy!Z57:AB57)</f>
        <v>9128.285945038504</v>
      </c>
      <c r="G268" s="9">
        <f t="shared" si="20"/>
        <v>22.770594537475553</v>
      </c>
      <c r="H268" s="9">
        <f t="shared" si="20"/>
        <v>31.966196631774981</v>
      </c>
      <c r="I268" s="9">
        <f t="shared" si="20"/>
        <v>37.859432678539065</v>
      </c>
      <c r="J268" s="9">
        <f t="shared" si="20"/>
        <v>13.796466259441774</v>
      </c>
      <c r="K268" s="9">
        <f t="shared" si="20"/>
        <v>1.0395829898138262</v>
      </c>
      <c r="L268" s="9">
        <f t="shared" si="22"/>
        <v>382.4322730970452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x14ac:dyDescent="0.3">
      <c r="A269" s="5"/>
      <c r="B269" s="2"/>
      <c r="C269" s="2">
        <v>1998.284932</v>
      </c>
      <c r="D269" s="2">
        <v>362.745</v>
      </c>
      <c r="E269" s="3">
        <f t="shared" si="21"/>
        <v>2013</v>
      </c>
      <c r="F269" s="4">
        <f>F268*SUM(economy!Z59:AB59)/SUM(economy!Z58:AB58)</f>
        <v>9359.5836817672807</v>
      </c>
      <c r="G269" s="9">
        <f t="shared" si="20"/>
        <v>23.327719970740812</v>
      </c>
      <c r="H269" s="9">
        <f t="shared" si="20"/>
        <v>32.735372720246552</v>
      </c>
      <c r="I269" s="9">
        <f t="shared" si="20"/>
        <v>38.722645737418574</v>
      </c>
      <c r="J269" s="9">
        <f t="shared" si="20"/>
        <v>14.079712580099228</v>
      </c>
      <c r="K269" s="9">
        <f t="shared" si="20"/>
        <v>1.0590969822264742</v>
      </c>
      <c r="L269" s="9">
        <f t="shared" si="22"/>
        <v>384.92454799073164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x14ac:dyDescent="0.3">
      <c r="A270" s="5"/>
      <c r="B270" s="2"/>
      <c r="C270" s="2">
        <v>1998.367123</v>
      </c>
      <c r="D270" s="2">
        <v>363.11099999999999</v>
      </c>
      <c r="E270" s="3">
        <f t="shared" si="21"/>
        <v>2014</v>
      </c>
      <c r="F270" s="4">
        <f>F269*SUM(economy!Z60:AB60)/SUM(economy!Z59:AB59)</f>
        <v>9592.3127656530069</v>
      </c>
      <c r="G270" s="9">
        <f t="shared" si="20"/>
        <v>23.898962167280601</v>
      </c>
      <c r="H270" s="9">
        <f t="shared" si="20"/>
        <v>33.524150879646221</v>
      </c>
      <c r="I270" s="9">
        <f t="shared" si="20"/>
        <v>39.60902117472228</v>
      </c>
      <c r="J270" s="9">
        <f t="shared" si="20"/>
        <v>14.373925550624628</v>
      </c>
      <c r="K270" s="9">
        <f t="shared" si="20"/>
        <v>1.0817918655908574</v>
      </c>
      <c r="L270" s="9">
        <f t="shared" si="22"/>
        <v>387.48785163786459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x14ac:dyDescent="0.3">
      <c r="A271" s="5"/>
      <c r="B271" s="2"/>
      <c r="C271" s="2">
        <v>1998.452055</v>
      </c>
      <c r="D271" s="2">
        <v>363.54199999999997</v>
      </c>
      <c r="E271" s="3">
        <f t="shared" si="21"/>
        <v>2015</v>
      </c>
      <c r="F271" s="4">
        <f>F270*SUM(economy!Z61:AB61)/SUM(economy!Z60:AB60)</f>
        <v>9826.3298369437307</v>
      </c>
      <c r="G271" s="9">
        <f t="shared" si="20"/>
        <v>24.484408486311068</v>
      </c>
      <c r="H271" s="9">
        <f t="shared" si="20"/>
        <v>34.332611582884851</v>
      </c>
      <c r="I271" s="9">
        <f t="shared" si="20"/>
        <v>40.518463128811817</v>
      </c>
      <c r="J271" s="9">
        <f t="shared" si="20"/>
        <v>14.678646679281176</v>
      </c>
      <c r="K271" s="9">
        <f t="shared" si="20"/>
        <v>1.1064832562397102</v>
      </c>
      <c r="L271" s="9">
        <f t="shared" si="22"/>
        <v>390.12061313352865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x14ac:dyDescent="0.3">
      <c r="A272" s="5"/>
      <c r="B272" s="2"/>
      <c r="C272" s="2">
        <v>1998.5342470000001</v>
      </c>
      <c r="D272" s="2">
        <v>364.05799999999999</v>
      </c>
      <c r="E272" s="3">
        <f t="shared" si="21"/>
        <v>2016</v>
      </c>
      <c r="F272" s="4">
        <f>F271*SUM(economy!Z62:AB62)/SUM(economy!Z61:AB61)</f>
        <v>8049.197775984896</v>
      </c>
      <c r="G272" s="9">
        <f t="shared" si="20"/>
        <v>25.084137537392142</v>
      </c>
      <c r="H272" s="9">
        <f t="shared" si="20"/>
        <v>35.160821620480363</v>
      </c>
      <c r="I272" s="9">
        <f t="shared" si="20"/>
        <v>41.450855487147443</v>
      </c>
      <c r="J272" s="9">
        <f t="shared" si="20"/>
        <v>14.993426840261595</v>
      </c>
      <c r="K272" s="9">
        <f t="shared" si="20"/>
        <v>1.1324460586611871</v>
      </c>
      <c r="L272" s="9">
        <f t="shared" si="22"/>
        <v>392.82168754394274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x14ac:dyDescent="0.3">
      <c r="A273" s="5"/>
      <c r="B273" s="2"/>
      <c r="C273" s="2">
        <v>1998.6191779999999</v>
      </c>
      <c r="D273" s="2">
        <v>364.69799999999998</v>
      </c>
      <c r="E273" s="3">
        <f t="shared" si="21"/>
        <v>2017</v>
      </c>
      <c r="F273" s="4">
        <f>F272*SUM(economy!Z63:AB63)/SUM(economy!Z62:AB62)</f>
        <v>8394.1150104801563</v>
      </c>
      <c r="G273" s="9">
        <f t="shared" si="20"/>
        <v>25.57540312935366</v>
      </c>
      <c r="H273" s="9">
        <f t="shared" si="20"/>
        <v>35.81988636731549</v>
      </c>
      <c r="I273" s="9">
        <f t="shared" si="20"/>
        <v>42.103745724695536</v>
      </c>
      <c r="J273" s="9">
        <f t="shared" si="20"/>
        <v>15.081641025038437</v>
      </c>
      <c r="K273" s="9">
        <f t="shared" si="20"/>
        <v>1.0647598642499103</v>
      </c>
      <c r="L273" s="9">
        <f t="shared" si="22"/>
        <v>394.64543611065301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x14ac:dyDescent="0.3">
      <c r="A274" s="5"/>
      <c r="B274" s="2"/>
      <c r="C274" s="2">
        <v>1998.7041099999999</v>
      </c>
      <c r="D274" s="2">
        <v>365.05599999999998</v>
      </c>
      <c r="E274" s="3">
        <f t="shared" si="21"/>
        <v>2018</v>
      </c>
      <c r="F274" s="4">
        <f>F273*SUM(economy!Z64:AB64)/SUM(economy!Z63:AB63)</f>
        <v>8591.2606675407806</v>
      </c>
      <c r="G274" s="9">
        <f t="shared" si="20"/>
        <v>26.087720007927565</v>
      </c>
      <c r="H274" s="9">
        <f t="shared" si="20"/>
        <v>36.509524602114688</v>
      </c>
      <c r="I274" s="9">
        <f t="shared" si="20"/>
        <v>42.799691019021964</v>
      </c>
      <c r="J274" s="9">
        <f t="shared" si="20"/>
        <v>15.205299054256932</v>
      </c>
      <c r="K274" s="9">
        <f t="shared" si="20"/>
        <v>1.0398994094943448</v>
      </c>
      <c r="L274" s="9">
        <f t="shared" si="22"/>
        <v>396.64213409281547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x14ac:dyDescent="0.3">
      <c r="A275" s="5"/>
      <c r="B275" s="2"/>
      <c r="C275" s="2">
        <v>1998.7863010000001</v>
      </c>
      <c r="D275" s="2">
        <v>365.012</v>
      </c>
      <c r="E275" s="3">
        <f t="shared" si="21"/>
        <v>2019</v>
      </c>
      <c r="F275" s="4">
        <f>F274*SUM(economy!Z65:AB65)/SUM(economy!Z64:AB64)</f>
        <v>8788.5339296077454</v>
      </c>
      <c r="G275" s="9">
        <f t="shared" si="20"/>
        <v>26.612069250547425</v>
      </c>
      <c r="H275" s="9">
        <f t="shared" si="20"/>
        <v>37.215776950811616</v>
      </c>
      <c r="I275" s="9">
        <f t="shared" si="20"/>
        <v>43.515913033858169</v>
      </c>
      <c r="J275" s="9">
        <f t="shared" si="20"/>
        <v>15.345032050655904</v>
      </c>
      <c r="K275" s="9">
        <f t="shared" si="20"/>
        <v>1.0340764461214289</v>
      </c>
      <c r="L275" s="9">
        <f t="shared" si="22"/>
        <v>398.72286773199454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x14ac:dyDescent="0.3">
      <c r="A276" s="5"/>
      <c r="B276" s="2"/>
      <c r="C276" s="2">
        <v>1998.8712330000001</v>
      </c>
      <c r="D276" s="2">
        <v>364.90899999999999</v>
      </c>
      <c r="E276" s="3">
        <f t="shared" si="21"/>
        <v>2020</v>
      </c>
      <c r="F276" s="4">
        <f>F275*SUM(economy!Z66:AB66)/SUM(economy!Z65:AB65)</f>
        <v>8985.8494035475542</v>
      </c>
      <c r="G276" s="9">
        <f t="shared" si="20"/>
        <v>27.148458645312218</v>
      </c>
      <c r="H276" s="9">
        <f t="shared" si="20"/>
        <v>37.938609689172921</v>
      </c>
      <c r="I276" s="9">
        <f t="shared" si="20"/>
        <v>44.252158773278232</v>
      </c>
      <c r="J276" s="9">
        <f t="shared" si="20"/>
        <v>15.499936679011121</v>
      </c>
      <c r="K276" s="9">
        <f t="shared" si="20"/>
        <v>1.0398062958014733</v>
      </c>
      <c r="L276" s="9">
        <f t="shared" si="22"/>
        <v>400.87897008257596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x14ac:dyDescent="0.3">
      <c r="A277" s="5"/>
      <c r="B277" s="2"/>
      <c r="C277" s="2">
        <v>1998.9534249999999</v>
      </c>
      <c r="D277" s="2">
        <v>364.88099999999997</v>
      </c>
      <c r="E277" s="3">
        <f t="shared" si="21"/>
        <v>2021</v>
      </c>
      <c r="F277" s="4">
        <f>F276*SUM(economy!Z67:AB67)/SUM(economy!Z66:AB66)</f>
        <v>9183.1218273120412</v>
      </c>
      <c r="G277" s="9">
        <f t="shared" si="20"/>
        <v>27.696890768533429</v>
      </c>
      <c r="H277" s="9">
        <f t="shared" si="20"/>
        <v>38.67798116760703</v>
      </c>
      <c r="I277" s="9">
        <f t="shared" si="20"/>
        <v>45.008165808208005</v>
      </c>
      <c r="J277" s="9">
        <f t="shared" si="20"/>
        <v>15.669151186131499</v>
      </c>
      <c r="K277" s="9">
        <f t="shared" si="20"/>
        <v>1.0525452625821345</v>
      </c>
      <c r="L277" s="9">
        <f t="shared" si="22"/>
        <v>403.10473419306209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x14ac:dyDescent="0.3">
      <c r="A278" s="5"/>
      <c r="B278" s="2"/>
      <c r="C278" s="2">
        <v>1999.038356</v>
      </c>
      <c r="D278" s="2">
        <v>365.01600000000002</v>
      </c>
      <c r="E278" s="3">
        <f t="shared" si="21"/>
        <v>2022</v>
      </c>
      <c r="F278" s="4">
        <f>F277*SUM(economy!Z68:AB68)/SUM(economy!Z67:AB67)</f>
        <v>9380.26699197981</v>
      </c>
      <c r="G278" s="9">
        <f t="shared" si="20"/>
        <v>28.257362992735573</v>
      </c>
      <c r="H278" s="9">
        <f t="shared" si="20"/>
        <v>39.433841845275523</v>
      </c>
      <c r="I278" s="9">
        <f t="shared" si="20"/>
        <v>45.783662422736214</v>
      </c>
      <c r="J278" s="9">
        <f t="shared" si="20"/>
        <v>15.851853040793886</v>
      </c>
      <c r="K278" s="9">
        <f t="shared" si="20"/>
        <v>1.0695334526468441</v>
      </c>
      <c r="L278" s="9">
        <f t="shared" si="22"/>
        <v>405.39625375418802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x14ac:dyDescent="0.3">
      <c r="A279" s="5"/>
      <c r="B279" s="2"/>
      <c r="C279" s="2">
        <v>1999.123288</v>
      </c>
      <c r="D279" s="2">
        <v>365.07499999999999</v>
      </c>
      <c r="E279" s="3">
        <f t="shared" si="21"/>
        <v>2023</v>
      </c>
      <c r="F279" s="4">
        <f>F278*SUM(economy!Z69:AB69)/SUM(economy!Z68:AB68)</f>
        <v>9577.2018024951394</v>
      </c>
      <c r="G279" s="9">
        <f t="shared" ref="G279:K294" si="23">G278*(1-G$5)+G$4*$F278*$L$4/1000</f>
        <v>28.829867550931525</v>
      </c>
      <c r="H279" s="9">
        <f t="shared" si="23"/>
        <v>40.206134410687326</v>
      </c>
      <c r="I279" s="9">
        <f t="shared" si="23"/>
        <v>46.578367896984346</v>
      </c>
      <c r="J279" s="9">
        <f t="shared" si="23"/>
        <v>16.047256816721774</v>
      </c>
      <c r="K279" s="9">
        <f t="shared" si="23"/>
        <v>1.0890929523078139</v>
      </c>
      <c r="L279" s="9">
        <f t="shared" si="22"/>
        <v>407.7507196276328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x14ac:dyDescent="0.3">
      <c r="A280" s="5"/>
      <c r="B280" s="2"/>
      <c r="C280" s="2">
        <v>1999.2</v>
      </c>
      <c r="D280" s="2">
        <v>364.89100000000002</v>
      </c>
      <c r="E280" s="3">
        <f t="shared" si="21"/>
        <v>2024</v>
      </c>
      <c r="F280" s="4">
        <f>F279*SUM(economy!Z70:AB70)/SUM(economy!Z69:AB69)</f>
        <v>9773.8442982063298</v>
      </c>
      <c r="G280" s="9">
        <f t="shared" si="23"/>
        <v>29.414391604604937</v>
      </c>
      <c r="H280" s="9">
        <f t="shared" si="23"/>
        <v>40.994793907664345</v>
      </c>
      <c r="I280" s="9">
        <f t="shared" si="23"/>
        <v>47.391992795304745</v>
      </c>
      <c r="J280" s="9">
        <f t="shared" si="23"/>
        <v>16.254612203631748</v>
      </c>
      <c r="K280" s="9">
        <f t="shared" si="23"/>
        <v>1.1102021542927243</v>
      </c>
      <c r="L280" s="9">
        <f t="shared" si="22"/>
        <v>410.16599266549849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x14ac:dyDescent="0.3">
      <c r="A281" s="5"/>
      <c r="B281" s="2"/>
      <c r="C281" s="2">
        <v>1999.284932</v>
      </c>
      <c r="D281" s="2">
        <v>364.94400000000002</v>
      </c>
      <c r="E281" s="3">
        <f t="shared" si="21"/>
        <v>2025</v>
      </c>
      <c r="F281" s="4">
        <f>F280*SUM(economy!Z71:AB71)/SUM(economy!Z70:AB70)</f>
        <v>9970.1136505397426</v>
      </c>
      <c r="G281" s="9">
        <f t="shared" si="23"/>
        <v>30.010917312946169</v>
      </c>
      <c r="H281" s="9">
        <f t="shared" si="23"/>
        <v>41.799747862889028</v>
      </c>
      <c r="I281" s="9">
        <f t="shared" si="23"/>
        <v>48.224239253695934</v>
      </c>
      <c r="J281" s="9">
        <f t="shared" si="23"/>
        <v>16.473202134313222</v>
      </c>
      <c r="K281" s="9">
        <f t="shared" si="23"/>
        <v>1.1322375745508078</v>
      </c>
      <c r="L281" s="9">
        <f t="shared" si="22"/>
        <v>412.64034413839516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x14ac:dyDescent="0.3">
      <c r="A282" s="5"/>
      <c r="B282" s="2"/>
      <c r="C282" s="2">
        <v>1999.367123</v>
      </c>
      <c r="D282" s="2">
        <v>365.19</v>
      </c>
      <c r="E282" s="3">
        <f t="shared" si="21"/>
        <v>2026</v>
      </c>
      <c r="F282" s="4">
        <f>F281*SUM(economy!Z72:AB72)/SUM(economy!Z71:AB71)</f>
        <v>10165.930148170833</v>
      </c>
      <c r="G282" s="9">
        <f t="shared" si="23"/>
        <v>30.619421901946247</v>
      </c>
      <c r="H282" s="9">
        <f t="shared" si="23"/>
        <v>42.620916412882664</v>
      </c>
      <c r="I282" s="9">
        <f t="shared" si="23"/>
        <v>49.074801263010627</v>
      </c>
      <c r="J282" s="9">
        <f t="shared" si="23"/>
        <v>16.702341018429202</v>
      </c>
      <c r="K282" s="9">
        <f t="shared" si="23"/>
        <v>1.1548172561207166</v>
      </c>
      <c r="L282" s="9">
        <f t="shared" si="22"/>
        <v>415.17229785238942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x14ac:dyDescent="0.3">
      <c r="A283" s="5"/>
      <c r="B283" s="2"/>
      <c r="C283" s="2">
        <v>1999.452055</v>
      </c>
      <c r="D283" s="2">
        <v>365.34800000000001</v>
      </c>
      <c r="E283" s="3">
        <f t="shared" si="21"/>
        <v>2027</v>
      </c>
      <c r="F283" s="4">
        <f>F282*SUM(economy!Z73:AB73)/SUM(economy!Z72:AB72)</f>
        <v>10361.215175944712</v>
      </c>
      <c r="G283" s="9">
        <f t="shared" si="23"/>
        <v>31.239877732585782</v>
      </c>
      <c r="H283" s="9">
        <f t="shared" si="23"/>
        <v>43.458212429241939</v>
      </c>
      <c r="I283" s="9">
        <f t="shared" si="23"/>
        <v>49.943364946134537</v>
      </c>
      <c r="J283" s="9">
        <f t="shared" si="23"/>
        <v>16.941373075473987</v>
      </c>
      <c r="K283" s="9">
        <f t="shared" si="23"/>
        <v>1.1777057880789963</v>
      </c>
      <c r="L283" s="9">
        <f t="shared" si="22"/>
        <v>417.76053397151526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x14ac:dyDescent="0.3">
      <c r="A284" s="5"/>
      <c r="B284" s="2"/>
      <c r="C284" s="2">
        <v>1999.5342470000001</v>
      </c>
      <c r="D284" s="2">
        <v>365.63099999999997</v>
      </c>
      <c r="E284" s="3">
        <f t="shared" si="21"/>
        <v>2028</v>
      </c>
      <c r="F284" s="4">
        <f>F283*SUM(economy!Z74:AB74)/SUM(economy!Z73:AB73)</f>
        <v>10555.891191367135</v>
      </c>
      <c r="G284" s="9">
        <f t="shared" si="23"/>
        <v>31.872252367737339</v>
      </c>
      <c r="H284" s="9">
        <f t="shared" si="23"/>
        <v>44.311541641551706</v>
      </c>
      <c r="I284" s="9">
        <f t="shared" si="23"/>
        <v>50.829608828277806</v>
      </c>
      <c r="J284" s="9">
        <f t="shared" si="23"/>
        <v>17.189670760489633</v>
      </c>
      <c r="K284" s="9">
        <f t="shared" si="23"/>
        <v>1.2007566956305984</v>
      </c>
      <c r="L284" s="9">
        <f t="shared" si="22"/>
        <v>420.40383029368707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x14ac:dyDescent="0.3">
      <c r="A285" s="5"/>
      <c r="B285" s="2"/>
      <c r="C285" s="2">
        <v>1999.6191779999999</v>
      </c>
      <c r="D285" s="2">
        <v>366.077</v>
      </c>
      <c r="E285" s="3">
        <f t="shared" si="21"/>
        <v>2029</v>
      </c>
      <c r="F285" s="4">
        <f>F284*SUM(economy!Z75:AB75)/SUM(economy!Z74:AB74)</f>
        <v>10749.881701038352</v>
      </c>
      <c r="G285" s="9">
        <f t="shared" si="23"/>
        <v>32.516508637632988</v>
      </c>
      <c r="H285" s="9">
        <f t="shared" si="23"/>
        <v>45.180802757752176</v>
      </c>
      <c r="I285" s="9">
        <f t="shared" si="23"/>
        <v>51.733204100106619</v>
      </c>
      <c r="J285" s="9">
        <f t="shared" si="23"/>
        <v>17.446633276957016</v>
      </c>
      <c r="K285" s="9">
        <f t="shared" si="23"/>
        <v>1.2238774968287629</v>
      </c>
      <c r="L285" s="9">
        <f t="shared" si="22"/>
        <v>423.10102626927755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x14ac:dyDescent="0.3">
      <c r="A286" s="5"/>
      <c r="B286" s="2"/>
      <c r="C286" s="2">
        <v>1999.7041099999999</v>
      </c>
      <c r="D286" s="2">
        <v>366.45100000000002</v>
      </c>
      <c r="E286" s="3">
        <f t="shared" si="21"/>
        <v>2030</v>
      </c>
      <c r="F286" s="4">
        <f>F285*SUM(economy!Z76:AB76)/SUM(economy!Z75:AB75)</f>
        <v>10943.11123852817</v>
      </c>
      <c r="G286" s="9">
        <f t="shared" si="23"/>
        <v>33.172604703893548</v>
      </c>
      <c r="H286" s="9">
        <f t="shared" si="23"/>
        <v>46.065887581962173</v>
      </c>
      <c r="I286" s="9">
        <f t="shared" si="23"/>
        <v>52.653814873802389</v>
      </c>
      <c r="J286" s="9">
        <f t="shared" si="23"/>
        <v>17.711685171874766</v>
      </c>
      <c r="K286" s="9">
        <f t="shared" si="23"/>
        <v>1.2470085072978858</v>
      </c>
      <c r="L286" s="9">
        <f t="shared" si="22"/>
        <v>425.85100083883077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x14ac:dyDescent="0.3">
      <c r="A287" s="5"/>
      <c r="B287" s="2"/>
      <c r="C287" s="2">
        <v>1999.7863010000001</v>
      </c>
      <c r="D287" s="2">
        <v>366.60199999999998</v>
      </c>
      <c r="E287" s="3">
        <f t="shared" si="21"/>
        <v>2031</v>
      </c>
      <c r="F287" s="4">
        <f>F286*SUM(economy!Z77:AB77)/SUM(economy!Z76:AB76)</f>
        <v>11135.505344654603</v>
      </c>
      <c r="G287" s="9">
        <f t="shared" si="23"/>
        <v>33.840494122207474</v>
      </c>
      <c r="H287" s="9">
        <f t="shared" si="23"/>
        <v>46.966681129900856</v>
      </c>
      <c r="I287" s="9">
        <f t="shared" si="23"/>
        <v>53.591098432360035</v>
      </c>
      <c r="J287" s="9">
        <f t="shared" si="23"/>
        <v>17.984275008500113</v>
      </c>
      <c r="K287" s="9">
        <f t="shared" si="23"/>
        <v>1.2701099836093652</v>
      </c>
      <c r="L287" s="9">
        <f t="shared" si="22"/>
        <v>428.65265867657786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x14ac:dyDescent="0.3">
      <c r="A288" s="5"/>
      <c r="B288" s="2"/>
      <c r="C288" s="2">
        <v>1999.8712330000001</v>
      </c>
      <c r="D288" s="2">
        <v>366.53199999999998</v>
      </c>
      <c r="E288" s="3">
        <f t="shared" si="21"/>
        <v>2032</v>
      </c>
      <c r="F288" s="4">
        <f>F287*SUM(economy!Z78:AB78)/SUM(economy!Z77:AB77)</f>
        <v>11326.99055079008</v>
      </c>
      <c r="G288" s="9">
        <f t="shared" si="23"/>
        <v>34.520125903806111</v>
      </c>
      <c r="H288" s="9">
        <f t="shared" si="23"/>
        <v>47.883061742140107</v>
      </c>
      <c r="I288" s="9">
        <f t="shared" si="23"/>
        <v>54.544705472577242</v>
      </c>
      <c r="J288" s="9">
        <f t="shared" si="23"/>
        <v>18.263874112597158</v>
      </c>
      <c r="K288" s="9">
        <f t="shared" si="23"/>
        <v>1.2931543244189885</v>
      </c>
      <c r="L288" s="9">
        <f t="shared" si="22"/>
        <v>431.50492155553962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x14ac:dyDescent="0.3">
      <c r="A289" s="5"/>
      <c r="B289" s="2"/>
      <c r="C289" s="2">
        <v>1999.9534249999999</v>
      </c>
      <c r="D289" s="2">
        <v>366.53699999999998</v>
      </c>
      <c r="E289" s="3">
        <f t="shared" si="21"/>
        <v>2033</v>
      </c>
      <c r="F289" s="4">
        <f>F288*SUM(economy!Z79:AB79)/SUM(economy!Z78:AB78)</f>
        <v>11517.494365598619</v>
      </c>
      <c r="G289" s="9">
        <f t="shared" si="23"/>
        <v>35.211444575920062</v>
      </c>
      <c r="H289" s="9">
        <f t="shared" si="23"/>
        <v>48.814901195477823</v>
      </c>
      <c r="I289" s="9">
        <f t="shared" si="23"/>
        <v>55.514280342274098</v>
      </c>
      <c r="J289" s="9">
        <f t="shared" si="23"/>
        <v>18.549975388348663</v>
      </c>
      <c r="K289" s="9">
        <f t="shared" si="23"/>
        <v>1.3161213394339004</v>
      </c>
      <c r="L289" s="9">
        <f t="shared" si="22"/>
        <v>434.40672284145455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x14ac:dyDescent="0.3">
      <c r="A290" s="5"/>
      <c r="B290" s="2"/>
      <c r="C290" s="2">
        <v>2000.0382509999999</v>
      </c>
      <c r="D290" s="2">
        <v>366.60300000000001</v>
      </c>
      <c r="E290" s="3">
        <f t="shared" si="21"/>
        <v>2034</v>
      </c>
      <c r="F290" s="4">
        <f>F289*SUM(economy!Z80:AB80)/SUM(economy!Z79:AB79)</f>
        <v>11706.945265456816</v>
      </c>
      <c r="G290" s="9">
        <f t="shared" si="23"/>
        <v>35.914390241426084</v>
      </c>
      <c r="H290" s="9">
        <f t="shared" si="23"/>
        <v>49.762064812759569</v>
      </c>
      <c r="I290" s="9">
        <f t="shared" si="23"/>
        <v>56.499461272336177</v>
      </c>
      <c r="J290" s="9">
        <f t="shared" si="23"/>
        <v>18.842092200354436</v>
      </c>
      <c r="K290" s="9">
        <f t="shared" si="23"/>
        <v>1.3389953792733484</v>
      </c>
      <c r="L290" s="9">
        <f t="shared" si="22"/>
        <v>437.3570039061496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x14ac:dyDescent="0.3">
      <c r="A291" s="5"/>
      <c r="B291" s="2"/>
      <c r="C291" s="2">
        <v>2000.1229510000001</v>
      </c>
      <c r="D291" s="2">
        <v>366.428</v>
      </c>
      <c r="E291" s="3">
        <f t="shared" si="21"/>
        <v>2035</v>
      </c>
      <c r="F291" s="4">
        <f>F290*SUM(economy!Z81:AB81)/SUM(economy!Z80:AB80)</f>
        <v>11895.272688703777</v>
      </c>
      <c r="G291" s="9">
        <f t="shared" si="23"/>
        <v>36.628898637909366</v>
      </c>
      <c r="H291" s="9">
        <f t="shared" si="23"/>
        <v>50.724411571498592</v>
      </c>
      <c r="I291" s="9">
        <f t="shared" si="23"/>
        <v>57.499880604203803</v>
      </c>
      <c r="J291" s="9">
        <f t="shared" si="23"/>
        <v>19.139757318373299</v>
      </c>
      <c r="K291" s="9">
        <f t="shared" si="23"/>
        <v>1.3617635941915087</v>
      </c>
      <c r="L291" s="9">
        <f t="shared" si="22"/>
        <v>440.35471172617656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x14ac:dyDescent="0.3">
      <c r="A292" s="5"/>
      <c r="B292" s="2"/>
      <c r="C292" s="2">
        <v>2000.202186</v>
      </c>
      <c r="D292" s="2">
        <v>366.18799999999999</v>
      </c>
      <c r="E292" s="3">
        <f t="shared" si="21"/>
        <v>2036</v>
      </c>
      <c r="F292" s="4">
        <f>F291*SUM(economy!Z82:AB82)/SUM(economy!Z81:AB81)</f>
        <v>12082.407033784542</v>
      </c>
      <c r="G292" s="9">
        <f t="shared" si="23"/>
        <v>37.354901196374854</v>
      </c>
      <c r="H292" s="9">
        <f t="shared" si="23"/>
        <v>51.701794211657159</v>
      </c>
      <c r="I292" s="9">
        <f t="shared" si="23"/>
        <v>58.515165013444033</v>
      </c>
      <c r="J292" s="9">
        <f t="shared" si="23"/>
        <v>19.442521921673769</v>
      </c>
      <c r="K292" s="9">
        <f t="shared" si="23"/>
        <v>1.3844148776695371</v>
      </c>
      <c r="L292" s="9">
        <f t="shared" si="22"/>
        <v>443.39879722081935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x14ac:dyDescent="0.3">
      <c r="A293" s="5"/>
      <c r="B293" s="2"/>
      <c r="C293" s="2">
        <v>2000.286885</v>
      </c>
      <c r="D293" s="2">
        <v>366.11200000000002</v>
      </c>
      <c r="E293" s="3">
        <f t="shared" si="21"/>
        <v>2037</v>
      </c>
      <c r="F293" s="4">
        <f>F292*SUM(economy!Z83:AB83)/SUM(economy!Z82:AB82)</f>
        <v>12268.27966128781</v>
      </c>
      <c r="G293" s="9">
        <f t="shared" si="23"/>
        <v>38.092325099845269</v>
      </c>
      <c r="H293" s="9">
        <f t="shared" si="23"/>
        <v>52.694059342957033</v>
      </c>
      <c r="I293" s="9">
        <f t="shared" si="23"/>
        <v>59.544935730042752</v>
      </c>
      <c r="J293" s="9">
        <f t="shared" si="23"/>
        <v>19.749954660045137</v>
      </c>
      <c r="K293" s="9">
        <f t="shared" si="23"/>
        <v>1.4069392255845954</v>
      </c>
      <c r="L293" s="9">
        <f t="shared" si="22"/>
        <v>446.4882140584748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x14ac:dyDescent="0.3">
      <c r="A294" s="5"/>
      <c r="B294" s="2"/>
      <c r="C294" s="2">
        <v>2000.3688520000001</v>
      </c>
      <c r="D294" s="2">
        <v>366.32799999999997</v>
      </c>
      <c r="E294" s="3">
        <f t="shared" si="21"/>
        <v>2038</v>
      </c>
      <c r="F294" s="4">
        <f>F293*SUM(economy!Z84:AB84)/SUM(economy!Z83:AB83)</f>
        <v>12452.822899828343</v>
      </c>
      <c r="G294" s="9">
        <f t="shared" si="23"/>
        <v>38.841093342083489</v>
      </c>
      <c r="H294" s="9">
        <f t="shared" si="23"/>
        <v>53.70104755208606</v>
      </c>
      <c r="I294" s="9">
        <f t="shared" si="23"/>
        <v>60.588808756046035</v>
      </c>
      <c r="J294" s="9">
        <f t="shared" si="23"/>
        <v>20.061640768689195</v>
      </c>
      <c r="K294" s="9">
        <f t="shared" si="23"/>
        <v>1.4293273476218857</v>
      </c>
      <c r="L294" s="9">
        <f t="shared" si="22"/>
        <v>449.62191776652668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x14ac:dyDescent="0.3">
      <c r="A295" s="5"/>
      <c r="B295" s="2"/>
      <c r="C295" s="2">
        <v>2000.4535519999999</v>
      </c>
      <c r="D295" s="2">
        <v>366.77300000000002</v>
      </c>
      <c r="E295" s="3">
        <f t="shared" si="21"/>
        <v>2039</v>
      </c>
      <c r="F295" s="4">
        <f>F294*SUM(economy!Z85:AB85)/SUM(economy!Z84:AB84)</f>
        <v>12635.970055681117</v>
      </c>
      <c r="G295" s="9">
        <f t="shared" ref="G295:K310" si="24">G294*(1-G$5)+G$4*$F294*$L$4/1000</f>
        <v>39.60112478667395</v>
      </c>
      <c r="H295" s="9">
        <f t="shared" si="24"/>
        <v>54.722593510162206</v>
      </c>
      <c r="I295" s="9">
        <f t="shared" si="24"/>
        <v>61.646395081163909</v>
      </c>
      <c r="J295" s="9">
        <f t="shared" si="24"/>
        <v>20.377181234365846</v>
      </c>
      <c r="K295" s="9">
        <f t="shared" si="24"/>
        <v>1.4515704318603047</v>
      </c>
      <c r="L295" s="9">
        <f t="shared" si="22"/>
        <v>452.7988650442262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x14ac:dyDescent="0.3">
      <c r="A296" s="5"/>
      <c r="B296" s="2"/>
      <c r="C296" s="2">
        <v>2000.535519</v>
      </c>
      <c r="D296" s="2">
        <v>367.18400000000003</v>
      </c>
      <c r="E296" s="3">
        <f t="shared" si="21"/>
        <v>2040</v>
      </c>
      <c r="F296" s="4">
        <f>F295*SUM(economy!Z86:AB86)/SUM(economy!Z85:AB85)</f>
        <v>12817.655426039393</v>
      </c>
      <c r="G296" s="9">
        <f t="shared" si="24"/>
        <v>40.372334226692047</v>
      </c>
      <c r="H296" s="9">
        <f t="shared" si="24"/>
        <v>55.75852608080654</v>
      </c>
      <c r="I296" s="9">
        <f t="shared" si="24"/>
        <v>62.717300896927547</v>
      </c>
      <c r="J296" s="9">
        <f t="shared" si="24"/>
        <v>20.696192010304966</v>
      </c>
      <c r="K296" s="9">
        <f t="shared" si="24"/>
        <v>1.4736600024387339</v>
      </c>
      <c r="L296" s="9">
        <f t="shared" si="22"/>
        <v>456.01801321716982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x14ac:dyDescent="0.3">
      <c r="A297" s="5"/>
      <c r="B297" s="2"/>
      <c r="C297" s="2">
        <v>2000.6202189999999</v>
      </c>
      <c r="D297" s="2">
        <v>367.44799999999998</v>
      </c>
      <c r="E297" s="3">
        <f t="shared" si="21"/>
        <v>2041</v>
      </c>
      <c r="F297" s="4">
        <f>F296*SUM(economy!Z87:AB87)/SUM(economy!Z86:AB86)</f>
        <v>12997.814315738024</v>
      </c>
      <c r="G297" s="9">
        <f t="shared" si="24"/>
        <v>41.154632445182713</v>
      </c>
      <c r="H297" s="9">
        <f t="shared" si="24"/>
        <v>56.808668429163781</v>
      </c>
      <c r="I297" s="9">
        <f t="shared" si="24"/>
        <v>63.801127809963717</v>
      </c>
      <c r="J297" s="9">
        <f t="shared" si="24"/>
        <v>21.018303277523977</v>
      </c>
      <c r="K297" s="9">
        <f t="shared" si="24"/>
        <v>1.4955878338487225</v>
      </c>
      <c r="L297" s="9">
        <f t="shared" si="22"/>
        <v>459.27831979568293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x14ac:dyDescent="0.3">
      <c r="A298" s="5"/>
      <c r="B298" s="2"/>
      <c r="C298" s="2">
        <v>2000.7049179999999</v>
      </c>
      <c r="D298" s="2">
        <v>367.67500000000001</v>
      </c>
      <c r="E298" s="3">
        <f t="shared" si="21"/>
        <v>2042</v>
      </c>
      <c r="F298" s="4">
        <f>F297*SUM(economy!Z88:AB88)/SUM(economy!Z87:AB87)</f>
        <v>13176.383057258223</v>
      </c>
      <c r="G298" s="9">
        <f t="shared" si="24"/>
        <v>41.947926276659679</v>
      </c>
      <c r="H298" s="9">
        <f t="shared" si="24"/>
        <v>57.872838132193245</v>
      </c>
      <c r="I298" s="9">
        <f t="shared" si="24"/>
        <v>64.897473054919004</v>
      </c>
      <c r="J298" s="9">
        <f t="shared" si="24"/>
        <v>21.343158750306888</v>
      </c>
      <c r="K298" s="9">
        <f t="shared" si="24"/>
        <v>1.5173458997355067</v>
      </c>
      <c r="L298" s="9">
        <f t="shared" si="22"/>
        <v>462.57874211381431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x14ac:dyDescent="0.3">
      <c r="A299" s="5"/>
      <c r="B299" s="2"/>
      <c r="C299" s="2">
        <v>2000.786885</v>
      </c>
      <c r="D299" s="2">
        <v>367.79399999999998</v>
      </c>
      <c r="E299" s="3">
        <f t="shared" si="21"/>
        <v>2043</v>
      </c>
      <c r="F299" s="4">
        <f>F298*SUM(economy!Z89:AB89)/SUM(economy!Z88:AB88)</f>
        <v>13353.299033808113</v>
      </c>
      <c r="G299" s="9">
        <f t="shared" si="24"/>
        <v>42.752118669825677</v>
      </c>
      <c r="H299" s="9">
        <f t="shared" si="24"/>
        <v>58.950847290534703</v>
      </c>
      <c r="I299" s="9">
        <f t="shared" si="24"/>
        <v>66.005929707531365</v>
      </c>
      <c r="J299" s="9">
        <f t="shared" si="24"/>
        <v>21.670415023707065</v>
      </c>
      <c r="K299" s="9">
        <f t="shared" si="24"/>
        <v>1.5389263427834476</v>
      </c>
      <c r="L299" s="9">
        <f t="shared" si="22"/>
        <v>465.91823703438223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x14ac:dyDescent="0.3">
      <c r="A300" s="5"/>
      <c r="B300" s="2"/>
      <c r="C300" s="2">
        <v>2000.8715850000001</v>
      </c>
      <c r="D300" s="2">
        <v>367.72899999999998</v>
      </c>
      <c r="E300" s="3">
        <f t="shared" si="21"/>
        <v>2044</v>
      </c>
      <c r="F300" s="4">
        <f>F299*SUM(economy!Z90:AB90)/SUM(economy!Z89:AB89)</f>
        <v>13528.500705255614</v>
      </c>
      <c r="G300" s="9">
        <f t="shared" si="24"/>
        <v>43.567108751701291</v>
      </c>
      <c r="H300" s="9">
        <f t="shared" si="24"/>
        <v>60.042502642233714</v>
      </c>
      <c r="I300" s="9">
        <f t="shared" si="24"/>
        <v>67.126086898309282</v>
      </c>
      <c r="J300" s="9">
        <f t="shared" si="24"/>
        <v>21.999740961034156</v>
      </c>
      <c r="K300" s="9">
        <f t="shared" si="24"/>
        <v>1.5603214575342199</v>
      </c>
      <c r="L300" s="9">
        <f t="shared" si="22"/>
        <v>469.29576071081271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x14ac:dyDescent="0.3">
      <c r="A301" s="5"/>
      <c r="B301" s="2"/>
      <c r="C301" s="2">
        <v>2000.9535519999999</v>
      </c>
      <c r="D301" s="2">
        <v>367.64100000000002</v>
      </c>
      <c r="E301" s="3">
        <f t="shared" si="21"/>
        <v>2045</v>
      </c>
      <c r="F301" s="4">
        <f>F300*SUM(economy!Z91:AB91)/SUM(economy!Z90:AB90)</f>
        <v>13701.927636675331</v>
      </c>
      <c r="G301" s="9">
        <f t="shared" si="24"/>
        <v>44.392791893336607</v>
      </c>
      <c r="H301" s="9">
        <f t="shared" si="24"/>
        <v>61.14760567858908</v>
      </c>
      <c r="I301" s="9">
        <f t="shared" si="24"/>
        <v>68.257530027238758</v>
      </c>
      <c r="J301" s="9">
        <f t="shared" si="24"/>
        <v>22.330817119375681</v>
      </c>
      <c r="K301" s="9">
        <f t="shared" si="24"/>
        <v>1.5815236811830229</v>
      </c>
      <c r="L301" s="9">
        <f t="shared" si="22"/>
        <v>472.71026839972319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x14ac:dyDescent="0.3">
      <c r="A302" s="5"/>
      <c r="B302" s="2"/>
      <c r="C302" s="2">
        <v>2001.038356</v>
      </c>
      <c r="D302" s="2">
        <v>367.58699999999999</v>
      </c>
      <c r="E302" s="3">
        <f t="shared" si="21"/>
        <v>2046</v>
      </c>
      <c r="F302" s="4">
        <f>F301*SUM(economy!Z92:AB92)/SUM(economy!Z91:AB91)</f>
        <v>13873.520529259546</v>
      </c>
      <c r="G302" s="9">
        <f t="shared" si="24"/>
        <v>45.229059777265149</v>
      </c>
      <c r="H302" s="9">
        <f t="shared" si="24"/>
        <v>62.265952762362105</v>
      </c>
      <c r="I302" s="9">
        <f t="shared" si="24"/>
        <v>69.399840979897107</v>
      </c>
      <c r="J302" s="9">
        <f t="shared" si="24"/>
        <v>22.663335211287357</v>
      </c>
      <c r="K302" s="9">
        <f t="shared" si="24"/>
        <v>1.6025255893364307</v>
      </c>
      <c r="L302" s="9">
        <f t="shared" si="22"/>
        <v>476.16071432014814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x14ac:dyDescent="0.3">
      <c r="A303" s="5"/>
      <c r="B303" s="2"/>
      <c r="C303" s="2">
        <v>2001.123288</v>
      </c>
      <c r="D303" s="2">
        <v>367.53899999999999</v>
      </c>
      <c r="E303" s="3">
        <f t="shared" si="21"/>
        <v>2047</v>
      </c>
      <c r="F303" s="4">
        <f>F302*SUM(economy!Z93:AB93)/SUM(economy!Z92:AB92)</f>
        <v>14043.221253334052</v>
      </c>
      <c r="G303" s="9">
        <f t="shared" si="24"/>
        <v>46.07580046684437</v>
      </c>
      <c r="H303" s="9">
        <f t="shared" si="24"/>
        <v>63.39733524856306</v>
      </c>
      <c r="I303" s="9">
        <f t="shared" si="24"/>
        <v>70.552598345309889</v>
      </c>
      <c r="J303" s="9">
        <f t="shared" si="24"/>
        <v>22.996997600863438</v>
      </c>
      <c r="K303" s="9">
        <f t="shared" si="24"/>
        <v>1.6233198948906182</v>
      </c>
      <c r="L303" s="9">
        <f t="shared" si="22"/>
        <v>479.64605155647138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x14ac:dyDescent="0.3">
      <c r="A304" s="5"/>
      <c r="B304" s="2"/>
      <c r="C304" s="2">
        <v>2001.2</v>
      </c>
      <c r="D304" s="2">
        <v>367.53199999999998</v>
      </c>
      <c r="E304" s="3">
        <f t="shared" si="21"/>
        <v>2048</v>
      </c>
      <c r="F304" s="4">
        <f>F303*SUM(economy!Z94:AB94)/SUM(economy!Z93:AB93)</f>
        <v>14210.972883213166</v>
      </c>
      <c r="G304" s="9">
        <f t="shared" si="24"/>
        <v>46.932898477611239</v>
      </c>
      <c r="H304" s="9">
        <f t="shared" si="24"/>
        <v>64.541539608005451</v>
      </c>
      <c r="I304" s="9">
        <f t="shared" si="24"/>
        <v>71.715377635843709</v>
      </c>
      <c r="J304" s="9">
        <f t="shared" si="24"/>
        <v>23.331516832470026</v>
      </c>
      <c r="K304" s="9">
        <f t="shared" si="24"/>
        <v>1.6438994489010086</v>
      </c>
      <c r="L304" s="9">
        <f t="shared" si="22"/>
        <v>483.16523200283143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x14ac:dyDescent="0.3">
      <c r="A305" s="5"/>
      <c r="B305" s="2"/>
      <c r="C305" s="2">
        <v>2001.284932</v>
      </c>
      <c r="D305" s="2">
        <v>367.69200000000001</v>
      </c>
      <c r="E305" s="3">
        <f t="shared" si="21"/>
        <v>2049</v>
      </c>
      <c r="F305" s="4">
        <f>F304*SUM(economy!Z95:AB95)/SUM(economy!Z94:AB94)</f>
        <v>14376.719733623742</v>
      </c>
      <c r="G305" s="9">
        <f t="shared" si="24"/>
        <v>47.800234850765094</v>
      </c>
      <c r="H305" s="9">
        <f t="shared" si="24"/>
        <v>65.698347553793141</v>
      </c>
      <c r="I305" s="9">
        <f t="shared" si="24"/>
        <v>72.887751509383918</v>
      </c>
      <c r="J305" s="9">
        <f t="shared" si="24"/>
        <v>23.66661519049136</v>
      </c>
      <c r="K305" s="9">
        <f t="shared" si="24"/>
        <v>1.6642572427461289</v>
      </c>
      <c r="L305" s="9">
        <f t="shared" si="22"/>
        <v>486.71720634717963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x14ac:dyDescent="0.3">
      <c r="A306" s="5"/>
      <c r="B306" s="2"/>
      <c r="C306" s="2">
        <v>2001.367123</v>
      </c>
      <c r="D306" s="2">
        <v>367.93900000000002</v>
      </c>
      <c r="E306" s="3">
        <f t="shared" si="21"/>
        <v>2050</v>
      </c>
      <c r="F306" s="4">
        <f>F305*SUM(economy!Z96:AB96)/SUM(economy!Z95:AB95)</f>
        <v>14540.407397425894</v>
      </c>
      <c r="G306" s="9">
        <f t="shared" si="24"/>
        <v>48.677687228873587</v>
      </c>
      <c r="H306" s="9">
        <f t="shared" si="24"/>
        <v>66.867536170879646</v>
      </c>
      <c r="I306" s="9">
        <f t="shared" si="24"/>
        <v>74.069289994002332</v>
      </c>
      <c r="J306" s="9">
        <f t="shared" si="24"/>
        <v>24.002024288501538</v>
      </c>
      <c r="K306" s="9">
        <f t="shared" si="24"/>
        <v>1.6843864111501006</v>
      </c>
      <c r="L306" s="9">
        <f t="shared" si="22"/>
        <v>490.30092409340722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x14ac:dyDescent="0.3">
      <c r="A307" s="5"/>
      <c r="B307" s="2"/>
      <c r="C307" s="2">
        <v>2001.452055</v>
      </c>
      <c r="D307" s="2">
        <v>368.20100000000002</v>
      </c>
      <c r="E307" s="3">
        <f t="shared" si="21"/>
        <v>2051</v>
      </c>
      <c r="F307" s="4">
        <f>F306*SUM(economy!Z97:AB97)/SUM(economy!Z96:AB96)</f>
        <v>14701.982784357708</v>
      </c>
      <c r="G307" s="9">
        <f t="shared" si="24"/>
        <v>49.565129933880804</v>
      </c>
      <c r="H307" s="9">
        <f t="shared" si="24"/>
        <v>68.048878048812796</v>
      </c>
      <c r="I307" s="9">
        <f t="shared" si="24"/>
        <v>75.25956071527618</v>
      </c>
      <c r="J307" s="9">
        <f t="shared" si="24"/>
        <v>24.33748468633285</v>
      </c>
      <c r="K307" s="9">
        <f t="shared" si="24"/>
        <v>1.7042802357867997</v>
      </c>
      <c r="L307" s="9">
        <f t="shared" si="22"/>
        <v>493.91533362008943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x14ac:dyDescent="0.3">
      <c r="A308" s="5"/>
      <c r="B308" s="2"/>
      <c r="C308" s="2">
        <v>2001.5342470000001</v>
      </c>
      <c r="D308" s="2">
        <v>368.61700000000002</v>
      </c>
      <c r="E308" s="3">
        <f t="shared" si="21"/>
        <v>2052</v>
      </c>
      <c r="F308" s="4">
        <f>F307*SUM(economy!Z98:AB98)/SUM(economy!Z97:AB97)</f>
        <v>14861.394160532604</v>
      </c>
      <c r="G308" s="9">
        <f t="shared" si="24"/>
        <v>50.462434047480102</v>
      </c>
      <c r="H308" s="9">
        <f t="shared" si="24"/>
        <v>69.242141417752237</v>
      </c>
      <c r="I308" s="9">
        <f t="shared" si="24"/>
        <v>76.458129126376718</v>
      </c>
      <c r="J308" s="9">
        <f t="shared" si="24"/>
        <v>24.672745533567333</v>
      </c>
      <c r="K308" s="9">
        <f t="shared" si="24"/>
        <v>1.7239321492848907</v>
      </c>
      <c r="L308" s="9">
        <f t="shared" si="22"/>
        <v>497.55938227446126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x14ac:dyDescent="0.3">
      <c r="A309" s="5"/>
      <c r="B309" s="2"/>
      <c r="C309" s="2">
        <v>2001.6191779999999</v>
      </c>
      <c r="D309" s="2">
        <v>369.166</v>
      </c>
      <c r="E309" s="3">
        <f t="shared" si="21"/>
        <v>2053</v>
      </c>
      <c r="F309" s="4">
        <f>F308*SUM(economy!Z99:AB99)/SUM(economy!Z98:AB98)</f>
        <v>15018.591188420995</v>
      </c>
      <c r="G309" s="9">
        <f t="shared" si="24"/>
        <v>51.369467493897588</v>
      </c>
      <c r="H309" s="9">
        <f t="shared" si="24"/>
        <v>70.447090287821482</v>
      </c>
      <c r="I309" s="9">
        <f t="shared" si="24"/>
        <v>77.664558741003262</v>
      </c>
      <c r="J309" s="9">
        <f t="shared" si="24"/>
        <v>25.007564238030348</v>
      </c>
      <c r="K309" s="9">
        <f t="shared" si="24"/>
        <v>1.7433357395113389</v>
      </c>
      <c r="L309" s="9">
        <f t="shared" si="22"/>
        <v>501.23201650026402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x14ac:dyDescent="0.3">
      <c r="A310" s="5"/>
      <c r="B310" s="2"/>
      <c r="C310" s="2">
        <v>2001.7041099999999</v>
      </c>
      <c r="D310" s="2">
        <v>369.66</v>
      </c>
      <c r="E310" s="3">
        <f t="shared" si="21"/>
        <v>2054</v>
      </c>
      <c r="F310" s="4">
        <f>F309*SUM(economy!Z100:AB100)/SUM(economy!Z99:AB99)</f>
        <v>15173.524967052661</v>
      </c>
      <c r="G310" s="9">
        <f t="shared" si="24"/>
        <v>52.286095125115772</v>
      </c>
      <c r="H310" s="9">
        <f t="shared" si="24"/>
        <v>71.663484591830638</v>
      </c>
      <c r="I310" s="9">
        <f t="shared" si="24"/>
        <v>78.878411369197323</v>
      </c>
      <c r="J310" s="9">
        <f t="shared" si="24"/>
        <v>25.341706157914768</v>
      </c>
      <c r="K310" s="9">
        <f t="shared" si="24"/>
        <v>1.7624847540465649</v>
      </c>
      <c r="L310" s="9">
        <f t="shared" si="22"/>
        <v>504.93218199810508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x14ac:dyDescent="0.3">
      <c r="A311" s="5"/>
      <c r="B311" s="2"/>
      <c r="C311" s="2">
        <v>2001.7863010000001</v>
      </c>
      <c r="D311" s="2">
        <v>369.74</v>
      </c>
      <c r="E311" s="3">
        <f t="shared" si="21"/>
        <v>2055</v>
      </c>
      <c r="F311" s="4">
        <f>F310*SUM(economy!Z101:AB101)/SUM(economy!Z100:AB100)</f>
        <v>15326.148072181351</v>
      </c>
      <c r="G311" s="9">
        <f t="shared" ref="G311:K326" si="25">G310*(1-G$5)+G$4*$F310*$L$4/1000</f>
        <v>53.21217880855091</v>
      </c>
      <c r="H311" s="9">
        <f t="shared" si="25"/>
        <v>72.891080331381403</v>
      </c>
      <c r="I311" s="9">
        <f t="shared" si="25"/>
        <v>80.099247356031299</v>
      </c>
      <c r="J311" s="9">
        <f t="shared" si="25"/>
        <v>25.674944316211732</v>
      </c>
      <c r="K311" s="9">
        <f t="shared" si="25"/>
        <v>1.7813731047861978</v>
      </c>
      <c r="L311" s="9">
        <f t="shared" si="22"/>
        <v>508.65882391696152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x14ac:dyDescent="0.3">
      <c r="A312" s="5"/>
      <c r="B312" s="2"/>
      <c r="C312" s="2">
        <v>2001.8712330000001</v>
      </c>
      <c r="D312" s="2">
        <v>369.46</v>
      </c>
      <c r="E312" s="3">
        <f t="shared" si="21"/>
        <v>2056</v>
      </c>
      <c r="F312" s="4">
        <f>F311*SUM(economy!Z102:AB102)/SUM(economy!Z101:AB101)</f>
        <v>15476.414596161103</v>
      </c>
      <c r="G312" s="9">
        <f t="shared" si="25"/>
        <v>54.147577517181695</v>
      </c>
      <c r="H312" s="9">
        <f t="shared" si="25"/>
        <v>74.129629726341534</v>
      </c>
      <c r="I312" s="9">
        <f t="shared" si="25"/>
        <v>81.326625823127415</v>
      </c>
      <c r="J312" s="9">
        <f t="shared" si="25"/>
        <v>26.007059136169229</v>
      </c>
      <c r="K312" s="9">
        <f t="shared" si="25"/>
        <v>1.7999948726178427</v>
      </c>
      <c r="L312" s="9">
        <f t="shared" si="22"/>
        <v>512.4108870754377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x14ac:dyDescent="0.3">
      <c r="A313" s="5"/>
      <c r="B313" s="2"/>
      <c r="C313" s="2">
        <v>2001.9534249999999</v>
      </c>
      <c r="D313" s="2">
        <v>369.29599999999999</v>
      </c>
      <c r="E313" s="3">
        <f t="shared" si="21"/>
        <v>2057</v>
      </c>
      <c r="F313" s="4">
        <f>F312*SUM(economy!Z103:AB103)/SUM(economy!Z102:AB102)</f>
        <v>15624.280187290988</v>
      </c>
      <c r="G313" s="9">
        <f t="shared" si="25"/>
        <v>55.092147422111715</v>
      </c>
      <c r="H313" s="9">
        <f t="shared" si="25"/>
        <v>75.378881367652227</v>
      </c>
      <c r="I313" s="9">
        <f t="shared" si="25"/>
        <v>82.560104912925695</v>
      </c>
      <c r="J313" s="9">
        <f t="shared" si="25"/>
        <v>26.337838196543412</v>
      </c>
      <c r="K313" s="9">
        <f t="shared" si="25"/>
        <v>1.818344312129812</v>
      </c>
      <c r="L313" s="9">
        <f t="shared" si="22"/>
        <v>516.18731621136294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x14ac:dyDescent="0.3">
      <c r="A314" s="5"/>
      <c r="B314" s="2"/>
      <c r="C314" s="2">
        <v>2002.038356</v>
      </c>
      <c r="D314" s="2">
        <v>369.37099999999998</v>
      </c>
      <c r="E314" s="3">
        <f t="shared" si="21"/>
        <v>2058</v>
      </c>
      <c r="F314" s="4">
        <f>F313*SUM(economy!Z104:AB104)/SUM(economy!Z103:AB103)</f>
        <v>15769.702088394535</v>
      </c>
      <c r="G314" s="9">
        <f t="shared" si="25"/>
        <v>56.045741987533233</v>
      </c>
      <c r="H314" s="9">
        <f t="shared" si="25"/>
        <v>76.638580373409582</v>
      </c>
      <c r="I314" s="9">
        <f t="shared" si="25"/>
        <v>83.799242035584101</v>
      </c>
      <c r="J314" s="9">
        <f t="shared" si="25"/>
        <v>26.66707600544958</v>
      </c>
      <c r="K314" s="9">
        <f t="shared" si="25"/>
        <v>1.8364158563142832</v>
      </c>
      <c r="L314" s="9">
        <f t="shared" si="22"/>
        <v>519.98705625829075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x14ac:dyDescent="0.3">
      <c r="A315" s="5"/>
      <c r="B315" s="2"/>
      <c r="C315" s="2">
        <v>2002.123288</v>
      </c>
      <c r="D315" s="2">
        <v>369.43900000000002</v>
      </c>
      <c r="E315" s="3">
        <f t="shared" si="21"/>
        <v>2059</v>
      </c>
      <c r="F315" s="4">
        <f>F314*SUM(economy!Z105:AB105)/SUM(economy!Z104:AB104)</f>
        <v>15912.639174409753</v>
      </c>
      <c r="G315" s="9">
        <f t="shared" si="25"/>
        <v>57.008212068045573</v>
      </c>
      <c r="H315" s="9">
        <f t="shared" si="25"/>
        <v>77.908468548139055</v>
      </c>
      <c r="I315" s="9">
        <f t="shared" si="25"/>
        <v>85.043594118360701</v>
      </c>
      <c r="J315" s="9">
        <f t="shared" si="25"/>
        <v>26.994573791660422</v>
      </c>
      <c r="K315" s="9">
        <f t="shared" si="25"/>
        <v>1.8542041212311524</v>
      </c>
      <c r="L315" s="9">
        <f t="shared" si="22"/>
        <v>523.80905264743694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x14ac:dyDescent="0.3">
      <c r="A316" s="5"/>
      <c r="B316" s="2"/>
      <c r="C316" s="2">
        <v>2002.2</v>
      </c>
      <c r="D316" s="2">
        <v>369.49400000000003</v>
      </c>
      <c r="E316" s="3">
        <f t="shared" si="21"/>
        <v>2060</v>
      </c>
      <c r="F316" s="4">
        <f>F315*SUM(economy!Z106:AB106)/SUM(economy!Z105:AB105)</f>
        <v>16053.051988776589</v>
      </c>
      <c r="G316" s="9">
        <f t="shared" si="25"/>
        <v>57.979406008267766</v>
      </c>
      <c r="H316" s="9">
        <f t="shared" si="25"/>
        <v>79.188284545161423</v>
      </c>
      <c r="I316" s="9">
        <f t="shared" si="25"/>
        <v>86.292717857295727</v>
      </c>
      <c r="J316" s="9">
        <f t="shared" si="25"/>
        <v>27.320139312238719</v>
      </c>
      <c r="K316" s="9">
        <f t="shared" si="25"/>
        <v>1.8717039106015925</v>
      </c>
      <c r="L316" s="9">
        <f t="shared" si="22"/>
        <v>527.65225163356524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x14ac:dyDescent="0.3">
      <c r="A317" s="5"/>
      <c r="B317" s="2"/>
      <c r="C317" s="2">
        <v>2002.284932</v>
      </c>
      <c r="D317" s="2">
        <v>369.65</v>
      </c>
      <c r="E317" s="3">
        <f t="shared" si="21"/>
        <v>2061</v>
      </c>
      <c r="F317" s="4">
        <f>F316*SUM(economy!Z107:AB107)/SUM(economy!Z106:AB106)</f>
        <v>16190.90277841967</v>
      </c>
      <c r="G317" s="9">
        <f t="shared" si="25"/>
        <v>58.959169744671968</v>
      </c>
      <c r="H317" s="9">
        <f t="shared" si="25"/>
        <v>80.477764031928672</v>
      </c>
      <c r="I317" s="9">
        <f t="shared" si="25"/>
        <v>87.546169970982078</v>
      </c>
      <c r="J317" s="9">
        <f t="shared" si="25"/>
        <v>27.643586675430232</v>
      </c>
      <c r="K317" s="9">
        <f t="shared" si="25"/>
        <v>1.888910220302519</v>
      </c>
      <c r="L317" s="9">
        <f t="shared" si="22"/>
        <v>531.51560064331557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x14ac:dyDescent="0.3">
      <c r="A318" s="5"/>
      <c r="B318" s="2"/>
      <c r="C318" s="2">
        <v>2002.367123</v>
      </c>
      <c r="D318" s="2">
        <v>369.90699999999998</v>
      </c>
      <c r="E318" s="3">
        <f t="shared" si="21"/>
        <v>2062</v>
      </c>
      <c r="F318" s="4">
        <f>F317*SUM(economy!Z108:AB108)/SUM(economy!Z107:AB107)</f>
        <v>16326.155527136187</v>
      </c>
      <c r="G318" s="9">
        <f t="shared" si="25"/>
        <v>59.947346909552039</v>
      </c>
      <c r="H318" s="9">
        <f t="shared" si="25"/>
        <v>81.776639858189824</v>
      </c>
      <c r="I318" s="9">
        <f t="shared" si="25"/>
        <v>88.803507456185173</v>
      </c>
      <c r="J318" s="9">
        <f t="shared" si="25"/>
        <v>27.964736177780082</v>
      </c>
      <c r="K318" s="9">
        <f t="shared" si="25"/>
        <v>1.9058182427350023</v>
      </c>
      <c r="L318" s="9">
        <f t="shared" si="22"/>
        <v>535.39804864444204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x14ac:dyDescent="0.3">
      <c r="A319" s="5"/>
      <c r="B319" s="2"/>
      <c r="C319" s="2">
        <v>2002.452055</v>
      </c>
      <c r="D319" s="2">
        <v>370.37400000000002</v>
      </c>
      <c r="E319" s="3">
        <f t="shared" si="21"/>
        <v>2063</v>
      </c>
      <c r="F319" s="4">
        <f>F318*SUM(economy!Z109:AB109)/SUM(economy!Z108:AB108)</f>
        <v>16458.775987211327</v>
      </c>
      <c r="G319" s="9">
        <f t="shared" si="25"/>
        <v>60.943778937029833</v>
      </c>
      <c r="H319" s="9">
        <f t="shared" si="25"/>
        <v>83.084642226829132</v>
      </c>
      <c r="I319" s="9">
        <f t="shared" si="25"/>
        <v>90.064287845047787</v>
      </c>
      <c r="J319" s="9">
        <f t="shared" si="25"/>
        <v>28.283414154472965</v>
      </c>
      <c r="K319" s="9">
        <f t="shared" si="25"/>
        <v>1.9224233710413525</v>
      </c>
      <c r="L319" s="9">
        <f t="shared" si="22"/>
        <v>539.29854653442112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x14ac:dyDescent="0.3">
      <c r="A320" s="5"/>
      <c r="B320" s="2"/>
      <c r="C320" s="2">
        <v>2002.5342470000001</v>
      </c>
      <c r="D320" s="2">
        <v>370.93799999999999</v>
      </c>
      <c r="E320" s="3">
        <f t="shared" si="21"/>
        <v>2064</v>
      </c>
      <c r="F320" s="4">
        <f>F319*SUM(economy!Z110:AB110)/SUM(economy!Z109:AB109)</f>
        <v>16588.731709095842</v>
      </c>
      <c r="G320" s="9">
        <f t="shared" si="25"/>
        <v>61.948305170991091</v>
      </c>
      <c r="H320" s="9">
        <f t="shared" si="25"/>
        <v>84.401498867202932</v>
      </c>
      <c r="I320" s="9">
        <f t="shared" si="25"/>
        <v>91.328069463592158</v>
      </c>
      <c r="J320" s="9">
        <f t="shared" si="25"/>
        <v>28.599452841933655</v>
      </c>
      <c r="K320" s="9">
        <f t="shared" si="25"/>
        <v>1.9387212031472001</v>
      </c>
      <c r="L320" s="9">
        <f t="shared" si="22"/>
        <v>543.216047546867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x14ac:dyDescent="0.3">
      <c r="A321" s="5"/>
      <c r="B321" s="2"/>
      <c r="C321" s="2">
        <v>2002.6191779999999</v>
      </c>
      <c r="D321" s="2">
        <v>371.43299999999999</v>
      </c>
      <c r="E321" s="3">
        <f t="shared" si="21"/>
        <v>2065</v>
      </c>
      <c r="F321" s="4">
        <f>F320*SUM(economy!Z111:AB111)/SUM(economy!Z110:AB110)</f>
        <v>16715.992068993979</v>
      </c>
      <c r="G321" s="9">
        <f t="shared" si="25"/>
        <v>62.960762974832619</v>
      </c>
      <c r="H321" s="9">
        <f t="shared" si="25"/>
        <v>85.726935210786181</v>
      </c>
      <c r="I321" s="9">
        <f t="shared" si="25"/>
        <v>92.594411691211064</v>
      </c>
      <c r="J321" s="9">
        <f t="shared" si="25"/>
        <v>28.912690251760012</v>
      </c>
      <c r="K321" s="9">
        <f t="shared" si="25"/>
        <v>1.9547075456064573</v>
      </c>
      <c r="L321" s="9">
        <f t="shared" si="22"/>
        <v>547.14950767419634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x14ac:dyDescent="0.3">
      <c r="A322" s="5"/>
      <c r="B322" s="2"/>
      <c r="C322" s="2">
        <v>2002.7041099999999</v>
      </c>
      <c r="D322" s="2">
        <v>371.77300000000002</v>
      </c>
      <c r="E322" s="3">
        <f t="shared" si="21"/>
        <v>2066</v>
      </c>
      <c r="F322" s="4">
        <f>F321*SUM(economy!Z112:AB112)/SUM(economy!Z111:AB111)</f>
        <v>16840.528294222855</v>
      </c>
      <c r="G322" s="9">
        <f t="shared" si="25"/>
        <v>63.980987842893285</v>
      </c>
      <c r="H322" s="9">
        <f t="shared" si="25"/>
        <v>87.060674568926331</v>
      </c>
      <c r="I322" s="9">
        <f t="shared" si="25"/>
        <v>93.862875220820399</v>
      </c>
      <c r="J322" s="9">
        <f t="shared" si="25"/>
        <v>29.222970055095825</v>
      </c>
      <c r="K322" s="9">
        <f t="shared" si="25"/>
        <v>1.9703784172286127</v>
      </c>
      <c r="L322" s="9">
        <f t="shared" si="22"/>
        <v>551.09788610496446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x14ac:dyDescent="0.3">
      <c r="A323" s="5"/>
      <c r="B323" s="2"/>
      <c r="C323" s="2">
        <v>2002.7863010000001</v>
      </c>
      <c r="D323" s="2">
        <v>371.899</v>
      </c>
      <c r="E323" s="3">
        <f t="shared" si="21"/>
        <v>2067</v>
      </c>
      <c r="F323" s="4">
        <f>F322*SUM(economy!Z113:AB113)/SUM(economy!Z112:AB112)</f>
        <v>16962.313486217688</v>
      </c>
      <c r="G323" s="9">
        <f t="shared" si="25"/>
        <v>65.008813513432713</v>
      </c>
      <c r="H323" s="9">
        <f t="shared" si="25"/>
        <v>88.402438312489167</v>
      </c>
      <c r="I323" s="9">
        <f t="shared" si="25"/>
        <v>95.133022319329712</v>
      </c>
      <c r="J323" s="9">
        <f t="shared" si="25"/>
        <v>29.530141476585499</v>
      </c>
      <c r="K323" s="9">
        <f t="shared" si="25"/>
        <v>1.9857300524693766</v>
      </c>
      <c r="L323" s="9">
        <f t="shared" si="22"/>
        <v>555.06014567430645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x14ac:dyDescent="0.3">
      <c r="A324" s="5"/>
      <c r="B324" s="2"/>
      <c r="C324" s="2">
        <v>2002.8712330000001</v>
      </c>
      <c r="D324" s="2">
        <v>371.79</v>
      </c>
      <c r="E324" s="3">
        <f t="shared" si="21"/>
        <v>2068</v>
      </c>
      <c r="F324" s="4">
        <f>F323*SUM(economy!Z114:AB114)/SUM(economy!Z113:AB113)</f>
        <v>17081.32264107115</v>
      </c>
      <c r="G324" s="9">
        <f t="shared" si="25"/>
        <v>66.044072083014072</v>
      </c>
      <c r="H324" s="9">
        <f t="shared" si="25"/>
        <v>89.751946053170755</v>
      </c>
      <c r="I324" s="9">
        <f t="shared" si="25"/>
        <v>96.404417088072762</v>
      </c>
      <c r="J324" s="9">
        <f t="shared" si="25"/>
        <v>29.834059197086951</v>
      </c>
      <c r="K324" s="9">
        <f t="shared" si="25"/>
        <v>2.0007589045672693</v>
      </c>
      <c r="L324" s="9">
        <f t="shared" si="22"/>
        <v>559.03525332591175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x14ac:dyDescent="0.3">
      <c r="A325" s="5"/>
      <c r="B325" s="2"/>
      <c r="C325" s="2">
        <v>2002.9534249999999</v>
      </c>
      <c r="D325" s="2">
        <v>371.601</v>
      </c>
      <c r="E325" s="3">
        <f t="shared" si="21"/>
        <v>2069</v>
      </c>
      <c r="F325" s="4">
        <f>F324*SUM(economy!Z115:AB115)/SUM(economy!Z114:AB114)</f>
        <v>17197.532667507916</v>
      </c>
      <c r="G325" s="9">
        <f t="shared" si="25"/>
        <v>67.086594122140482</v>
      </c>
      <c r="H325" s="9">
        <f t="shared" si="25"/>
        <v>91.108915826239027</v>
      </c>
      <c r="I325" s="9">
        <f t="shared" si="25"/>
        <v>97.676625722828121</v>
      </c>
      <c r="J325" s="9">
        <f t="shared" si="25"/>
        <v>30.134583264352912</v>
      </c>
      <c r="K325" s="9">
        <f t="shared" si="25"/>
        <v>2.0154616484103487</v>
      </c>
      <c r="L325" s="9">
        <f t="shared" si="22"/>
        <v>563.02218058397079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x14ac:dyDescent="0.3">
      <c r="A326" s="5"/>
      <c r="B326" s="2"/>
      <c r="C326" s="2">
        <v>2003.038356</v>
      </c>
      <c r="D326" s="2">
        <v>371.56799999999998</v>
      </c>
      <c r="E326" s="3">
        <f t="shared" si="21"/>
        <v>2070</v>
      </c>
      <c r="F326" s="4">
        <f>F325*SUM(economy!Z116:AB116)/SUM(economy!Z115:AB115)</f>
        <v>17310.922402209773</v>
      </c>
      <c r="G326" s="9">
        <f t="shared" si="25"/>
        <v>68.136208791988381</v>
      </c>
      <c r="H326" s="9">
        <f t="shared" si="25"/>
        <v>92.473064274460455</v>
      </c>
      <c r="I326" s="9">
        <f t="shared" si="25"/>
        <v>98.949216773049997</v>
      </c>
      <c r="J326" s="9">
        <f t="shared" si="25"/>
        <v>30.431579010924434</v>
      </c>
      <c r="K326" s="9">
        <f t="shared" si="25"/>
        <v>2.0298351831188413</v>
      </c>
      <c r="L326" s="9">
        <f t="shared" si="22"/>
        <v>567.01990403354216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x14ac:dyDescent="0.3">
      <c r="A327" s="5"/>
      <c r="B327" s="2"/>
      <c r="C327" s="2">
        <v>2003.123288</v>
      </c>
      <c r="D327" s="2">
        <v>371.654</v>
      </c>
      <c r="E327" s="3">
        <f t="shared" si="21"/>
        <v>2071</v>
      </c>
      <c r="F327" s="4">
        <f>F326*SUM(economy!Z117:AB117)/SUM(economy!Z116:AB116)</f>
        <v>17421.472622418845</v>
      </c>
      <c r="G327" s="9">
        <f t="shared" ref="G327:K342" si="26">G326*(1-G$5)+G$4*$F326*$L$4/1000</f>
        <v>69.192743962076307</v>
      </c>
      <c r="H327" s="9">
        <f t="shared" si="26"/>
        <v>93.844106832959724</v>
      </c>
      <c r="I327" s="9">
        <f t="shared" si="26"/>
        <v>100.22176139992193</v>
      </c>
      <c r="J327" s="9">
        <f t="shared" si="26"/>
        <v>30.724916978513576</v>
      </c>
      <c r="K327" s="9">
        <f t="shared" si="26"/>
        <v>2.0438766343310775</v>
      </c>
      <c r="L327" s="9">
        <f t="shared" si="22"/>
        <v>571.02740580780255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x14ac:dyDescent="0.3">
      <c r="A328" s="5"/>
      <c r="B328" s="2"/>
      <c r="C328" s="2">
        <v>2003.2</v>
      </c>
      <c r="D328" s="2">
        <v>371.85500000000002</v>
      </c>
      <c r="E328" s="3">
        <f t="shared" si="21"/>
        <v>2072</v>
      </c>
      <c r="F328" s="4">
        <f>F327*SUM(economy!Z118:AB118)/SUM(economy!Z117:AB117)</f>
        <v>17529.166055760663</v>
      </c>
      <c r="G328" s="9">
        <f t="shared" si="26"/>
        <v>70.256026328702802</v>
      </c>
      <c r="H328" s="9">
        <f t="shared" si="26"/>
        <v>95.221757914754193</v>
      </c>
      <c r="I328" s="9">
        <f t="shared" si="26"/>
        <v>101.49383363284009</v>
      </c>
      <c r="J328" s="9">
        <f t="shared" si="26"/>
        <v>31.014472848185164</v>
      </c>
      <c r="K328" s="9">
        <f t="shared" si="26"/>
        <v>2.0575833561816825</v>
      </c>
      <c r="L328" s="9">
        <f t="shared" si="22"/>
        <v>575.043674080664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x14ac:dyDescent="0.3">
      <c r="A329" s="5"/>
      <c r="B329" s="2"/>
      <c r="C329" s="2">
        <v>2003.284932</v>
      </c>
      <c r="D329" s="2">
        <v>372.13099999999997</v>
      </c>
      <c r="E329" s="3">
        <f t="shared" si="21"/>
        <v>2073</v>
      </c>
      <c r="F329" s="4">
        <f>F328*SUM(economy!Z119:AB119)/SUM(economy!Z118:AB118)</f>
        <v>17633.987387240879</v>
      </c>
      <c r="G329" s="9">
        <f t="shared" si="26"/>
        <v>71.325881533983974</v>
      </c>
      <c r="H329" s="9">
        <f t="shared" si="26"/>
        <v>96.605731096700353</v>
      </c>
      <c r="I329" s="9">
        <f t="shared" si="26"/>
        <v>102.76501062392977</v>
      </c>
      <c r="J329" s="9">
        <f t="shared" si="26"/>
        <v>31.300127375679939</v>
      </c>
      <c r="K329" s="9">
        <f t="shared" si="26"/>
        <v>2.0709529329625851</v>
      </c>
      <c r="L329" s="9">
        <f t="shared" si="22"/>
        <v>579.0677035632566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x14ac:dyDescent="0.3">
      <c r="A330" s="5"/>
      <c r="B330" s="2"/>
      <c r="C330" s="2">
        <v>2003.367123</v>
      </c>
      <c r="D330" s="2">
        <v>372.42500000000001</v>
      </c>
      <c r="E330" s="3">
        <f t="shared" ref="E330:E393" si="27">1+E329</f>
        <v>2074</v>
      </c>
      <c r="F330" s="4">
        <f>F329*SUM(economy!Z120:AB120)/SUM(economy!Z119:AB119)</f>
        <v>17735.92326338253</v>
      </c>
      <c r="G330" s="9">
        <f t="shared" si="26"/>
        <v>72.402134285317928</v>
      </c>
      <c r="H330" s="9">
        <f t="shared" si="26"/>
        <v>97.995739305585673</v>
      </c>
      <c r="I330" s="9">
        <f t="shared" si="26"/>
        <v>104.03487290019658</v>
      </c>
      <c r="J330" s="9">
        <f t="shared" si="26"/>
        <v>31.581766331253746</v>
      </c>
      <c r="K330" s="9">
        <f t="shared" si="26"/>
        <v>2.0839831804589561</v>
      </c>
      <c r="L330" s="9">
        <f t="shared" ref="L330:L393" si="28">SUM(G330:K330,L$5)</f>
        <v>583.09849600281291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x14ac:dyDescent="0.3">
      <c r="A331" s="5"/>
      <c r="B331" s="2"/>
      <c r="C331" s="2">
        <v>2003.452055</v>
      </c>
      <c r="D331" s="2">
        <v>372.77100000000002</v>
      </c>
      <c r="E331" s="3">
        <f t="shared" si="27"/>
        <v>2075</v>
      </c>
      <c r="F331" s="4">
        <f>F330*SUM(economy!Z121:AB121)/SUM(economy!Z120:AB120)</f>
        <v>17834.962293482826</v>
      </c>
      <c r="G331" s="9">
        <f t="shared" si="26"/>
        <v>73.484608475101837</v>
      </c>
      <c r="H331" s="9">
        <f t="shared" si="26"/>
        <v>99.391495004097052</v>
      </c>
      <c r="I331" s="9">
        <f t="shared" si="26"/>
        <v>105.30300461291489</v>
      </c>
      <c r="J331" s="9">
        <f t="shared" si="26"/>
        <v>31.85928044343909</v>
      </c>
      <c r="K331" s="9">
        <f t="shared" si="26"/>
        <v>2.0966721469537335</v>
      </c>
      <c r="L331" s="9">
        <f t="shared" si="28"/>
        <v>587.13506068250661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x14ac:dyDescent="0.3">
      <c r="A332" s="5"/>
      <c r="B332" s="2"/>
      <c r="C332" s="2">
        <v>2003.5342470000001</v>
      </c>
      <c r="D332" s="2">
        <v>373.22399999999999</v>
      </c>
      <c r="E332" s="3">
        <f t="shared" si="27"/>
        <v>2076</v>
      </c>
      <c r="F332" s="4">
        <f>F331*SUM(economy!Z122:AB122)/SUM(economy!Z121:AB121)</f>
        <v>17931.095047980409</v>
      </c>
      <c r="G332" s="9">
        <f t="shared" si="26"/>
        <v>74.57312730052567</v>
      </c>
      <c r="H332" s="9">
        <f t="shared" si="26"/>
        <v>100.79271037639553</v>
      </c>
      <c r="I332" s="9">
        <f t="shared" si="26"/>
        <v>106.56899378385749</v>
      </c>
      <c r="J332" s="9">
        <f t="shared" si="26"/>
        <v>32.132565346166921</v>
      </c>
      <c r="K332" s="9">
        <f t="shared" si="26"/>
        <v>2.109018113895901</v>
      </c>
      <c r="L332" s="9">
        <f t="shared" si="28"/>
        <v>591.17641492084158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x14ac:dyDescent="0.3">
      <c r="A333" s="5"/>
      <c r="B333" s="2"/>
      <c r="C333" s="2">
        <v>2003.6191779999999</v>
      </c>
      <c r="D333" s="2">
        <v>373.76499999999999</v>
      </c>
      <c r="E333" s="3">
        <f t="shared" si="27"/>
        <v>2077</v>
      </c>
      <c r="F333" s="4">
        <f>F332*SUM(economy!Z123:AB123)/SUM(economy!Z122:AB122)</f>
        <v>18024.314053935592</v>
      </c>
      <c r="G333" s="9">
        <f t="shared" si="26"/>
        <v>75.667513383266254</v>
      </c>
      <c r="H333" s="9">
        <f t="shared" si="26"/>
        <v>102.19909751302733</v>
      </c>
      <c r="I333" s="9">
        <f t="shared" si="26"/>
        <v>107.83243254797497</v>
      </c>
      <c r="J333" s="9">
        <f t="shared" si="26"/>
        <v>32.401521528717588</v>
      </c>
      <c r="K333" s="9">
        <f t="shared" si="26"/>
        <v>2.1210195962291656</v>
      </c>
      <c r="L333" s="9">
        <f t="shared" si="28"/>
        <v>595.22158456921534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x14ac:dyDescent="0.3">
      <c r="A334" s="5"/>
      <c r="B334" s="2"/>
      <c r="C334" s="2">
        <v>2003.7041099999999</v>
      </c>
      <c r="D334" s="2">
        <v>374.06299999999999</v>
      </c>
      <c r="E334" s="3">
        <f t="shared" si="27"/>
        <v>2078</v>
      </c>
      <c r="F334" s="4">
        <f>F333*SUM(economy!Z124:AB124)/SUM(economy!Z123:AB123)</f>
        <v>18114.613787637216</v>
      </c>
      <c r="G334" s="9">
        <f t="shared" si="26"/>
        <v>76.767588888905522</v>
      </c>
      <c r="H334" s="9">
        <f t="shared" si="26"/>
        <v>103.61036859490169</v>
      </c>
      <c r="I334" s="9">
        <f t="shared" si="26"/>
        <v>109.09291739213863</v>
      </c>
      <c r="J334" s="9">
        <f t="shared" si="26"/>
        <v>32.66605428800041</v>
      </c>
      <c r="K334" s="9">
        <f t="shared" si="26"/>
        <v>2.132675342379116</v>
      </c>
      <c r="L334" s="9">
        <f t="shared" si="28"/>
        <v>599.26960450632532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x14ac:dyDescent="0.3">
      <c r="A335" s="5"/>
      <c r="B335" s="2"/>
      <c r="C335" s="2">
        <v>2003.7863010000001</v>
      </c>
      <c r="D335" s="2">
        <v>373.98099999999999</v>
      </c>
      <c r="E335" s="3">
        <f t="shared" si="27"/>
        <v>2079</v>
      </c>
      <c r="F335" s="4">
        <f>F334*SUM(economy!Z125:AB125)/SUM(economy!Z124:AB124)</f>
        <v>18201.990664360364</v>
      </c>
      <c r="G335" s="9">
        <f t="shared" si="26"/>
        <v>77.873175645897462</v>
      </c>
      <c r="H335" s="9">
        <f t="shared" si="26"/>
        <v>105.02623607606849</v>
      </c>
      <c r="I335" s="9">
        <f t="shared" si="26"/>
        <v>110.3500493895682</v>
      </c>
      <c r="J335" s="9">
        <f t="shared" si="26"/>
        <v>32.926073682691623</v>
      </c>
      <c r="K335" s="9">
        <f t="shared" si="26"/>
        <v>2.1439843338983353</v>
      </c>
      <c r="L335" s="9">
        <f t="shared" si="28"/>
        <v>603.31951912812406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x14ac:dyDescent="0.3">
      <c r="A336" s="5"/>
      <c r="B336" s="2"/>
      <c r="C336" s="2">
        <v>2003.8712330000001</v>
      </c>
      <c r="D336" s="2">
        <v>373.76900000000001</v>
      </c>
      <c r="E336" s="3">
        <f t="shared" si="27"/>
        <v>2080</v>
      </c>
      <c r="F336" s="4">
        <f>F335*SUM(economy!Z126:AB126)/SUM(economy!Z125:AB125)</f>
        <v>18286.443025309298</v>
      </c>
      <c r="G336" s="9">
        <f t="shared" si="26"/>
        <v>78.984095263910064</v>
      </c>
      <c r="H336" s="9">
        <f t="shared" si="26"/>
        <v>106.44641286503118</v>
      </c>
      <c r="I336" s="9">
        <f t="shared" si="26"/>
        <v>111.60343442957412</v>
      </c>
      <c r="J336" s="9">
        <f t="shared" si="26"/>
        <v>33.181494488790179</v>
      </c>
      <c r="K336" s="9">
        <f t="shared" si="26"/>
        <v>2.1549457847702964</v>
      </c>
      <c r="L336" s="9">
        <f t="shared" si="28"/>
        <v>607.37038283207585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x14ac:dyDescent="0.3">
      <c r="A337" s="5"/>
      <c r="B337" s="2"/>
      <c r="C337" s="2">
        <v>2003.9534249999999</v>
      </c>
      <c r="D337" s="2">
        <v>373.58800000000002</v>
      </c>
      <c r="E337" s="3">
        <f t="shared" si="27"/>
        <v>2081</v>
      </c>
      <c r="F337" s="4">
        <f>F336*SUM(economy!Z127:AB127)/SUM(economy!Z126:AB126)</f>
        <v>18367.971121789928</v>
      </c>
      <c r="G337" s="9">
        <f t="shared" si="26"/>
        <v>80.100169251370261</v>
      </c>
      <c r="H337" s="9">
        <f t="shared" si="26"/>
        <v>107.87061250433507</v>
      </c>
      <c r="I337" s="9">
        <f t="shared" si="26"/>
        <v>112.8526834422545</v>
      </c>
      <c r="J337" s="9">
        <f t="shared" si="26"/>
        <v>33.43223615617994</v>
      </c>
      <c r="K337" s="9">
        <f t="shared" si="26"/>
        <v>2.1655591403741417</v>
      </c>
      <c r="L337" s="9">
        <f t="shared" si="28"/>
        <v>611.42126049451394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x14ac:dyDescent="0.3">
      <c r="A338" s="5"/>
      <c r="B338" s="2"/>
      <c r="C338" s="2">
        <v>2004.0382509999999</v>
      </c>
      <c r="D338" s="2">
        <v>373.553</v>
      </c>
      <c r="E338" s="3">
        <f t="shared" si="27"/>
        <v>2082</v>
      </c>
      <c r="F338" s="4">
        <f>F337*SUM(economy!Z128:AB128)/SUM(economy!Z127:AB127)</f>
        <v>18446.577096664558</v>
      </c>
      <c r="G338" s="9">
        <f t="shared" si="26"/>
        <v>81.22121913204289</v>
      </c>
      <c r="H338" s="9">
        <f t="shared" si="26"/>
        <v>109.29854934817526</v>
      </c>
      <c r="I338" s="9">
        <f t="shared" si="26"/>
        <v>114.09741261779817</v>
      </c>
      <c r="J338" s="9">
        <f t="shared" si="26"/>
        <v>33.678222765815661</v>
      </c>
      <c r="K338" s="9">
        <f t="shared" si="26"/>
        <v>2.1758240761137166</v>
      </c>
      <c r="L338" s="9">
        <f t="shared" si="28"/>
        <v>615.47122793994572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x14ac:dyDescent="0.3">
      <c r="A339" s="5"/>
      <c r="B339" s="2"/>
      <c r="C339" s="2">
        <v>2004.1229510000001</v>
      </c>
      <c r="D339" s="2">
        <v>373.69400000000002</v>
      </c>
      <c r="E339" s="3">
        <f t="shared" si="27"/>
        <v>2083</v>
      </c>
      <c r="F339" s="4">
        <f>F338*SUM(economy!Z129:AB129)/SUM(economy!Z128:AB128)</f>
        <v>18522.26496315132</v>
      </c>
      <c r="G339" s="9">
        <f t="shared" si="26"/>
        <v>82.347066560477813</v>
      </c>
      <c r="H339" s="9">
        <f t="shared" si="26"/>
        <v>110.72993873777476</v>
      </c>
      <c r="I339" s="9">
        <f t="shared" si="26"/>
        <v>115.33724362005802</v>
      </c>
      <c r="J339" s="9">
        <f t="shared" si="26"/>
        <v>33.919382987178139</v>
      </c>
      <c r="K339" s="9">
        <f t="shared" si="26"/>
        <v>2.1857404957153652</v>
      </c>
      <c r="L339" s="9">
        <f t="shared" si="28"/>
        <v>619.51937240120412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x14ac:dyDescent="0.3">
      <c r="A340" s="5"/>
      <c r="B340" s="2"/>
      <c r="C340" s="2">
        <v>2004.202186</v>
      </c>
      <c r="D340" s="2">
        <v>373.77800000000002</v>
      </c>
      <c r="E340" s="3">
        <f t="shared" si="27"/>
        <v>2084</v>
      </c>
      <c r="F340" s="4">
        <f>F339*SUM(economy!Z130:AB130)/SUM(economy!Z129:AB129)</f>
        <v>18595.040581037625</v>
      </c>
      <c r="G340" s="9">
        <f t="shared" si="26"/>
        <v>83.4775334361631</v>
      </c>
      <c r="H340" s="9">
        <f t="shared" si="26"/>
        <v>112.16449717428934</v>
      </c>
      <c r="I340" s="9">
        <f t="shared" si="26"/>
        <v>116.57180379407248</v>
      </c>
      <c r="J340" s="9">
        <f t="shared" si="26"/>
        <v>34.155650035671464</v>
      </c>
      <c r="K340" s="9">
        <f t="shared" si="26"/>
        <v>2.19530852920016</v>
      </c>
      <c r="L340" s="9">
        <f t="shared" si="28"/>
        <v>623.56479296939642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x14ac:dyDescent="0.3">
      <c r="A341" s="5"/>
      <c r="B341" s="2"/>
      <c r="C341" s="2">
        <v>2004.286885</v>
      </c>
      <c r="D341" s="2">
        <v>373.904</v>
      </c>
      <c r="E341" s="3">
        <f t="shared" si="27"/>
        <v>2085</v>
      </c>
      <c r="F341" s="4">
        <f>F340*SUM(economy!Z131:AB131)/SUM(economy!Z130:AB130)</f>
        <v>18664.911630385031</v>
      </c>
      <c r="G341" s="9">
        <f t="shared" si="26"/>
        <v>84.612442016226424</v>
      </c>
      <c r="H341" s="9">
        <f t="shared" si="26"/>
        <v>113.60194248900339</v>
      </c>
      <c r="I341" s="9">
        <f t="shared" si="26"/>
        <v>117.80072636722807</v>
      </c>
      <c r="J341" s="9">
        <f t="shared" si="26"/>
        <v>34.38696162966221</v>
      </c>
      <c r="K341" s="9">
        <f t="shared" si="26"/>
        <v>2.2045285305372588</v>
      </c>
      <c r="L341" s="9">
        <f t="shared" si="28"/>
        <v>627.6066010326573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x14ac:dyDescent="0.3">
      <c r="A342" s="5"/>
      <c r="B342" s="2"/>
      <c r="C342" s="2">
        <v>2004.3688520000001</v>
      </c>
      <c r="D342" s="2">
        <v>374.30099999999999</v>
      </c>
      <c r="E342" s="3">
        <f t="shared" si="27"/>
        <v>2086</v>
      </c>
      <c r="F342" s="4">
        <f>F341*SUM(economy!Z132:AB132)/SUM(economy!Z131:AB131)</f>
        <v>18731.887582809861</v>
      </c>
      <c r="G342" s="9">
        <f t="shared" si="26"/>
        <v>85.75161502653161</v>
      </c>
      <c r="H342" s="9">
        <f t="shared" si="26"/>
        <v>115.04199401058838</v>
      </c>
      <c r="I342" s="9">
        <f t="shared" si="26"/>
        <v>119.02365064377126</v>
      </c>
      <c r="J342" s="9">
        <f t="shared" si="26"/>
        <v>34.613259946886544</v>
      </c>
      <c r="K342" s="9">
        <f t="shared" si="26"/>
        <v>2.213401074986078</v>
      </c>
      <c r="L342" s="9">
        <f t="shared" si="28"/>
        <v>631.64392070276381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x14ac:dyDescent="0.3">
      <c r="A343" s="5"/>
      <c r="B343" s="2"/>
      <c r="C343" s="2">
        <v>2004.4535519999999</v>
      </c>
      <c r="D343" s="2">
        <v>374.786</v>
      </c>
      <c r="E343" s="3">
        <f t="shared" si="27"/>
        <v>2087</v>
      </c>
      <c r="F343" s="4">
        <f>F342*SUM(economy!Z133:AB133)/SUM(economy!Z132:AB132)</f>
        <v>18795.979670429784</v>
      </c>
      <c r="G343" s="9">
        <f t="shared" ref="G343:K358" si="29">G342*(1-G$5)+G$4*$F342*$L$4/1000</f>
        <v>86.894875771022356</v>
      </c>
      <c r="H343" s="9">
        <f t="shared" si="29"/>
        <v>116.48437272920468</v>
      </c>
      <c r="I343" s="9">
        <f t="shared" si="29"/>
        <v>120.24022219239494</v>
      </c>
      <c r="J343" s="9">
        <f t="shared" si="29"/>
        <v>34.834491579976827</v>
      </c>
      <c r="K343" s="9">
        <f t="shared" si="29"/>
        <v>2.2219269561359138</v>
      </c>
      <c r="L343" s="9">
        <f t="shared" si="28"/>
        <v>635.67588922873472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x14ac:dyDescent="0.3">
      <c r="A344" s="5"/>
      <c r="B344" s="2"/>
      <c r="C344" s="2">
        <v>2004.535519</v>
      </c>
      <c r="D344" s="2">
        <v>375.18299999999999</v>
      </c>
      <c r="E344" s="3">
        <f t="shared" si="27"/>
        <v>2088</v>
      </c>
      <c r="F344" s="4">
        <f>F343*SUM(economy!Z134:AB134)/SUM(economy!Z133:AB133)</f>
        <v>18857.200852572689</v>
      </c>
      <c r="G344" s="9">
        <f t="shared" si="29"/>
        <v>88.042048239170654</v>
      </c>
      <c r="H344" s="9">
        <f t="shared" si="29"/>
        <v>117.92880145723596</v>
      </c>
      <c r="I344" s="9">
        <f t="shared" si="29"/>
        <v>121.45009302664158</v>
      </c>
      <c r="J344" s="9">
        <f t="shared" si="29"/>
        <v>35.050607490884111</v>
      </c>
      <c r="K344" s="9">
        <f t="shared" si="29"/>
        <v>2.2301071826524739</v>
      </c>
      <c r="L344" s="9">
        <f t="shared" si="28"/>
        <v>639.70165739658478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x14ac:dyDescent="0.3">
      <c r="A345" s="5"/>
      <c r="B345" s="2"/>
      <c r="C345" s="2">
        <v>2004.6202189999999</v>
      </c>
      <c r="D345" s="2">
        <v>375.52800000000002</v>
      </c>
      <c r="E345" s="3">
        <f t="shared" si="27"/>
        <v>2089</v>
      </c>
      <c r="F345" s="4">
        <f>F344*SUM(economy!Z135:AB135)/SUM(economy!Z134:AB134)</f>
        <v>18915.565780349152</v>
      </c>
      <c r="G345" s="9">
        <f t="shared" si="29"/>
        <v>89.192957211393406</v>
      </c>
      <c r="H345" s="9">
        <f t="shared" si="29"/>
        <v>119.37500498645565</v>
      </c>
      <c r="I345" s="9">
        <f t="shared" si="29"/>
        <v>122.65292177788348</v>
      </c>
      <c r="J345" s="9">
        <f t="shared" si="29"/>
        <v>35.26156296399688</v>
      </c>
      <c r="K345" s="9">
        <f t="shared" si="29"/>
        <v>2.2379429747415847</v>
      </c>
      <c r="L345" s="9">
        <f t="shared" si="28"/>
        <v>643.72038991447107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x14ac:dyDescent="0.3">
      <c r="A346" s="5"/>
      <c r="B346" s="2"/>
      <c r="C346" s="2">
        <v>2004.7049179999999</v>
      </c>
      <c r="D346" s="2">
        <v>375.68299999999999</v>
      </c>
      <c r="E346" s="3">
        <f t="shared" si="27"/>
        <v>2090</v>
      </c>
      <c r="F346" s="4">
        <f>F345*SUM(economy!Z136:AB136)/SUM(economy!Z135:AB135)</f>
        <v>18971.090759194365</v>
      </c>
      <c r="G346" s="9">
        <f t="shared" si="29"/>
        <v>90.347428362306729</v>
      </c>
      <c r="H346" s="9">
        <f t="shared" si="29"/>
        <v>120.82271024143435</v>
      </c>
      <c r="I346" s="9">
        <f t="shared" si="29"/>
        <v>123.84837386065873</v>
      </c>
      <c r="J346" s="9">
        <f t="shared" si="29"/>
        <v>35.467317557779843</v>
      </c>
      <c r="K346" s="9">
        <f t="shared" si="29"/>
        <v>2.2454357603410582</v>
      </c>
      <c r="L346" s="9">
        <f t="shared" si="28"/>
        <v>647.73126578252072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x14ac:dyDescent="0.3">
      <c r="A347" s="5"/>
      <c r="B347" s="2"/>
      <c r="C347" s="2">
        <v>2004.786885</v>
      </c>
      <c r="D347" s="2">
        <v>375.697</v>
      </c>
      <c r="E347" s="3">
        <f t="shared" si="27"/>
        <v>2091</v>
      </c>
      <c r="F347" s="4">
        <f>F346*SUM(economy!Z137:AB137)/SUM(economy!Z136:AB136)</f>
        <v>19023.79370948931</v>
      </c>
      <c r="G347" s="9">
        <f t="shared" si="29"/>
        <v>91.505288361694184</v>
      </c>
      <c r="H347" s="9">
        <f t="shared" si="29"/>
        <v>122.27164642900813</v>
      </c>
      <c r="I347" s="9">
        <f t="shared" si="29"/>
        <v>125.03612163016041</v>
      </c>
      <c r="J347" s="9">
        <f t="shared" si="29"/>
        <v>35.667835054778948</v>
      </c>
      <c r="K347" s="9">
        <f t="shared" si="29"/>
        <v>2.2525871710523466</v>
      </c>
      <c r="L347" s="9">
        <f t="shared" si="28"/>
        <v>651.73347864669404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x14ac:dyDescent="0.3">
      <c r="A348" s="5"/>
      <c r="B348" s="2"/>
      <c r="C348" s="2">
        <v>2004.8715850000001</v>
      </c>
      <c r="D348" s="2">
        <v>375.69900000000001</v>
      </c>
      <c r="E348" s="3">
        <f t="shared" si="27"/>
        <v>2092</v>
      </c>
      <c r="F348" s="4">
        <f>F347*SUM(economy!Z138:AB138)/SUM(economy!Z137:AB137)</f>
        <v>19073.694125374801</v>
      </c>
      <c r="G348" s="9">
        <f t="shared" si="29"/>
        <v>92.666364973071467</v>
      </c>
      <c r="H348" s="9">
        <f t="shared" si="29"/>
        <v>123.721545183638</v>
      </c>
      <c r="I348" s="9">
        <f t="shared" si="29"/>
        <v>126.21584453169579</v>
      </c>
      <c r="J348" s="9">
        <f t="shared" si="29"/>
        <v>35.86308340986055</v>
      </c>
      <c r="K348" s="9">
        <f t="shared" si="29"/>
        <v>2.2593990378241959</v>
      </c>
      <c r="L348" s="9">
        <f t="shared" si="28"/>
        <v>655.72623713609005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x14ac:dyDescent="0.3">
      <c r="A349" s="5"/>
      <c r="B349" s="2"/>
      <c r="C349" s="2">
        <v>2004.9535519999999</v>
      </c>
      <c r="D349" s="2">
        <v>375.53800000000001</v>
      </c>
      <c r="E349" s="3">
        <f t="shared" si="27"/>
        <v>2093</v>
      </c>
      <c r="F349" s="4">
        <f>F348*SUM(economy!Z139:AB139)/SUM(economy!Z138:AB138)</f>
        <v>19120.813031874255</v>
      </c>
      <c r="G349" s="9">
        <f t="shared" si="29"/>
        <v>93.830487149737536</v>
      </c>
      <c r="H349" s="9">
        <f t="shared" si="29"/>
        <v>125.17214070850238</v>
      </c>
      <c r="I349" s="9">
        <f t="shared" si="29"/>
        <v>127.3872292419519</v>
      </c>
      <c r="J349" s="9">
        <f t="shared" si="29"/>
        <v>36.05303469657342</v>
      </c>
      <c r="K349" s="9">
        <f t="shared" si="29"/>
        <v>2.2658733864010356</v>
      </c>
      <c r="L349" s="9">
        <f t="shared" si="28"/>
        <v>659.70876518316629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x14ac:dyDescent="0.3">
      <c r="A350" s="5"/>
      <c r="B350" s="2"/>
      <c r="C350" s="2">
        <v>2005.038356</v>
      </c>
      <c r="D350" s="2">
        <v>375.38099999999997</v>
      </c>
      <c r="E350" s="3">
        <f t="shared" si="27"/>
        <v>2094</v>
      </c>
      <c r="F350" s="4">
        <f>F349*SUM(economy!Z140:AB140)/SUM(economy!Z139:AB139)</f>
        <v>19165.172940443947</v>
      </c>
      <c r="G350" s="9">
        <f t="shared" si="29"/>
        <v>94.997485128208737</v>
      </c>
      <c r="H350" s="9">
        <f t="shared" si="29"/>
        <v>126.62316991217529</v>
      </c>
      <c r="I350" s="9">
        <f t="shared" si="29"/>
        <v>128.5499698019232</v>
      </c>
      <c r="J350" s="9">
        <f t="shared" si="29"/>
        <v>36.23766505154245</v>
      </c>
      <c r="K350" s="9">
        <f t="shared" si="29"/>
        <v>2.2720124325492717</v>
      </c>
      <c r="L350" s="9">
        <f t="shared" si="28"/>
        <v>663.68030232639899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x14ac:dyDescent="0.3">
      <c r="A351" s="5"/>
      <c r="B351" s="2"/>
      <c r="C351" s="2">
        <v>2005.123288</v>
      </c>
      <c r="D351" s="2">
        <v>375.41300000000001</v>
      </c>
      <c r="E351" s="3">
        <f t="shared" si="27"/>
        <v>2095</v>
      </c>
      <c r="F351" s="4">
        <f>F350*SUM(economy!Z141:AB141)/SUM(economy!Z140:AB140)</f>
        <v>19206.797803071044</v>
      </c>
      <c r="G351" s="9">
        <f t="shared" si="29"/>
        <v>96.16719051894006</v>
      </c>
      <c r="H351" s="9">
        <f t="shared" si="29"/>
        <v>128.07437254075487</v>
      </c>
      <c r="I351" s="9">
        <f t="shared" si="29"/>
        <v>129.70376774137713</v>
      </c>
      <c r="J351" s="9">
        <f t="shared" si="29"/>
        <v>36.416954616821833</v>
      </c>
      <c r="K351" s="9">
        <f t="shared" si="29"/>
        <v>2.2778185770750459</v>
      </c>
      <c r="L351" s="9">
        <f t="shared" si="28"/>
        <v>667.64010399496897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x14ac:dyDescent="0.3">
      <c r="A352" s="5"/>
      <c r="B352" s="2"/>
      <c r="C352" s="2">
        <v>2005.2</v>
      </c>
      <c r="D352" s="2">
        <v>375.43299999999999</v>
      </c>
      <c r="E352" s="3">
        <f t="shared" si="27"/>
        <v>2096</v>
      </c>
      <c r="F352" s="4">
        <f>F351*SUM(economy!Z142:AB142)/SUM(economy!Z141:AB141)</f>
        <v>19245.712965041173</v>
      </c>
      <c r="G352" s="9">
        <f t="shared" si="29"/>
        <v>97.339436394244871</v>
      </c>
      <c r="H352" s="9">
        <f t="shared" si="29"/>
        <v>129.52549130531841</v>
      </c>
      <c r="I352" s="9">
        <f t="shared" si="29"/>
        <v>130.84833219475311</v>
      </c>
      <c r="J352" s="9">
        <f t="shared" si="29"/>
        <v>36.590887480153889</v>
      </c>
      <c r="K352" s="9">
        <f t="shared" si="29"/>
        <v>2.2832944006473315</v>
      </c>
      <c r="L352" s="9">
        <f t="shared" si="28"/>
        <v>671.58744177511755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x14ac:dyDescent="0.3">
      <c r="A353" s="5"/>
      <c r="B353" s="2"/>
      <c r="C353" s="2">
        <v>2005.284932</v>
      </c>
      <c r="D353" s="2">
        <v>375.55900000000003</v>
      </c>
      <c r="E353" s="3">
        <f t="shared" si="27"/>
        <v>2097</v>
      </c>
      <c r="F353" s="4">
        <f>F352*SUM(economy!Z143:AB143)/SUM(economy!Z142:AB142)</f>
        <v>19281.945116498031</v>
      </c>
      <c r="G353" s="9">
        <f t="shared" si="29"/>
        <v>98.514057373331894</v>
      </c>
      <c r="H353" s="9">
        <f t="shared" si="29"/>
        <v>130.97627200459178</v>
      </c>
      <c r="I353" s="9">
        <f t="shared" si="29"/>
        <v>131.98338000840965</v>
      </c>
      <c r="J353" s="9">
        <f t="shared" si="29"/>
        <v>36.759451613096957</v>
      </c>
      <c r="K353" s="9">
        <f t="shared" si="29"/>
        <v>2.2884426584404958</v>
      </c>
      <c r="L353" s="9">
        <f t="shared" si="28"/>
        <v>675.52160365787086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x14ac:dyDescent="0.3">
      <c r="A354" s="5"/>
      <c r="B354" s="2"/>
      <c r="C354" s="2">
        <v>2005.367123</v>
      </c>
      <c r="D354" s="2">
        <v>376.17</v>
      </c>
      <c r="E354" s="3">
        <f t="shared" si="27"/>
        <v>2098</v>
      </c>
      <c r="F354" s="4">
        <f>F353*SUM(economy!Z144:AB144)/SUM(economy!Z143:AB143)</f>
        <v>19315.522242917661</v>
      </c>
      <c r="G354" s="9">
        <f t="shared" si="29"/>
        <v>99.690889704385768</v>
      </c>
      <c r="H354" s="9">
        <f t="shared" si="29"/>
        <v>132.42646364273293</v>
      </c>
      <c r="I354" s="9">
        <f t="shared" si="29"/>
        <v>133.10863583915472</v>
      </c>
      <c r="J354" s="9">
        <f t="shared" si="29"/>
        <v>36.9226388070024</v>
      </c>
      <c r="K354" s="9">
        <f t="shared" si="29"/>
        <v>2.2932662746106547</v>
      </c>
      <c r="L354" s="9">
        <f t="shared" si="28"/>
        <v>679.44189426788648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x14ac:dyDescent="0.3">
      <c r="A355" s="5"/>
      <c r="B355" s="2"/>
      <c r="C355" s="2">
        <v>2005.452055</v>
      </c>
      <c r="D355" s="2">
        <v>376.93</v>
      </c>
      <c r="E355" s="3">
        <f t="shared" si="27"/>
        <v>2099</v>
      </c>
      <c r="F355" s="4">
        <f>F354*SUM(economy!Z145:AB145)/SUM(economy!Z144:AB144)</f>
        <v>19346.47357462069</v>
      </c>
      <c r="G355" s="9">
        <f t="shared" si="29"/>
        <v>100.86977134362488</v>
      </c>
      <c r="H355" s="9">
        <f t="shared" si="29"/>
        <v>133.87581854214102</v>
      </c>
      <c r="I355" s="9">
        <f t="shared" si="29"/>
        <v>134.2238322440129</v>
      </c>
      <c r="J355" s="9">
        <f t="shared" si="29"/>
        <v>37.080444606836181</v>
      </c>
      <c r="K355" s="9">
        <f t="shared" si="29"/>
        <v>2.2977683366202615</v>
      </c>
      <c r="L355" s="9">
        <f t="shared" si="28"/>
        <v>683.34763507323521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x14ac:dyDescent="0.3">
      <c r="A356" s="2"/>
      <c r="B356" s="2"/>
      <c r="C356" s="2">
        <v>2005.5342470000001</v>
      </c>
      <c r="D356" s="2">
        <v>377.291</v>
      </c>
      <c r="E356" s="3">
        <f t="shared" si="27"/>
        <v>2100</v>
      </c>
      <c r="F356" s="4">
        <f>F355*SUM(economy!Z146:AB146)/SUM(economy!Z145:AB145)</f>
        <v>19374.829535444114</v>
      </c>
      <c r="G356" s="9">
        <f t="shared" si="29"/>
        <v>102.05054203127779</v>
      </c>
      <c r="H356" s="9">
        <f t="shared" si="29"/>
        <v>135.32409245121485</v>
      </c>
      <c r="I356" s="9">
        <f t="shared" si="29"/>
        <v>135.32870976120282</v>
      </c>
      <c r="J356" s="9">
        <f t="shared" si="29"/>
        <v>37.232868242855147</v>
      </c>
      <c r="K356" s="9">
        <f t="shared" si="29"/>
        <v>2.3019520894254768</v>
      </c>
      <c r="L356" s="9">
        <f t="shared" si="28"/>
        <v>687.23816457597604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x14ac:dyDescent="0.3">
      <c r="A357" s="2"/>
      <c r="B357" s="2"/>
      <c r="C357" s="2">
        <v>2005.6191779999999</v>
      </c>
      <c r="D357" s="2">
        <v>377.58600000000001</v>
      </c>
      <c r="E357" s="3">
        <f t="shared" si="27"/>
        <v>2101</v>
      </c>
      <c r="F357" s="4">
        <f>F356*SUM(economy!Z147:AB147)/SUM(economy!Z146:AB146)</f>
        <v>19400.621690694221</v>
      </c>
      <c r="G357" s="9">
        <f t="shared" si="29"/>
        <v>103.23304336442696</v>
      </c>
      <c r="H357" s="9">
        <f t="shared" si="29"/>
        <v>136.77104464699497</v>
      </c>
      <c r="I357" s="9">
        <f t="shared" si="29"/>
        <v>136.42301698231623</v>
      </c>
      <c r="J357" s="9">
        <f t="shared" si="29"/>
        <v>37.37991256016204</v>
      </c>
      <c r="K357" s="9">
        <f t="shared" si="29"/>
        <v>2.3058209295408565</v>
      </c>
      <c r="L357" s="9">
        <f t="shared" si="28"/>
        <v>691.11283848344101</v>
      </c>
    </row>
    <row r="358" spans="1:37" x14ac:dyDescent="0.3">
      <c r="A358" s="2"/>
      <c r="B358" s="2"/>
      <c r="C358" s="2">
        <v>2005.7041099999999</v>
      </c>
      <c r="D358" s="2">
        <v>377.863</v>
      </c>
      <c r="E358" s="3">
        <f t="shared" si="27"/>
        <v>2102</v>
      </c>
      <c r="F358" s="4">
        <f>F357*SUM(economy!Z148:AB148)/SUM(economy!Z147:AB147)</f>
        <v>19423.882694500771</v>
      </c>
      <c r="G358" s="9">
        <f t="shared" si="29"/>
        <v>104.41711886667591</v>
      </c>
      <c r="H358" s="9">
        <f t="shared" si="29"/>
        <v>138.21643803263643</v>
      </c>
      <c r="I358" s="9">
        <f t="shared" si="29"/>
        <v>137.50651061570898</v>
      </c>
      <c r="J358" s="9">
        <f t="shared" si="29"/>
        <v>37.521583946175966</v>
      </c>
      <c r="K358" s="9">
        <f t="shared" si="29"/>
        <v>2.3093783989958774</v>
      </c>
      <c r="L358" s="9">
        <f t="shared" si="28"/>
        <v>694.97102986019308</v>
      </c>
    </row>
    <row r="359" spans="1:37" x14ac:dyDescent="0.3">
      <c r="A359" s="2"/>
      <c r="B359" s="2"/>
      <c r="C359" s="2">
        <v>2005.7863010000001</v>
      </c>
      <c r="D359" s="2">
        <v>377.92700000000002</v>
      </c>
      <c r="E359" s="3">
        <f t="shared" si="27"/>
        <v>2103</v>
      </c>
      <c r="F359" s="4">
        <f>F358*SUM(economy!Z149:AB149)/SUM(economy!Z148:AB148)</f>
        <v>19444.646236690274</v>
      </c>
      <c r="G359" s="9">
        <f t="shared" ref="G359:K374" si="30">G358*(1-G$5)+G$4*$F358*$L$4/1000</f>
        <v>105.60261405460318</v>
      </c>
      <c r="H359" s="9">
        <f t="shared" si="30"/>
        <v>139.66003922967036</v>
      </c>
      <c r="I359" s="9">
        <f t="shared" si="30"/>
        <v>138.57895554113205</v>
      </c>
      <c r="J359" s="9">
        <f t="shared" si="30"/>
        <v>37.657892256067221</v>
      </c>
      <c r="K359" s="9">
        <f t="shared" si="30"/>
        <v>2.3126281791977492</v>
      </c>
      <c r="L359" s="9">
        <f t="shared" si="28"/>
        <v>698.81212926067064</v>
      </c>
    </row>
    <row r="360" spans="1:37" x14ac:dyDescent="0.3">
      <c r="A360" s="2"/>
      <c r="B360" s="2"/>
      <c r="C360" s="2">
        <v>2005.8712330000001</v>
      </c>
      <c r="D360" s="2">
        <v>377.875</v>
      </c>
      <c r="E360" s="3">
        <f t="shared" si="27"/>
        <v>2104</v>
      </c>
      <c r="F360" s="4">
        <f>F359*SUM(economy!Z150:AB150)/SUM(economy!Z149:AB149)</f>
        <v>19462.94698929468</v>
      </c>
      <c r="G360" s="9">
        <f t="shared" si="30"/>
        <v>106.78937650097394</v>
      </c>
      <c r="H360" s="9">
        <f t="shared" si="30"/>
        <v>141.10161866502298</v>
      </c>
      <c r="I360" s="9">
        <f t="shared" si="30"/>
        <v>139.64012485564751</v>
      </c>
      <c r="J360" s="9">
        <f t="shared" si="30"/>
        <v>37.78885073621619</v>
      </c>
      <c r="K360" s="9">
        <f t="shared" si="30"/>
        <v>2.3155740847148127</v>
      </c>
      <c r="L360" s="9">
        <f t="shared" si="28"/>
        <v>702.63554484257543</v>
      </c>
    </row>
    <row r="361" spans="1:37" x14ac:dyDescent="0.3">
      <c r="A361" s="2"/>
      <c r="B361" s="2"/>
      <c r="C361" s="2">
        <v>2005.9534249999999</v>
      </c>
      <c r="D361" s="2">
        <v>377.76100000000002</v>
      </c>
      <c r="E361" s="3">
        <f t="shared" si="27"/>
        <v>2105</v>
      </c>
      <c r="F361" s="4">
        <f>F360*SUM(economy!Z151:AB151)/SUM(economy!Z150:AB150)</f>
        <v>19478.820552809611</v>
      </c>
      <c r="G361" s="9">
        <f t="shared" si="30"/>
        <v>107.97725589468676</v>
      </c>
      <c r="H361" s="9">
        <f t="shared" si="30"/>
        <v>142.54095065277272</v>
      </c>
      <c r="I361" s="9">
        <f t="shared" si="30"/>
        <v>140.68979991089222</v>
      </c>
      <c r="J361" s="9">
        <f t="shared" si="30"/>
        <v>37.914475945766497</v>
      </c>
      <c r="K361" s="9">
        <f t="shared" si="30"/>
        <v>2.3182200569946456</v>
      </c>
      <c r="L361" s="9">
        <f t="shared" si="28"/>
        <v>706.44070246111289</v>
      </c>
    </row>
    <row r="362" spans="1:37" x14ac:dyDescent="0.3">
      <c r="A362" s="2"/>
      <c r="B362" s="2"/>
      <c r="C362" s="2">
        <v>2006.038356</v>
      </c>
      <c r="D362" s="2">
        <v>377.84399999999999</v>
      </c>
      <c r="E362" s="3">
        <f t="shared" si="27"/>
        <v>2106</v>
      </c>
      <c r="F362" s="4">
        <f>F361*SUM(economy!Z152:AB152)/SUM(economy!Z151:AB151)</f>
        <v>19492.303402312744</v>
      </c>
      <c r="G362" s="9">
        <f t="shared" si="30"/>
        <v>109.1661040974404</v>
      </c>
      <c r="H362" s="9">
        <f t="shared" si="30"/>
        <v>143.97781347063633</v>
      </c>
      <c r="I362" s="9">
        <f t="shared" si="30"/>
        <v>141.72777034176733</v>
      </c>
      <c r="J362" s="9">
        <f t="shared" si="30"/>
        <v>38.03478767635189</v>
      </c>
      <c r="K362" s="9">
        <f t="shared" si="30"/>
        <v>2.3205701580308196</v>
      </c>
      <c r="L362" s="9">
        <f t="shared" si="28"/>
        <v>710.22704574422676</v>
      </c>
    </row>
    <row r="363" spans="1:37" x14ac:dyDescent="0.3">
      <c r="A363" s="2"/>
      <c r="B363" s="2"/>
      <c r="C363" s="2">
        <v>2006.123288</v>
      </c>
      <c r="D363" s="2">
        <v>377.983</v>
      </c>
      <c r="E363" s="3">
        <f t="shared" si="27"/>
        <v>2107</v>
      </c>
      <c r="F363" s="4">
        <f>F362*SUM(economy!Z153:AB153)/SUM(economy!Z152:AB152)</f>
        <v>19503.432833551167</v>
      </c>
      <c r="G363" s="9">
        <f t="shared" si="30"/>
        <v>110.35577519711207</v>
      </c>
      <c r="H363" s="9">
        <f t="shared" si="30"/>
        <v>145.41198943118511</v>
      </c>
      <c r="I363" s="9">
        <f t="shared" si="30"/>
        <v>142.75383408664771</v>
      </c>
      <c r="J363" s="9">
        <f t="shared" si="30"/>
        <v>38.149808870084698</v>
      </c>
      <c r="K363" s="9">
        <f t="shared" si="30"/>
        <v>2.3226285639919366</v>
      </c>
      <c r="L363" s="9">
        <f t="shared" si="28"/>
        <v>713.99403614902155</v>
      </c>
    </row>
    <row r="364" spans="1:37" x14ac:dyDescent="0.3">
      <c r="A364" s="2"/>
      <c r="B364" s="2"/>
      <c r="C364" s="2">
        <v>2006.2</v>
      </c>
      <c r="D364" s="2">
        <v>377.99900000000002</v>
      </c>
      <c r="E364" s="3">
        <f t="shared" si="27"/>
        <v>2108</v>
      </c>
      <c r="F364" s="4">
        <f>F363*SUM(economy!Z154:AB154)/SUM(economy!Z153:AB153)</f>
        <v>19512.246909102229</v>
      </c>
      <c r="G364" s="9">
        <f t="shared" si="30"/>
        <v>111.54612555784523</v>
      </c>
      <c r="H364" s="9">
        <f t="shared" si="30"/>
        <v>146.84326494780305</v>
      </c>
      <c r="I364" s="9">
        <f t="shared" si="30"/>
        <v>143.76779739922083</v>
      </c>
      <c r="J364" s="9">
        <f t="shared" si="30"/>
        <v>38.259565535901601</v>
      </c>
      <c r="K364" s="9">
        <f t="shared" si="30"/>
        <v>2.324399558826336</v>
      </c>
      <c r="L364" s="9">
        <f t="shared" si="28"/>
        <v>717.74115299959703</v>
      </c>
    </row>
    <row r="365" spans="1:37" x14ac:dyDescent="0.3">
      <c r="A365" s="2"/>
      <c r="B365" s="2"/>
      <c r="C365" s="2">
        <v>2006.284932</v>
      </c>
      <c r="D365" s="2">
        <v>378.053</v>
      </c>
      <c r="E365" s="3">
        <f t="shared" si="27"/>
        <v>2109</v>
      </c>
      <c r="F365" s="4">
        <f>F364*SUM(economy!Z155:AB155)/SUM(economy!Z154:AB154)</f>
        <v>19518.784404710073</v>
      </c>
      <c r="G365" s="9">
        <f t="shared" si="30"/>
        <v>112.73701386685147</v>
      </c>
      <c r="H365" s="9">
        <f t="shared" si="30"/>
        <v>148.27143059540822</v>
      </c>
      <c r="I365" s="9">
        <f t="shared" si="30"/>
        <v>144.76947485207791</v>
      </c>
      <c r="J365" s="9">
        <f t="shared" si="30"/>
        <v>38.364086664369168</v>
      </c>
      <c r="K365" s="9">
        <f t="shared" si="30"/>
        <v>2.3258875278554911</v>
      </c>
      <c r="L365" s="9">
        <f t="shared" si="28"/>
        <v>721.46789350656229</v>
      </c>
    </row>
    <row r="366" spans="1:37" x14ac:dyDescent="0.3">
      <c r="A366" s="2"/>
      <c r="B366" s="2"/>
      <c r="C366" s="2">
        <v>2006.367123</v>
      </c>
      <c r="D366" s="2">
        <v>378.185</v>
      </c>
      <c r="E366" s="3">
        <f t="shared" si="27"/>
        <v>2110</v>
      </c>
      <c r="F366" s="4">
        <f>F365*SUM(economy!Z156:AB156)/SUM(economy!Z155:AB155)</f>
        <v>19523.084755895357</v>
      </c>
      <c r="G366" s="9">
        <f t="shared" si="30"/>
        <v>113.92830117793706</v>
      </c>
      <c r="H366" s="9">
        <f t="shared" si="30"/>
        <v>149.69628116596829</v>
      </c>
      <c r="I366" s="9">
        <f t="shared" si="30"/>
        <v>145.75868933219499</v>
      </c>
      <c r="J366" s="9">
        <f t="shared" si="30"/>
        <v>38.463404141057701</v>
      </c>
      <c r="K366" s="9">
        <f t="shared" si="30"/>
        <v>2.3270969513688011</v>
      </c>
      <c r="L366" s="9">
        <f t="shared" si="28"/>
        <v>725.17377276852676</v>
      </c>
    </row>
    <row r="367" spans="1:37" x14ac:dyDescent="0.3">
      <c r="A367" s="2"/>
      <c r="B367" s="2"/>
      <c r="C367" s="2">
        <v>2006.452055</v>
      </c>
      <c r="D367" s="2">
        <v>378.41800000000001</v>
      </c>
      <c r="E367" s="3">
        <f t="shared" si="27"/>
        <v>2111</v>
      </c>
      <c r="F367" s="4">
        <f>F366*SUM(economy!Z157:AB157)/SUM(economy!Z156:AB156)</f>
        <v>19525.188004932927</v>
      </c>
      <c r="G367" s="9">
        <f t="shared" si="30"/>
        <v>115.11985095177104</v>
      </c>
      <c r="H367" s="9">
        <f t="shared" si="30"/>
        <v>151.1176157188502</v>
      </c>
      <c r="I367" s="9">
        <f t="shared" si="30"/>
        <v>146.73527202845349</v>
      </c>
      <c r="J367" s="9">
        <f t="shared" si="30"/>
        <v>38.557552658597366</v>
      </c>
      <c r="K367" s="9">
        <f t="shared" si="30"/>
        <v>2.3280323982320454</v>
      </c>
      <c r="L367" s="9">
        <f t="shared" si="28"/>
        <v>728.85832375590417</v>
      </c>
    </row>
    <row r="368" spans="1:37" x14ac:dyDescent="0.3">
      <c r="A368" s="2"/>
      <c r="B368" s="2"/>
      <c r="C368" s="2">
        <v>2006.5342470000001</v>
      </c>
      <c r="D368" s="2">
        <v>378.8</v>
      </c>
      <c r="E368" s="3">
        <f t="shared" si="27"/>
        <v>2112</v>
      </c>
      <c r="F368" s="4">
        <f>F367*SUM(economy!Z158:AB158)/SUM(economy!Z157:AB157)</f>
        <v>19525.134748287499</v>
      </c>
      <c r="G368" s="9">
        <f t="shared" si="30"/>
        <v>116.31152909291718</v>
      </c>
      <c r="H368" s="9">
        <f t="shared" si="30"/>
        <v>152.53523762605255</v>
      </c>
      <c r="I368" s="9">
        <f t="shared" si="30"/>
        <v>147.69906241136241</v>
      </c>
      <c r="J368" s="9">
        <f t="shared" si="30"/>
        <v>38.646569627534937</v>
      </c>
      <c r="K368" s="9">
        <f t="shared" si="30"/>
        <v>2.3286985195214056</v>
      </c>
      <c r="L368" s="9">
        <f t="shared" si="28"/>
        <v>732.52109727738844</v>
      </c>
    </row>
    <row r="369" spans="1:12" x14ac:dyDescent="0.3">
      <c r="A369" s="2"/>
      <c r="B369" s="2"/>
      <c r="C369" s="2">
        <v>2006.6191779999999</v>
      </c>
      <c r="D369" s="2">
        <v>379.255</v>
      </c>
      <c r="E369" s="3">
        <f t="shared" si="27"/>
        <v>2113</v>
      </c>
      <c r="F369" s="4">
        <f>F368*SUM(economy!Z159:AB159)/SUM(economy!Z158:AB158)</f>
        <v>19522.966084593645</v>
      </c>
      <c r="G369" s="9">
        <f t="shared" si="30"/>
        <v>117.50320398365774</v>
      </c>
      <c r="H369" s="9">
        <f t="shared" si="30"/>
        <v>153.94895461237809</v>
      </c>
      <c r="I369" s="9">
        <f t="shared" si="30"/>
        <v>148.64990820515584</v>
      </c>
      <c r="J369" s="9">
        <f t="shared" si="30"/>
        <v>38.730495086113557</v>
      </c>
      <c r="K369" s="9">
        <f t="shared" si="30"/>
        <v>2.3291000421944985</v>
      </c>
      <c r="L369" s="9">
        <f t="shared" si="28"/>
        <v>736.1616619294997</v>
      </c>
    </row>
    <row r="370" spans="1:12" x14ac:dyDescent="0.3">
      <c r="A370" s="2"/>
      <c r="B370" s="2"/>
      <c r="C370" s="2">
        <v>2006.7041099999999</v>
      </c>
      <c r="D370" s="2">
        <v>379.48</v>
      </c>
      <c r="E370" s="3">
        <f t="shared" si="27"/>
        <v>2114</v>
      </c>
      <c r="F370" s="4">
        <f>F369*SUM(economy!Z160:AB160)/SUM(economy!Z159:AB159)</f>
        <v>19518.723563262436</v>
      </c>
      <c r="G370" s="9">
        <f t="shared" si="30"/>
        <v>118.69474651464233</v>
      </c>
      <c r="H370" s="9">
        <f t="shared" si="30"/>
        <v>155.35857879061109</v>
      </c>
      <c r="I370" s="9">
        <f t="shared" si="30"/>
        <v>149.58766535244982</v>
      </c>
      <c r="J370" s="9">
        <f t="shared" si="30"/>
        <v>38.809371609100808</v>
      </c>
      <c r="K370" s="9">
        <f t="shared" si="30"/>
        <v>2.3292417628094046</v>
      </c>
      <c r="L370" s="9">
        <f t="shared" si="28"/>
        <v>739.77960402961344</v>
      </c>
    </row>
    <row r="371" spans="1:12" x14ac:dyDescent="0.3">
      <c r="A371" s="2"/>
      <c r="B371" s="2"/>
      <c r="C371" s="2">
        <v>2006.7863010000001</v>
      </c>
      <c r="D371" s="2">
        <v>379.46300000000002</v>
      </c>
      <c r="E371" s="3">
        <f t="shared" si="27"/>
        <v>2115</v>
      </c>
      <c r="F371" s="4">
        <f>F370*SUM(economy!Z161:AB161)/SUM(economy!Z160:AB160)</f>
        <v>19512.449133792034</v>
      </c>
      <c r="G371" s="9">
        <f t="shared" si="30"/>
        <v>119.88603011240014</v>
      </c>
      <c r="H371" s="9">
        <f t="shared" si="30"/>
        <v>156.76392669177235</v>
      </c>
      <c r="I371" s="9">
        <f t="shared" si="30"/>
        <v>150.51219797165226</v>
      </c>
      <c r="J371" s="9">
        <f t="shared" si="30"/>
        <v>38.883244215793091</v>
      </c>
      <c r="K371" s="9">
        <f t="shared" si="30"/>
        <v>2.3291285413022376</v>
      </c>
      <c r="L371" s="9">
        <f t="shared" si="28"/>
        <v>743.37452753291996</v>
      </c>
    </row>
    <row r="372" spans="1:12" x14ac:dyDescent="0.3">
      <c r="A372" s="2"/>
      <c r="B372" s="2"/>
      <c r="C372" s="2">
        <v>2006.8712330000001</v>
      </c>
      <c r="D372" s="2">
        <v>379.42399999999998</v>
      </c>
      <c r="E372" s="3">
        <f t="shared" si="27"/>
        <v>2116</v>
      </c>
      <c r="F372" s="4">
        <f>F371*SUM(economy!Z162:AB162)/SUM(economy!Z161:AB161)</f>
        <v>19504.185095856486</v>
      </c>
      <c r="G372" s="9">
        <f t="shared" si="30"/>
        <v>121.07693076375834</v>
      </c>
      <c r="H372" s="9">
        <f t="shared" si="30"/>
        <v>158.16481929053131</v>
      </c>
      <c r="I372" s="9">
        <f t="shared" si="30"/>
        <v>151.42337830732956</v>
      </c>
      <c r="J372" s="9">
        <f t="shared" si="30"/>
        <v>38.952160277325945</v>
      </c>
      <c r="K372" s="9">
        <f t="shared" si="30"/>
        <v>2.3287652948332616</v>
      </c>
      <c r="L372" s="9">
        <f t="shared" si="28"/>
        <v>746.94605393377833</v>
      </c>
    </row>
    <row r="373" spans="1:12" x14ac:dyDescent="0.3">
      <c r="A373" s="2"/>
      <c r="B373" s="2"/>
      <c r="C373" s="2">
        <v>2006.9534249999999</v>
      </c>
      <c r="D373" s="2">
        <v>379.43799999999999</v>
      </c>
      <c r="E373" s="3">
        <f t="shared" si="27"/>
        <v>2117</v>
      </c>
      <c r="F373" s="4">
        <f>F372*SUM(economy!Z163:AB163)/SUM(economy!Z162:AB162)</f>
        <v>19493.97405024101</v>
      </c>
      <c r="G373" s="9">
        <f t="shared" si="30"/>
        <v>122.26732703721437</v>
      </c>
      <c r="H373" s="9">
        <f t="shared" si="30"/>
        <v>159.56108202586182</v>
      </c>
      <c r="I373" s="9">
        <f t="shared" si="30"/>
        <v>152.32108667374087</v>
      </c>
      <c r="J373" s="9">
        <f t="shared" si="30"/>
        <v>39.016169423421346</v>
      </c>
      <c r="K373" s="9">
        <f t="shared" si="30"/>
        <v>2.3281569917111264</v>
      </c>
      <c r="L373" s="9">
        <f t="shared" si="28"/>
        <v>750.49382215194953</v>
      </c>
    </row>
    <row r="374" spans="1:12" x14ac:dyDescent="0.3">
      <c r="A374" s="2"/>
      <c r="B374" s="2"/>
      <c r="C374" s="2">
        <v>2007.038356</v>
      </c>
      <c r="D374" s="2">
        <v>379.36099999999999</v>
      </c>
      <c r="E374" s="3">
        <f t="shared" si="27"/>
        <v>2118</v>
      </c>
      <c r="F374" s="4">
        <f>F373*SUM(economy!Z164:AB164)/SUM(economy!Z163:AB163)</f>
        <v>19481.858850689045</v>
      </c>
      <c r="G374" s="9">
        <f t="shared" si="30"/>
        <v>123.45710010131359</v>
      </c>
      <c r="H374" s="9">
        <f t="shared" si="30"/>
        <v>160.95254481703407</v>
      </c>
      <c r="I374" s="9">
        <f t="shared" si="30"/>
        <v>153.20521139175898</v>
      </c>
      <c r="J374" s="9">
        <f t="shared" si="30"/>
        <v>39.07532344870345</v>
      </c>
      <c r="K374" s="9">
        <f t="shared" si="30"/>
        <v>2.3273086454042193</v>
      </c>
      <c r="L374" s="9">
        <f t="shared" si="28"/>
        <v>754.01748840421442</v>
      </c>
    </row>
    <row r="375" spans="1:12" x14ac:dyDescent="0.3">
      <c r="A375" s="2"/>
      <c r="B375" s="2"/>
      <c r="C375" s="2">
        <v>2007.123288</v>
      </c>
      <c r="D375" s="2">
        <v>379.34399999999999</v>
      </c>
      <c r="E375" s="3">
        <f t="shared" si="27"/>
        <v>2119</v>
      </c>
      <c r="F375" s="4">
        <f>F374*SUM(economy!Z165:AB165)/SUM(economy!Z164:AB164)</f>
        <v>19467.882556721124</v>
      </c>
      <c r="G375" s="9">
        <f t="shared" ref="G375:K390" si="31">G374*(1-G$5)+G$4*$F374*$L$4/1000</f>
        <v>124.64613374008803</v>
      </c>
      <c r="H375" s="9">
        <f t="shared" si="31"/>
        <v>162.33904207504111</v>
      </c>
      <c r="I375" s="9">
        <f t="shared" si="31"/>
        <v>154.07564871940383</v>
      </c>
      <c r="J375" s="9">
        <f t="shared" si="31"/>
        <v>39.129676218714458</v>
      </c>
      <c r="K375" s="9">
        <f t="shared" si="31"/>
        <v>2.3262253086476661</v>
      </c>
      <c r="L375" s="9">
        <f t="shared" si="28"/>
        <v>757.51672606189504</v>
      </c>
    </row>
    <row r="376" spans="1:12" x14ac:dyDescent="0.3">
      <c r="A376" s="2"/>
      <c r="B376" s="2"/>
      <c r="C376" s="2">
        <v>2007.2</v>
      </c>
      <c r="D376" s="2">
        <v>379.44200000000001</v>
      </c>
      <c r="E376" s="3">
        <f t="shared" si="27"/>
        <v>2120</v>
      </c>
      <c r="F376" s="4">
        <f>F375*SUM(economy!Z166:AB166)/SUM(economy!Z165:AB165)</f>
        <v>19452.088387481082</v>
      </c>
      <c r="G376" s="9">
        <f t="shared" si="31"/>
        <v>125.83431436561561</v>
      </c>
      <c r="H376" s="9">
        <f t="shared" si="31"/>
        <v>163.72041270956373</v>
      </c>
      <c r="I376" s="9">
        <f t="shared" si="31"/>
        <v>154.93230277622004</v>
      </c>
      <c r="J376" s="9">
        <f t="shared" si="31"/>
        <v>39.179283575761829</v>
      </c>
      <c r="K376" s="9">
        <f t="shared" si="31"/>
        <v>2.3249120676539703</v>
      </c>
      <c r="L376" s="9">
        <f t="shared" si="28"/>
        <v>760.99122549481513</v>
      </c>
    </row>
    <row r="377" spans="1:12" x14ac:dyDescent="0.3">
      <c r="A377" s="2"/>
      <c r="B377" s="2"/>
      <c r="C377" s="2">
        <v>2007.284932</v>
      </c>
      <c r="D377" s="2">
        <v>379.625</v>
      </c>
      <c r="E377" s="3">
        <f t="shared" si="27"/>
        <v>2121</v>
      </c>
      <c r="F377" s="4">
        <f>F376*SUM(economy!Z167:AB167)/SUM(economy!Z166:AB166)</f>
        <v>19434.519676661577</v>
      </c>
      <c r="G377" s="9">
        <f t="shared" si="31"/>
        <v>127.02153102776235</v>
      </c>
      <c r="H377" s="9">
        <f t="shared" si="31"/>
        <v>165.09650013158267</v>
      </c>
      <c r="I377" s="9">
        <f t="shared" si="31"/>
        <v>155.77508546173567</v>
      </c>
      <c r="J377" s="9">
        <f t="shared" si="31"/>
        <v>39.224203244727015</v>
      </c>
      <c r="K377" s="9">
        <f t="shared" si="31"/>
        <v>2.3233740364347426</v>
      </c>
      <c r="L377" s="9">
        <f t="shared" si="28"/>
        <v>764.4406939022424</v>
      </c>
    </row>
    <row r="378" spans="1:12" x14ac:dyDescent="0.3">
      <c r="A378" s="2"/>
      <c r="B378" s="2"/>
      <c r="C378" s="2">
        <v>2007.367123</v>
      </c>
      <c r="D378" s="2">
        <v>380.01100000000002</v>
      </c>
      <c r="E378" s="3">
        <f t="shared" si="27"/>
        <v>2122</v>
      </c>
      <c r="F378" s="4">
        <f>F377*SUM(economy!Z168:AB168)/SUM(economy!Z167:AB167)</f>
        <v>19415.219828555277</v>
      </c>
      <c r="G378" s="9">
        <f t="shared" si="31"/>
        <v>128.20767542117363</v>
      </c>
      <c r="H378" s="9">
        <f t="shared" si="31"/>
        <v>166.46715225175095</v>
      </c>
      <c r="I378" s="9">
        <f t="shared" si="31"/>
        <v>156.60391636824372</v>
      </c>
      <c r="J378" s="9">
        <f t="shared" si="31"/>
        <v>39.264494738964636</v>
      </c>
      <c r="K378" s="9">
        <f t="shared" si="31"/>
        <v>2.3216163512404839</v>
      </c>
      <c r="L378" s="9">
        <f t="shared" si="28"/>
        <v>767.86485513137347</v>
      </c>
    </row>
    <row r="379" spans="1:12" x14ac:dyDescent="0.3">
      <c r="A379" s="2"/>
      <c r="B379" s="2"/>
      <c r="C379" s="2">
        <v>2007.452055</v>
      </c>
      <c r="D379" s="2">
        <v>380.40499999999997</v>
      </c>
      <c r="E379" s="3">
        <f t="shared" si="27"/>
        <v>2123</v>
      </c>
      <c r="F379" s="4">
        <f>F378*SUM(economy!Z169:AB169)/SUM(economy!Z168:AB168)</f>
        <v>19394.232275274833</v>
      </c>
      <c r="G379" s="9">
        <f t="shared" si="31"/>
        <v>129.3926418895831</v>
      </c>
      <c r="H379" s="9">
        <f t="shared" si="31"/>
        <v>167.83222147464446</v>
      </c>
      <c r="I379" s="9">
        <f t="shared" si="31"/>
        <v>157.41872268815163</v>
      </c>
      <c r="J379" s="9">
        <f t="shared" si="31"/>
        <v>39.300219266419013</v>
      </c>
      <c r="K379" s="9">
        <f t="shared" si="31"/>
        <v>2.3196441651248176</v>
      </c>
      <c r="L379" s="9">
        <f t="shared" si="28"/>
        <v>771.26344948392307</v>
      </c>
    </row>
    <row r="380" spans="1:12" x14ac:dyDescent="0.3">
      <c r="A380" s="2"/>
      <c r="B380" s="2"/>
      <c r="C380" s="2">
        <v>2007.5342470000001</v>
      </c>
      <c r="D380" s="2">
        <v>380.89800000000002</v>
      </c>
      <c r="E380" s="3">
        <f t="shared" si="27"/>
        <v>2124</v>
      </c>
      <c r="F380" s="4">
        <f>F379*SUM(economy!Z170:AB170)/SUM(economy!Z169:AB169)</f>
        <v>19371.600435179771</v>
      </c>
      <c r="G380" s="9">
        <f t="shared" si="31"/>
        <v>130.57632742751068</v>
      </c>
      <c r="H380" s="9">
        <f t="shared" si="31"/>
        <v>169.1915646890111</v>
      </c>
      <c r="I380" s="9">
        <f t="shared" si="31"/>
        <v>158.21943911614747</v>
      </c>
      <c r="J380" s="9">
        <f t="shared" si="31"/>
        <v>39.331439636082834</v>
      </c>
      <c r="K380" s="9">
        <f t="shared" si="31"/>
        <v>2.3174626426390796</v>
      </c>
      <c r="L380" s="9">
        <f t="shared" si="28"/>
        <v>774.6362335113912</v>
      </c>
    </row>
    <row r="381" spans="1:12" x14ac:dyDescent="0.3">
      <c r="A381" s="2"/>
      <c r="B381" s="2"/>
      <c r="C381" s="2">
        <v>2007.6191779999999</v>
      </c>
      <c r="D381" s="2">
        <v>381.32</v>
      </c>
      <c r="E381" s="3">
        <f t="shared" si="27"/>
        <v>2125</v>
      </c>
      <c r="F381" s="4">
        <f>F380*SUM(economy!Z171:AB171)/SUM(economy!Z170:AB170)</f>
        <v>19347.367672544427</v>
      </c>
      <c r="G381" s="9">
        <f t="shared" si="31"/>
        <v>131.75863167942305</v>
      </c>
      <c r="H381" s="9">
        <f t="shared" si="31"/>
        <v>170.54504325414342</v>
      </c>
      <c r="I381" s="9">
        <f t="shared" si="31"/>
        <v>159.00600774643337</v>
      </c>
      <c r="J381" s="9">
        <f t="shared" si="31"/>
        <v>39.358220164920084</v>
      </c>
      <c r="K381" s="9">
        <f t="shared" si="31"/>
        <v>2.3150769546626333</v>
      </c>
      <c r="L381" s="9">
        <f t="shared" si="28"/>
        <v>777.98297979958261</v>
      </c>
    </row>
    <row r="382" spans="1:12" x14ac:dyDescent="0.3">
      <c r="A382" s="2"/>
      <c r="B382" s="2"/>
      <c r="C382" s="2">
        <v>2007.7041099999999</v>
      </c>
      <c r="D382" s="2">
        <v>381.53399999999999</v>
      </c>
      <c r="E382" s="3">
        <f t="shared" si="27"/>
        <v>2126</v>
      </c>
      <c r="F382" s="4">
        <f>F381*SUM(economy!Z172:AB172)/SUM(economy!Z171:AB171)</f>
        <v>19321.577258497291</v>
      </c>
      <c r="G382" s="9">
        <f t="shared" si="31"/>
        <v>132.9394569364328</v>
      </c>
      <c r="H382" s="9">
        <f t="shared" si="31"/>
        <v>171.89252298250153</v>
      </c>
      <c r="I382" s="9">
        <f t="shared" si="31"/>
        <v>159.77837796527936</v>
      </c>
      <c r="J382" s="9">
        <f t="shared" si="31"/>
        <v>39.380626585372369</v>
      </c>
      <c r="K382" s="9">
        <f t="shared" si="31"/>
        <v>2.3124922733737749</v>
      </c>
      <c r="L382" s="9">
        <f t="shared" si="28"/>
        <v>781.3034767429599</v>
      </c>
    </row>
    <row r="383" spans="1:12" x14ac:dyDescent="0.3">
      <c r="A383" s="2"/>
      <c r="B383" s="2"/>
      <c r="C383" s="2">
        <v>2007.7863010000001</v>
      </c>
      <c r="D383" s="2">
        <v>381.65300000000002</v>
      </c>
      <c r="E383" s="3">
        <f t="shared" si="27"/>
        <v>2127</v>
      </c>
      <c r="F383" s="4">
        <f>F382*SUM(economy!Z173:AB173)/SUM(economy!Z172:AB172)</f>
        <v>19294.272333257362</v>
      </c>
      <c r="G383" s="9">
        <f t="shared" si="31"/>
        <v>134.11870813061338</v>
      </c>
      <c r="H383" s="9">
        <f t="shared" si="31"/>
        <v>173.23387411871622</v>
      </c>
      <c r="I383" s="9">
        <f t="shared" si="31"/>
        <v>160.53650633915095</v>
      </c>
      <c r="J383" s="9">
        <f t="shared" si="31"/>
        <v>39.398725953564501</v>
      </c>
      <c r="K383" s="9">
        <f t="shared" si="31"/>
        <v>2.3097137673655985</v>
      </c>
      <c r="L383" s="9">
        <f t="shared" si="28"/>
        <v>784.59752830941068</v>
      </c>
    </row>
    <row r="384" spans="1:12" x14ac:dyDescent="0.3">
      <c r="A384" s="2"/>
      <c r="B384" s="2"/>
      <c r="C384" s="2">
        <v>2007.8712330000001</v>
      </c>
      <c r="D384" s="2">
        <v>381.63400000000001</v>
      </c>
      <c r="E384" s="3">
        <f t="shared" si="27"/>
        <v>2128</v>
      </c>
      <c r="F384" s="4">
        <f>F383*SUM(economy!Z174:AB174)/SUM(economy!Z173:AB173)</f>
        <v>19265.495869689592</v>
      </c>
      <c r="G384" s="9">
        <f t="shared" si="31"/>
        <v>135.29629282700938</v>
      </c>
      <c r="H384" s="9">
        <f t="shared" si="31"/>
        <v>174.56897131510399</v>
      </c>
      <c r="I384" s="9">
        <f t="shared" si="31"/>
        <v>161.28035649866499</v>
      </c>
      <c r="J384" s="9">
        <f t="shared" si="31"/>
        <v>39.412586558321692</v>
      </c>
      <c r="K384" s="9">
        <f t="shared" si="31"/>
        <v>2.3067465969106768</v>
      </c>
      <c r="L384" s="9">
        <f t="shared" si="28"/>
        <v>787.8649537960107</v>
      </c>
    </row>
    <row r="385" spans="1:12" x14ac:dyDescent="0.3">
      <c r="A385" s="2"/>
      <c r="B385" s="2"/>
      <c r="C385" s="2">
        <v>2007.9534249999999</v>
      </c>
      <c r="D385" s="2">
        <v>381.58699999999999</v>
      </c>
      <c r="E385" s="3">
        <f t="shared" si="27"/>
        <v>2129</v>
      </c>
      <c r="F385" s="4">
        <f>F384*SUM(economy!Z175:AB175)/SUM(economy!Z174:AB174)</f>
        <v>19235.290638198159</v>
      </c>
      <c r="G385" s="9">
        <f t="shared" si="31"/>
        <v>136.47212121342235</v>
      </c>
      <c r="H385" s="9">
        <f t="shared" si="31"/>
        <v>175.89769360382738</v>
      </c>
      <c r="I385" s="9">
        <f t="shared" si="31"/>
        <v>162.00989901862775</v>
      </c>
      <c r="J385" s="9">
        <f t="shared" si="31"/>
        <v>39.42227783110674</v>
      </c>
      <c r="K385" s="9">
        <f t="shared" si="31"/>
        <v>2.3035959093779357</v>
      </c>
      <c r="L385" s="9">
        <f t="shared" si="28"/>
        <v>791.10558757636215</v>
      </c>
    </row>
    <row r="386" spans="1:12" x14ac:dyDescent="0.3">
      <c r="A386" s="2"/>
      <c r="B386" s="2"/>
      <c r="C386" s="2">
        <v>2008.0382509999999</v>
      </c>
      <c r="D386" s="2">
        <v>381.64400000000001</v>
      </c>
      <c r="E386" s="3">
        <f t="shared" si="27"/>
        <v>2130</v>
      </c>
      <c r="F386" s="4">
        <f>F385*SUM(economy!Z176:AB176)/SUM(economy!Z175:AB175)</f>
        <v>19203.699172971395</v>
      </c>
      <c r="G386" s="9">
        <f t="shared" si="31"/>
        <v>137.64610608805415</v>
      </c>
      <c r="H386" s="9">
        <f t="shared" si="31"/>
        <v>177.21992436583537</v>
      </c>
      <c r="I386" s="9">
        <f t="shared" si="31"/>
        <v>162.72511129440929</v>
      </c>
      <c r="J386" s="9">
        <f t="shared" si="31"/>
        <v>39.427870256981748</v>
      </c>
      <c r="K386" s="9">
        <f t="shared" si="31"/>
        <v>2.3002668348046402</v>
      </c>
      <c r="L386" s="9">
        <f t="shared" si="28"/>
        <v>794.31927884008519</v>
      </c>
    </row>
    <row r="387" spans="1:12" x14ac:dyDescent="0.3">
      <c r="A387" s="2"/>
      <c r="B387" s="2"/>
      <c r="C387" s="2">
        <v>2008.1229510000001</v>
      </c>
      <c r="D387" s="2">
        <v>381.733</v>
      </c>
      <c r="E387" s="3">
        <f t="shared" si="27"/>
        <v>2131</v>
      </c>
      <c r="F387" s="4">
        <f>F386*SUM(economy!Z177:AB177)/SUM(economy!Z176:AB176)</f>
        <v>19170.763739589896</v>
      </c>
      <c r="G387" s="9">
        <f t="shared" si="31"/>
        <v>138.81816284508997</v>
      </c>
      <c r="H387" s="9">
        <f t="shared" si="31"/>
        <v>178.53555129672003</v>
      </c>
      <c r="I387" s="9">
        <f t="shared" si="31"/>
        <v>163.42597741490576</v>
      </c>
      <c r="J387" s="9">
        <f t="shared" si="31"/>
        <v>39.429435286694449</v>
      </c>
      <c r="K387" s="9">
        <f t="shared" si="31"/>
        <v>2.2967644816259289</v>
      </c>
      <c r="L387" s="9">
        <f t="shared" si="28"/>
        <v>797.50589132503615</v>
      </c>
    </row>
    <row r="388" spans="1:12" x14ac:dyDescent="0.3">
      <c r="A388" s="2"/>
      <c r="B388" s="2"/>
      <c r="C388" s="2">
        <v>2008.202186</v>
      </c>
      <c r="D388" s="2">
        <v>381.73899999999998</v>
      </c>
      <c r="E388" s="3">
        <f t="shared" si="27"/>
        <v>2132</v>
      </c>
      <c r="F388" s="4">
        <f>F387*SUM(economy!Z178:AB178)/SUM(economy!Z177:AB177)</f>
        <v>19136.526304004979</v>
      </c>
      <c r="G388" s="9">
        <f t="shared" si="31"/>
        <v>139.98820945830437</v>
      </c>
      <c r="H388" s="9">
        <f t="shared" si="31"/>
        <v>179.84446636962531</v>
      </c>
      <c r="I388" s="9">
        <f t="shared" si="31"/>
        <v>164.11248803234045</v>
      </c>
      <c r="J388" s="9">
        <f t="shared" si="31"/>
        <v>39.427045249984879</v>
      </c>
      <c r="K388" s="9">
        <f t="shared" si="31"/>
        <v>2.2930939325638939</v>
      </c>
      <c r="L388" s="9">
        <f t="shared" si="28"/>
        <v>800.66530304281889</v>
      </c>
    </row>
    <row r="389" spans="1:12" x14ac:dyDescent="0.3">
      <c r="A389" s="2"/>
      <c r="B389" s="2"/>
      <c r="C389" s="2">
        <v>2008.286885</v>
      </c>
      <c r="D389" s="2">
        <v>381.82499999999999</v>
      </c>
      <c r="E389" s="3">
        <f t="shared" si="27"/>
        <v>2133</v>
      </c>
      <c r="F389" s="4">
        <f>F388*SUM(economy!Z179:AB179)/SUM(economy!Z178:AB178)</f>
        <v>19101.028502891855</v>
      </c>
      <c r="G389" s="9">
        <f t="shared" si="31"/>
        <v>141.15616646277417</v>
      </c>
      <c r="H389" s="9">
        <f t="shared" si="31"/>
        <v>181.14656579534514</v>
      </c>
      <c r="I389" s="9">
        <f t="shared" si="31"/>
        <v>164.78464022915219</v>
      </c>
      <c r="J389" s="9">
        <f t="shared" si="31"/>
        <v>39.420773270203561</v>
      </c>
      <c r="K389" s="9">
        <f t="shared" si="31"/>
        <v>2.2892602406777751</v>
      </c>
      <c r="L389" s="9">
        <f t="shared" si="28"/>
        <v>803.79740599815284</v>
      </c>
    </row>
    <row r="390" spans="1:12" x14ac:dyDescent="0.3">
      <c r="A390" s="2"/>
      <c r="B390" s="2"/>
      <c r="C390" s="2">
        <v>2008.3688520000001</v>
      </c>
      <c r="D390" s="2">
        <v>382.10500000000002</v>
      </c>
      <c r="E390" s="3">
        <f t="shared" si="27"/>
        <v>2134</v>
      </c>
      <c r="F390" s="4">
        <f>F389*SUM(economy!Z180:AB180)/SUM(economy!Z179:AB179)</f>
        <v>19064.311615378359</v>
      </c>
      <c r="G390" s="9">
        <f t="shared" si="31"/>
        <v>142.32195693478164</v>
      </c>
      <c r="H390" s="9">
        <f t="shared" si="31"/>
        <v>182.4417499797477</v>
      </c>
      <c r="I390" s="9">
        <f t="shared" si="31"/>
        <v>165.44243738221618</v>
      </c>
      <c r="J390" s="9">
        <f t="shared" si="31"/>
        <v>39.410693180327598</v>
      </c>
      <c r="K390" s="9">
        <f t="shared" si="31"/>
        <v>2.2852684255764117</v>
      </c>
      <c r="L390" s="9">
        <f t="shared" si="28"/>
        <v>806.90210590264951</v>
      </c>
    </row>
    <row r="391" spans="1:12" x14ac:dyDescent="0.3">
      <c r="A391" s="2"/>
      <c r="B391" s="2"/>
      <c r="C391" s="2">
        <v>2008.4535519999999</v>
      </c>
      <c r="D391" s="2">
        <v>382.59699999999998</v>
      </c>
      <c r="E391" s="3">
        <f t="shared" si="27"/>
        <v>2135</v>
      </c>
      <c r="F391" s="4">
        <f>F390*SUM(economy!Z181:AB181)/SUM(economy!Z180:AB180)</f>
        <v>19026.416536147441</v>
      </c>
      <c r="G391" s="9">
        <f t="shared" ref="G391:K406" si="32">G390*(1-G$5)+G$4*$F390*$L$4/1000</f>
        <v>143.48550646999252</v>
      </c>
      <c r="H391" s="9">
        <f t="shared" si="32"/>
        <v>183.72992347866196</v>
      </c>
      <c r="I391" s="9">
        <f t="shared" si="32"/>
        <v>166.08588902464035</v>
      </c>
      <c r="J391" s="9">
        <f t="shared" si="32"/>
        <v>39.396879440456296</v>
      </c>
      <c r="K391" s="9">
        <f t="shared" si="32"/>
        <v>2.2811234697936857</v>
      </c>
      <c r="L391" s="9">
        <f t="shared" si="28"/>
        <v>809.97932188354469</v>
      </c>
    </row>
    <row r="392" spans="1:12" x14ac:dyDescent="0.3">
      <c r="A392" s="2"/>
      <c r="B392" s="2"/>
      <c r="C392" s="2">
        <v>2008.535519</v>
      </c>
      <c r="D392" s="2">
        <v>382.90899999999999</v>
      </c>
      <c r="E392" s="3">
        <f t="shared" si="27"/>
        <v>2136</v>
      </c>
      <c r="F392" s="4">
        <f>F391*SUM(economy!Z182:AB182)/SUM(economy!Z181:AB181)</f>
        <v>18987.383749908236</v>
      </c>
      <c r="G392" s="9">
        <f t="shared" si="32"/>
        <v>144.64674315999213</v>
      </c>
      <c r="H392" s="9">
        <f t="shared" si="32"/>
        <v>185.01099495036306</v>
      </c>
      <c r="I392" s="9">
        <f t="shared" si="32"/>
        <v>166.71501070537542</v>
      </c>
      <c r="J392" s="9">
        <f t="shared" si="32"/>
        <v>39.379407056862995</v>
      </c>
      <c r="K392" s="9">
        <f t="shared" si="32"/>
        <v>2.2768303153273273</v>
      </c>
      <c r="L392" s="9">
        <f t="shared" si="28"/>
        <v>813.02898618792085</v>
      </c>
    </row>
    <row r="393" spans="1:12" x14ac:dyDescent="0.3">
      <c r="A393" s="2"/>
      <c r="B393" s="2"/>
      <c r="C393" s="2">
        <v>2008.6202189999999</v>
      </c>
      <c r="D393" s="2">
        <v>383.28500000000003</v>
      </c>
      <c r="E393" s="3">
        <f t="shared" si="27"/>
        <v>2137</v>
      </c>
      <c r="F393" s="4">
        <f>F392*SUM(economy!Z183:AB183)/SUM(economy!Z182:AB182)</f>
        <v>18947.253307228264</v>
      </c>
      <c r="G393" s="9">
        <f t="shared" si="32"/>
        <v>145.80559756726353</v>
      </c>
      <c r="H393" s="9">
        <f t="shared" si="32"/>
        <v>186.28487710579105</v>
      </c>
      <c r="I393" s="9">
        <f t="shared" si="32"/>
        <v>167.32982384687438</v>
      </c>
      <c r="J393" s="9">
        <f t="shared" si="32"/>
        <v>39.358351502674864</v>
      </c>
      <c r="K393" s="9">
        <f t="shared" si="32"/>
        <v>2.2723938603410492</v>
      </c>
      <c r="L393" s="9">
        <f t="shared" si="28"/>
        <v>816.0510438829449</v>
      </c>
    </row>
    <row r="394" spans="1:12" x14ac:dyDescent="0.3">
      <c r="A394" s="2"/>
      <c r="B394" s="2"/>
      <c r="C394" s="2">
        <v>2008.7049179999999</v>
      </c>
      <c r="D394" s="2">
        <v>383.70800000000003</v>
      </c>
      <c r="E394" s="3">
        <f t="shared" ref="E394:E457" si="33">1+E393</f>
        <v>2138</v>
      </c>
      <c r="F394" s="4">
        <f>F393*SUM(economy!Z184:AB184)/SUM(economy!Z183:AB183)</f>
        <v>18906.064801716493</v>
      </c>
      <c r="G394" s="9">
        <f t="shared" si="32"/>
        <v>146.96200269869061</v>
      </c>
      <c r="H394" s="9">
        <f t="shared" si="32"/>
        <v>187.55148665663756</v>
      </c>
      <c r="I394" s="9">
        <f t="shared" si="32"/>
        <v>167.93035560103155</v>
      </c>
      <c r="J394" s="9">
        <f t="shared" si="32"/>
        <v>39.333788640247434</v>
      </c>
      <c r="K394" s="9">
        <f t="shared" si="32"/>
        <v>2.2678189560296538</v>
      </c>
      <c r="L394" s="9">
        <f t="shared" ref="L394:L457" si="34">SUM(G394:K394,L$5)</f>
        <v>819.04545255263679</v>
      </c>
    </row>
    <row r="395" spans="1:12" x14ac:dyDescent="0.3">
      <c r="A395" s="2"/>
      <c r="B395" s="2"/>
      <c r="C395" s="2">
        <v>2008.786885</v>
      </c>
      <c r="D395" s="2">
        <v>383.66500000000002</v>
      </c>
      <c r="E395" s="3">
        <f t="shared" si="33"/>
        <v>2139</v>
      </c>
      <c r="F395" s="4">
        <f>F394*SUM(economy!Z185:AB185)/SUM(economy!Z184:AB184)</f>
        <v>18863.857348544232</v>
      </c>
      <c r="G395" s="9">
        <f t="shared" si="32"/>
        <v>148.11589397766861</v>
      </c>
      <c r="H395" s="9">
        <f t="shared" si="32"/>
        <v>188.81074426143246</v>
      </c>
      <c r="I395" s="9">
        <f t="shared" si="32"/>
        <v>168.51663870362739</v>
      </c>
      <c r="J395" s="9">
        <f t="shared" si="32"/>
        <v>39.305794645295578</v>
      </c>
      <c r="K395" s="9">
        <f t="shared" si="32"/>
        <v>2.2631104036464063</v>
      </c>
      <c r="L395" s="9">
        <f t="shared" si="34"/>
        <v>822.01218199167033</v>
      </c>
    </row>
    <row r="396" spans="1:12" x14ac:dyDescent="0.3">
      <c r="A396" s="2"/>
      <c r="B396" s="2"/>
      <c r="C396" s="2">
        <v>2008.8715850000001</v>
      </c>
      <c r="D396" s="2">
        <v>383.51100000000002</v>
      </c>
      <c r="E396" s="3">
        <f t="shared" si="33"/>
        <v>2140</v>
      </c>
      <c r="F396" s="4">
        <f>F395*SUM(economy!Z186:AB186)/SUM(economy!Z185:AB185)</f>
        <v>18820.669564289412</v>
      </c>
      <c r="G396" s="9">
        <f t="shared" si="32"/>
        <v>149.26720921490369</v>
      </c>
      <c r="H396" s="9">
        <f t="shared" si="32"/>
        <v>190.06257446976255</v>
      </c>
      <c r="I396" s="9">
        <f t="shared" si="32"/>
        <v>169.08871132750022</v>
      </c>
      <c r="J396" s="9">
        <f t="shared" si="32"/>
        <v>39.274445932837594</v>
      </c>
      <c r="K396" s="9">
        <f t="shared" si="32"/>
        <v>2.258272951691636</v>
      </c>
      <c r="L396" s="9">
        <f t="shared" si="34"/>
        <v>824.95121389669578</v>
      </c>
    </row>
    <row r="397" spans="1:12" x14ac:dyDescent="0.3">
      <c r="A397" s="2"/>
      <c r="B397" s="2"/>
      <c r="C397" s="2">
        <v>2008.9535519999999</v>
      </c>
      <c r="D397" s="2">
        <v>383.55200000000002</v>
      </c>
      <c r="E397" s="3">
        <f t="shared" si="33"/>
        <v>2141</v>
      </c>
      <c r="F397" s="4">
        <f>F396*SUM(economy!Z187:AB187)/SUM(economy!Z186:AB186)</f>
        <v>18776.539548086614</v>
      </c>
      <c r="G397" s="9">
        <f t="shared" si="32"/>
        <v>150.41588857798237</v>
      </c>
      <c r="H397" s="9">
        <f t="shared" si="32"/>
        <v>191.30690566475064</v>
      </c>
      <c r="I397" s="9">
        <f t="shared" si="32"/>
        <v>169.64661693466064</v>
      </c>
      <c r="J397" s="9">
        <f t="shared" si="32"/>
        <v>39.239819085004228</v>
      </c>
      <c r="K397" s="9">
        <f t="shared" si="32"/>
        <v>2.2533112932612598</v>
      </c>
      <c r="L397" s="9">
        <f t="shared" si="34"/>
        <v>827.86254155565916</v>
      </c>
    </row>
    <row r="398" spans="1:12" x14ac:dyDescent="0.3">
      <c r="A398" s="2"/>
      <c r="B398" s="2"/>
      <c r="C398" s="2">
        <v>2009.038356</v>
      </c>
      <c r="D398" s="2">
        <v>383.79500000000002</v>
      </c>
      <c r="E398" s="3">
        <f t="shared" si="33"/>
        <v>2142</v>
      </c>
      <c r="F398" s="4">
        <f>F397*SUM(economy!Z188:AB188)/SUM(economy!Z187:AB187)</f>
        <v>18731.504864063943</v>
      </c>
      <c r="G398" s="9">
        <f t="shared" si="32"/>
        <v>151.56187455979048</v>
      </c>
      <c r="H398" s="9">
        <f t="shared" si="32"/>
        <v>192.5436700039233</v>
      </c>
      <c r="I398" s="9">
        <f t="shared" si="32"/>
        <v>170.19040412755899</v>
      </c>
      <c r="J398" s="9">
        <f t="shared" si="32"/>
        <v>39.201990780759274</v>
      </c>
      <c r="K398" s="9">
        <f t="shared" si="32"/>
        <v>2.2482300635536046</v>
      </c>
      <c r="L398" s="9">
        <f t="shared" si="34"/>
        <v>830.74616953558564</v>
      </c>
    </row>
    <row r="399" spans="1:12" x14ac:dyDescent="0.3">
      <c r="A399" s="2"/>
      <c r="B399" s="2"/>
      <c r="C399" s="2">
        <v>2009.123288</v>
      </c>
      <c r="D399" s="2">
        <v>383.80099999999999</v>
      </c>
      <c r="E399" s="3">
        <f t="shared" si="33"/>
        <v>2143</v>
      </c>
      <c r="F399" s="4">
        <f>F398*SUM(economy!Z189:AB189)/SUM(economy!Z188:AB188)</f>
        <v>18685.602525045608</v>
      </c>
      <c r="G399" s="9">
        <f t="shared" si="32"/>
        <v>152.70511194586012</v>
      </c>
      <c r="H399" s="9">
        <f t="shared" si="32"/>
        <v>193.77280335859186</v>
      </c>
      <c r="I399" s="9">
        <f t="shared" si="32"/>
        <v>170.72012649971072</v>
      </c>
      <c r="J399" s="9">
        <f t="shared" si="32"/>
        <v>39.161037727573607</v>
      </c>
      <c r="K399" s="9">
        <f t="shared" si="32"/>
        <v>2.2430338375326593</v>
      </c>
      <c r="L399" s="9">
        <f t="shared" si="34"/>
        <v>833.60211336926886</v>
      </c>
    </row>
    <row r="400" spans="1:12" x14ac:dyDescent="0.3">
      <c r="A400" s="2"/>
      <c r="B400" s="2"/>
      <c r="C400" s="2">
        <v>2009.2</v>
      </c>
      <c r="D400" s="2">
        <v>383.471</v>
      </c>
      <c r="E400" s="3">
        <f t="shared" si="33"/>
        <v>2144</v>
      </c>
      <c r="F400" s="4">
        <f>F399*SUM(economy!Z190:AB190)/SUM(economy!Z189:AB189)</f>
        <v>18638.868977497583</v>
      </c>
      <c r="G400" s="9">
        <f t="shared" si="32"/>
        <v>153.84554778072206</v>
      </c>
      <c r="H400" s="9">
        <f t="shared" si="32"/>
        <v>194.99424525187024</v>
      </c>
      <c r="I400" s="9">
        <f t="shared" si="32"/>
        <v>171.23584248587815</v>
      </c>
      <c r="J400" s="9">
        <f t="shared" si="32"/>
        <v>39.117036595089658</v>
      </c>
      <c r="K400" s="9">
        <f t="shared" si="32"/>
        <v>2.237727127745627</v>
      </c>
      <c r="L400" s="9">
        <f t="shared" si="34"/>
        <v>836.43039924130574</v>
      </c>
    </row>
    <row r="401" spans="1:12" x14ac:dyDescent="0.3">
      <c r="A401" s="2"/>
      <c r="B401" s="2"/>
      <c r="C401" s="2">
        <v>2009.284932</v>
      </c>
      <c r="D401" s="2">
        <v>383.363</v>
      </c>
      <c r="E401" s="3">
        <f t="shared" si="33"/>
        <v>2145</v>
      </c>
      <c r="F401" s="4">
        <f>F400*SUM(economy!Z191:AB191)/SUM(economy!Z190:AB190)</f>
        <v>18591.340087691988</v>
      </c>
      <c r="G401" s="9">
        <f t="shared" si="32"/>
        <v>154.98313133333929</v>
      </c>
      <c r="H401" s="9">
        <f t="shared" si="32"/>
        <v>196.20793879544945</v>
      </c>
      <c r="I401" s="9">
        <f t="shared" si="32"/>
        <v>171.73761521200169</v>
      </c>
      <c r="J401" s="9">
        <f t="shared" si="32"/>
        <v>39.070063950808425</v>
      </c>
      <c r="K401" s="9">
        <f t="shared" si="32"/>
        <v>2.2323143822924294</v>
      </c>
      <c r="L401" s="9">
        <f t="shared" si="34"/>
        <v>839.2310636738913</v>
      </c>
    </row>
    <row r="402" spans="1:12" x14ac:dyDescent="0.3">
      <c r="A402" s="2"/>
      <c r="B402" s="2"/>
      <c r="C402" s="2">
        <v>2009.367123</v>
      </c>
      <c r="D402" s="2">
        <v>383.59899999999999</v>
      </c>
      <c r="E402" s="3">
        <f t="shared" si="33"/>
        <v>2146</v>
      </c>
      <c r="F402" s="4">
        <f>F401*SUM(economy!Z192:AB192)/SUM(economy!Z191:AB191)</f>
        <v>18543.051129064381</v>
      </c>
      <c r="G402" s="9">
        <f t="shared" si="32"/>
        <v>156.11781406169607</v>
      </c>
      <c r="H402" s="9">
        <f t="shared" si="32"/>
        <v>197.41383062524702</v>
      </c>
      <c r="I402" s="9">
        <f t="shared" si="32"/>
        <v>172.22551234506656</v>
      </c>
      <c r="J402" s="9">
        <f t="shared" si="32"/>
        <v>39.020196197826657</v>
      </c>
      <c r="K402" s="9">
        <f t="shared" si="32"/>
        <v>2.2267999829445868</v>
      </c>
      <c r="L402" s="9">
        <f t="shared" si="34"/>
        <v>842.00415321278092</v>
      </c>
    </row>
    <row r="403" spans="1:12" x14ac:dyDescent="0.3">
      <c r="A403" s="2"/>
      <c r="B403" s="2"/>
      <c r="C403" s="2">
        <v>2009.452055</v>
      </c>
      <c r="D403" s="2">
        <v>383.88799999999998</v>
      </c>
      <c r="E403" s="3">
        <f t="shared" si="33"/>
        <v>2147</v>
      </c>
      <c r="F403" s="4">
        <f>F402*SUM(economy!Z193:AB193)/SUM(economy!Z192:AB192)</f>
        <v>18494.036770737035</v>
      </c>
      <c r="G403" s="9">
        <f t="shared" si="32"/>
        <v>157.24954957661549</v>
      </c>
      <c r="H403" s="9">
        <f t="shared" si="32"/>
        <v>198.61187083604628</v>
      </c>
      <c r="I403" s="9">
        <f t="shared" si="32"/>
        <v>172.69960594308557</v>
      </c>
      <c r="J403" s="9">
        <f t="shared" si="32"/>
        <v>38.967509514646977</v>
      </c>
      <c r="K403" s="9">
        <f t="shared" si="32"/>
        <v>2.2211882434107091</v>
      </c>
      <c r="L403" s="9">
        <f t="shared" si="34"/>
        <v>844.74972411380497</v>
      </c>
    </row>
    <row r="404" spans="1:12" x14ac:dyDescent="0.3">
      <c r="A404" s="2"/>
      <c r="B404" s="2"/>
      <c r="C404" s="2">
        <v>2009.5342470000001</v>
      </c>
      <c r="D404" s="2">
        <v>384.27800000000002</v>
      </c>
      <c r="E404" s="3">
        <f t="shared" si="33"/>
        <v>2148</v>
      </c>
      <c r="F404" s="4">
        <f>F403*SUM(economy!Z194:AB194)/SUM(economy!Z193:AB193)</f>
        <v>18444.331067180054</v>
      </c>
      <c r="G404" s="9">
        <f t="shared" si="32"/>
        <v>158.37829360487643</v>
      </c>
      <c r="H404" s="9">
        <f t="shared" si="32"/>
        <v>199.80201291523798</v>
      </c>
      <c r="I404" s="9">
        <f t="shared" si="32"/>
        <v>173.1599723053711</v>
      </c>
      <c r="J404" s="9">
        <f t="shared" si="32"/>
        <v>38.912079797079457</v>
      </c>
      <c r="K404" s="9">
        <f t="shared" si="32"/>
        <v>2.2154834077456473</v>
      </c>
      <c r="L404" s="9">
        <f t="shared" si="34"/>
        <v>847.46784203031063</v>
      </c>
    </row>
    <row r="405" spans="1:12" x14ac:dyDescent="0.3">
      <c r="A405" s="2"/>
      <c r="B405" s="2"/>
      <c r="C405" s="2">
        <v>2009.6191779999999</v>
      </c>
      <c r="D405" s="2">
        <v>384.74900000000002</v>
      </c>
      <c r="E405" s="3">
        <f t="shared" si="33"/>
        <v>2149</v>
      </c>
      <c r="F405" s="4">
        <f>F404*SUM(economy!Z195:AB195)/SUM(economy!Z194:AB194)</f>
        <v>18393.967448980726</v>
      </c>
      <c r="G405" s="9">
        <f t="shared" si="32"/>
        <v>159.50400395169962</v>
      </c>
      <c r="H405" s="9">
        <f t="shared" si="32"/>
        <v>200.9842136757733</v>
      </c>
      <c r="I405" s="9">
        <f t="shared" si="32"/>
        <v>173.6066918232637</v>
      </c>
      <c r="J405" s="9">
        <f t="shared" si="32"/>
        <v>38.853982602248685</v>
      </c>
      <c r="K405" s="9">
        <f t="shared" si="32"/>
        <v>2.2096896489002038</v>
      </c>
      <c r="L405" s="9">
        <f t="shared" si="34"/>
        <v>850.15858170188551</v>
      </c>
    </row>
    <row r="406" spans="1:12" x14ac:dyDescent="0.3">
      <c r="A406" s="2"/>
      <c r="B406" s="2"/>
      <c r="C406" s="2">
        <v>2009.7041099999999</v>
      </c>
      <c r="D406" s="2">
        <v>384.98500000000001</v>
      </c>
      <c r="E406" s="3">
        <f t="shared" si="33"/>
        <v>2150</v>
      </c>
      <c r="F406" s="4">
        <f>F405*SUM(economy!Z196:AB196)/SUM(economy!Z195:AB195)</f>
        <v>18342.97871469141</v>
      </c>
      <c r="G406" s="9">
        <f t="shared" si="32"/>
        <v>160.62664046267028</v>
      </c>
      <c r="H406" s="9">
        <f t="shared" si="32"/>
        <v>202.15843318843457</v>
      </c>
      <c r="I406" s="9">
        <f t="shared" si="32"/>
        <v>174.03984883147746</v>
      </c>
      <c r="J406" s="9">
        <f t="shared" si="32"/>
        <v>38.793293094716091</v>
      </c>
      <c r="K406" s="9">
        <f t="shared" si="32"/>
        <v>2.2038110674081217</v>
      </c>
      <c r="L406" s="9">
        <f t="shared" si="34"/>
        <v>852.82202664470651</v>
      </c>
    </row>
    <row r="407" spans="1:12" x14ac:dyDescent="0.3">
      <c r="A407" s="2"/>
      <c r="B407" s="2"/>
      <c r="C407" s="2">
        <v>2009.7863010000001</v>
      </c>
      <c r="D407" s="2">
        <v>385.11200000000002</v>
      </c>
      <c r="E407" s="3">
        <f t="shared" si="33"/>
        <v>2151</v>
      </c>
      <c r="F407" s="4">
        <f>F406*SUM(economy!Z197:AB197)/SUM(economy!Z196:AB196)</f>
        <v>18291.397023724701</v>
      </c>
      <c r="G407" s="9">
        <f t="shared" ref="G407:K422" si="35">G406*(1-G$5)+G$4*$F406*$L$4/1000</f>
        <v>161.74616498516318</v>
      </c>
      <c r="H407" s="9">
        <f t="shared" si="35"/>
        <v>203.32463471352685</v>
      </c>
      <c r="I407" s="9">
        <f t="shared" si="35"/>
        <v>174.45953146021611</v>
      </c>
      <c r="J407" s="9">
        <f t="shared" si="35"/>
        <v>38.730085994723389</v>
      </c>
      <c r="K407" s="9">
        <f t="shared" si="35"/>
        <v>2.1978516902069765</v>
      </c>
      <c r="L407" s="9">
        <f t="shared" si="34"/>
        <v>855.45826884383655</v>
      </c>
    </row>
    <row r="408" spans="1:12" x14ac:dyDescent="0.3">
      <c r="A408" s="2"/>
      <c r="B408" s="2"/>
      <c r="C408" s="2">
        <v>2009.8712330000001</v>
      </c>
      <c r="D408" s="2">
        <v>385.09300000000002</v>
      </c>
      <c r="E408" s="3">
        <f t="shared" si="33"/>
        <v>2152</v>
      </c>
      <c r="F408" s="4">
        <f>F407*SUM(economy!Z198:AB198)/SUM(economy!Z197:AB197)</f>
        <v>18239.253890264274</v>
      </c>
      <c r="G408" s="9">
        <f t="shared" si="35"/>
        <v>162.86254132933416</v>
      </c>
      <c r="H408" s="9">
        <f t="shared" si="35"/>
        <v>204.4827846320903</v>
      </c>
      <c r="I408" s="9">
        <f t="shared" si="35"/>
        <v>174.86583148820645</v>
      </c>
      <c r="J408" s="9">
        <f t="shared" si="35"/>
        <v>38.66443552855872</v>
      </c>
      <c r="K408" s="9">
        <f t="shared" si="35"/>
        <v>2.1918154695894492</v>
      </c>
      <c r="L408" s="9">
        <f t="shared" si="34"/>
        <v>858.06740844777903</v>
      </c>
    </row>
    <row r="409" spans="1:12" x14ac:dyDescent="0.3">
      <c r="A409" s="2"/>
      <c r="B409" s="2"/>
      <c r="C409" s="2">
        <v>2009.9534249999999</v>
      </c>
      <c r="D409" s="2">
        <v>385.00799999999998</v>
      </c>
      <c r="E409" s="3">
        <f t="shared" si="33"/>
        <v>2153</v>
      </c>
      <c r="F409" s="4">
        <f>F408*SUM(economy!Z199:AB199)/SUM(economy!Z198:AB198)</f>
        <v>18186.580178159322</v>
      </c>
      <c r="G409" s="9">
        <f t="shared" si="35"/>
        <v>163.97573522873998</v>
      </c>
      <c r="H409" s="9">
        <f t="shared" si="35"/>
        <v>205.63285237673023</v>
      </c>
      <c r="I409" s="9">
        <f t="shared" si="35"/>
        <v>175.25884419679005</v>
      </c>
      <c r="J409" s="9">
        <f t="shared" si="35"/>
        <v>38.596415381043599</v>
      </c>
      <c r="K409" s="9">
        <f t="shared" si="35"/>
        <v>2.1857062822813678</v>
      </c>
      <c r="L409" s="9">
        <f t="shared" si="34"/>
        <v>860.6495534655852</v>
      </c>
    </row>
    <row r="410" spans="1:12" x14ac:dyDescent="0.3">
      <c r="A410" s="2"/>
      <c r="B410" s="2"/>
      <c r="C410" s="2">
        <v>2010.038356</v>
      </c>
      <c r="D410" s="2">
        <v>384.97199999999998</v>
      </c>
      <c r="E410" s="3">
        <f t="shared" si="33"/>
        <v>2154</v>
      </c>
      <c r="F410" s="4">
        <f>F409*SUM(economy!Z200:AB200)/SUM(economy!Z199:AB199)</f>
        <v>18133.406096769722</v>
      </c>
      <c r="G410" s="9">
        <f t="shared" si="35"/>
        <v>165.08571430064643</v>
      </c>
      <c r="H410" s="9">
        <f t="shared" si="35"/>
        <v>206.77481036215769</v>
      </c>
      <c r="I410" s="9">
        <f t="shared" si="35"/>
        <v>175.63866822520595</v>
      </c>
      <c r="J410" s="9">
        <f t="shared" si="35"/>
        <v>38.526098650134841</v>
      </c>
      <c r="K410" s="9">
        <f t="shared" si="35"/>
        <v>2.17952792864281</v>
      </c>
      <c r="L410" s="9">
        <f t="shared" si="34"/>
        <v>863.20481946678763</v>
      </c>
    </row>
    <row r="411" spans="1:12" x14ac:dyDescent="0.3">
      <c r="A411" s="2"/>
      <c r="B411" s="2"/>
      <c r="C411" s="2">
        <v>2010.123288</v>
      </c>
      <c r="D411" s="2">
        <v>384.72399999999999</v>
      </c>
      <c r="E411" s="3">
        <f t="shared" si="33"/>
        <v>2155</v>
      </c>
      <c r="F411" s="4">
        <f>F410*SUM(economy!Z201:AB201)/SUM(economy!Z200:AB200)</f>
        <v>18079.761197729109</v>
      </c>
      <c r="G411" s="9">
        <f t="shared" si="35"/>
        <v>166.19244800608308</v>
      </c>
      <c r="H411" s="9">
        <f t="shared" si="35"/>
        <v>207.90863391553137</v>
      </c>
      <c r="I411" s="9">
        <f t="shared" si="35"/>
        <v>176.00540542719196</v>
      </c>
      <c r="J411" s="9">
        <f t="shared" si="35"/>
        <v>38.453557803632329</v>
      </c>
      <c r="K411" s="9">
        <f t="shared" si="35"/>
        <v>2.1732841319884866</v>
      </c>
      <c r="L411" s="9">
        <f t="shared" si="34"/>
        <v>865.7333292844271</v>
      </c>
    </row>
    <row r="412" spans="1:12" x14ac:dyDescent="0.3">
      <c r="A412" s="2"/>
      <c r="B412" s="2"/>
      <c r="C412" s="2">
        <v>2010.2</v>
      </c>
      <c r="D412" s="2">
        <v>384.62200000000001</v>
      </c>
      <c r="E412" s="3">
        <f t="shared" si="33"/>
        <v>2156</v>
      </c>
      <c r="F412" s="4">
        <f>F411*SUM(economy!Z202:AB202)/SUM(economy!Z201:AB201)</f>
        <v>18025.674372592388</v>
      </c>
      <c r="G412" s="9">
        <f t="shared" si="35"/>
        <v>167.29590760970035</v>
      </c>
      <c r="H412" s="9">
        <f t="shared" si="35"/>
        <v>209.03430120668688</v>
      </c>
      <c r="I412" s="9">
        <f t="shared" si="35"/>
        <v>176.35916072902438</v>
      </c>
      <c r="J412" s="9">
        <f t="shared" si="35"/>
        <v>38.378864637979952</v>
      </c>
      <c r="K412" s="9">
        <f t="shared" si="35"/>
        <v>2.1669785380235669</v>
      </c>
      <c r="L412" s="9">
        <f t="shared" si="34"/>
        <v>868.23521272141522</v>
      </c>
    </row>
    <row r="413" spans="1:12" x14ac:dyDescent="0.3">
      <c r="A413" s="2"/>
      <c r="B413" s="2"/>
      <c r="C413" s="2">
        <v>2010.284932</v>
      </c>
      <c r="D413" s="2">
        <v>384.90800000000002</v>
      </c>
      <c r="E413" s="3">
        <f t="shared" si="33"/>
        <v>2157</v>
      </c>
      <c r="F413" s="4">
        <f>F412*SUM(economy!Z203:AB203)/SUM(economy!Z202:AB202)</f>
        <v>17971.173851334384</v>
      </c>
      <c r="G413" s="9">
        <f t="shared" si="35"/>
        <v>168.396066139483</v>
      </c>
      <c r="H413" s="9">
        <f t="shared" si="35"/>
        <v>210.15179317833736</v>
      </c>
      <c r="I413" s="9">
        <f t="shared" si="35"/>
        <v>176.70004198910968</v>
      </c>
      <c r="J413" s="9">
        <f t="shared" si="35"/>
        <v>38.302090239144064</v>
      </c>
      <c r="K413" s="9">
        <f t="shared" si="35"/>
        <v>2.1606147143910395</v>
      </c>
      <c r="L413" s="9">
        <f t="shared" si="34"/>
        <v>870.71060626046506</v>
      </c>
    </row>
    <row r="414" spans="1:12" x14ac:dyDescent="0.3">
      <c r="A414" s="2"/>
      <c r="B414" s="2"/>
      <c r="C414" s="2">
        <v>2010.367123</v>
      </c>
      <c r="D414" s="2">
        <v>385.30099999999999</v>
      </c>
      <c r="E414" s="3">
        <f t="shared" si="33"/>
        <v>2158</v>
      </c>
      <c r="F414" s="4">
        <f>F413*SUM(economy!Z204:AB204)/SUM(economy!Z203:AB203)</f>
        <v>17916.287201666</v>
      </c>
      <c r="G414" s="9">
        <f t="shared" si="35"/>
        <v>169.49289834637196</v>
      </c>
      <c r="H414" s="9">
        <f t="shared" si="35"/>
        <v>211.26109347632502</v>
      </c>
      <c r="I414" s="9">
        <f t="shared" si="35"/>
        <v>177.02815985923536</v>
      </c>
      <c r="J414" s="9">
        <f t="shared" si="35"/>
        <v>38.223304945550566</v>
      </c>
      <c r="K414" s="9">
        <f t="shared" si="35"/>
        <v>2.1541961503266918</v>
      </c>
      <c r="L414" s="9">
        <f t="shared" si="34"/>
        <v>873.1596527778097</v>
      </c>
    </row>
    <row r="415" spans="1:12" x14ac:dyDescent="0.3">
      <c r="A415" s="2"/>
      <c r="B415" s="2"/>
      <c r="C415" s="2">
        <v>2010.452055</v>
      </c>
      <c r="D415" s="2">
        <v>385.803</v>
      </c>
      <c r="E415" s="3">
        <f t="shared" si="33"/>
        <v>2159</v>
      </c>
      <c r="F415" s="4">
        <f>F414*SUM(economy!Z205:AB205)/SUM(economy!Z204:AB204)</f>
        <v>17861.041329134321</v>
      </c>
      <c r="G415" s="9">
        <f t="shared" si="35"/>
        <v>170.58638066384452</v>
      </c>
      <c r="H415" s="9">
        <f t="shared" si="35"/>
        <v>212.36218838000022</v>
      </c>
      <c r="I415" s="9">
        <f t="shared" si="35"/>
        <v>177.34362764758035</v>
      </c>
      <c r="J415" s="9">
        <f t="shared" si="35"/>
        <v>38.142578313059033</v>
      </c>
      <c r="K415" s="9">
        <f t="shared" si="35"/>
        <v>2.1477262564177351</v>
      </c>
      <c r="L415" s="9">
        <f t="shared" si="34"/>
        <v>875.58250126090184</v>
      </c>
    </row>
    <row r="416" spans="1:12" x14ac:dyDescent="0.3">
      <c r="A416" s="2"/>
      <c r="B416" s="2"/>
      <c r="C416" s="2">
        <v>2010.5342470000001</v>
      </c>
      <c r="D416" s="2">
        <v>386.45299999999997</v>
      </c>
      <c r="E416" s="3">
        <f t="shared" si="33"/>
        <v>2160</v>
      </c>
      <c r="F416" s="4">
        <f>F415*SUM(economy!Z206:AB206)/SUM(economy!Z205:AB205)</f>
        <v>17805.462477973313</v>
      </c>
      <c r="G416" s="9">
        <f t="shared" si="35"/>
        <v>171.67649116750061</v>
      </c>
      <c r="H416" s="9">
        <f t="shared" si="35"/>
        <v>213.45506673280178</v>
      </c>
      <c r="I416" s="9">
        <f t="shared" si="35"/>
        <v>177.64656118357939</v>
      </c>
      <c r="J416" s="9">
        <f t="shared" si="35"/>
        <v>38.059979081949521</v>
      </c>
      <c r="K416" s="9">
        <f t="shared" si="35"/>
        <v>2.1412083644611055</v>
      </c>
      <c r="L416" s="9">
        <f t="shared" si="34"/>
        <v>877.97930653029243</v>
      </c>
    </row>
    <row r="417" spans="1:12" x14ac:dyDescent="0.3">
      <c r="A417" s="2"/>
      <c r="B417" s="2"/>
      <c r="C417" s="2">
        <v>2010.6191779999999</v>
      </c>
      <c r="D417" s="2">
        <v>387.10199999999998</v>
      </c>
      <c r="E417" s="3">
        <f t="shared" si="33"/>
        <v>2161</v>
      </c>
      <c r="F417" s="4">
        <f>F416*SUM(economy!Z207:AB207)/SUM(economy!Z206:AB206)</f>
        <v>17749.576232671832</v>
      </c>
      <c r="G417" s="9">
        <f t="shared" si="35"/>
        <v>172.76320953470088</v>
      </c>
      <c r="H417" s="9">
        <f t="shared" si="35"/>
        <v>214.5397198731078</v>
      </c>
      <c r="I417" s="9">
        <f t="shared" si="35"/>
        <v>177.93707868472893</v>
      </c>
      <c r="J417" s="9">
        <f t="shared" si="35"/>
        <v>37.975575145895156</v>
      </c>
      <c r="K417" s="9">
        <f t="shared" si="35"/>
        <v>2.1346457274174564</v>
      </c>
      <c r="L417" s="9">
        <f t="shared" si="34"/>
        <v>880.35022896585031</v>
      </c>
    </row>
    <row r="418" spans="1:12" x14ac:dyDescent="0.3">
      <c r="A418" s="2"/>
      <c r="B418" s="2"/>
      <c r="C418" s="2">
        <v>2010.7041099999999</v>
      </c>
      <c r="D418" s="2">
        <v>387.44600000000003</v>
      </c>
      <c r="E418" s="3">
        <f t="shared" si="33"/>
        <v>2162</v>
      </c>
      <c r="F418" s="4">
        <f>F417*SUM(economy!Z208:AB208)/SUM(economy!Z207:AB207)</f>
        <v>17693.407520225657</v>
      </c>
      <c r="G418" s="9">
        <f t="shared" si="35"/>
        <v>173.84651700430058</v>
      </c>
      <c r="H418" s="9">
        <f t="shared" si="35"/>
        <v>215.61614156542421</v>
      </c>
      <c r="I418" s="9">
        <f t="shared" si="35"/>
        <v>178.2153006254164</v>
      </c>
      <c r="J418" s="9">
        <f t="shared" si="35"/>
        <v>37.889433522891238</v>
      </c>
      <c r="K418" s="9">
        <f t="shared" si="35"/>
        <v>2.1280415194568709</v>
      </c>
      <c r="L418" s="9">
        <f t="shared" si="34"/>
        <v>882.69543423748917</v>
      </c>
    </row>
    <row r="419" spans="1:12" x14ac:dyDescent="0.3">
      <c r="A419" s="2"/>
      <c r="B419" s="2"/>
      <c r="C419" s="2">
        <v>2010.7863010000001</v>
      </c>
      <c r="D419" s="2">
        <v>387.43099999999998</v>
      </c>
      <c r="E419" s="3">
        <f t="shared" si="33"/>
        <v>2163</v>
      </c>
      <c r="F419" s="4">
        <f>F418*SUM(economy!Z209:AB209)/SUM(economy!Z208:AB208)</f>
        <v>17636.9806130412</v>
      </c>
      <c r="G419" s="9">
        <f t="shared" si="35"/>
        <v>174.92639633652092</v>
      </c>
      <c r="H419" s="9">
        <f t="shared" si="35"/>
        <v>216.68432793197397</v>
      </c>
      <c r="I419" s="9">
        <f t="shared" si="35"/>
        <v>178.48134960784861</v>
      </c>
      <c r="J419" s="9">
        <f t="shared" si="35"/>
        <v>37.801620328109415</v>
      </c>
      <c r="K419" s="9">
        <f t="shared" si="35"/>
        <v>2.1213988360923164</v>
      </c>
      <c r="L419" s="9">
        <f t="shared" si="34"/>
        <v>885.01509304054525</v>
      </c>
    </row>
    <row r="420" spans="1:12" x14ac:dyDescent="0.3">
      <c r="A420" s="2"/>
      <c r="B420" s="2"/>
      <c r="C420" s="2">
        <v>2010.8712330000001</v>
      </c>
      <c r="D420" s="2">
        <v>387.28699999999998</v>
      </c>
      <c r="E420" s="3">
        <f t="shared" si="33"/>
        <v>2164</v>
      </c>
      <c r="F420" s="4">
        <f>F419*SUM(economy!Z210:AB210)/SUM(economy!Z209:AB209)</f>
        <v>17580.319132457924</v>
      </c>
      <c r="G420" s="9">
        <f t="shared" si="35"/>
        <v>176.00283177299761</v>
      </c>
      <c r="H420" s="9">
        <f t="shared" si="35"/>
        <v>217.74427738474708</v>
      </c>
      <c r="I420" s="9">
        <f t="shared" si="35"/>
        <v>178.73535023514873</v>
      </c>
      <c r="J420" s="9">
        <f t="shared" si="35"/>
        <v>37.71220074864344</v>
      </c>
      <c r="K420" s="9">
        <f t="shared" si="35"/>
        <v>2.1147206943969108</v>
      </c>
      <c r="L420" s="9">
        <f t="shared" si="34"/>
        <v>887.30938083593389</v>
      </c>
    </row>
    <row r="421" spans="1:12" x14ac:dyDescent="0.3">
      <c r="A421" s="2"/>
      <c r="B421" s="2"/>
      <c r="C421" s="2">
        <v>2010.9534249999999</v>
      </c>
      <c r="D421" s="2">
        <v>387.04399999999998</v>
      </c>
      <c r="E421" s="3">
        <f t="shared" si="33"/>
        <v>2165</v>
      </c>
      <c r="F421" s="4">
        <f>F420*SUM(economy!Z211:AB211)/SUM(economy!Z210:AB210)</f>
        <v>17523.446052857966</v>
      </c>
      <c r="G421" s="9">
        <f t="shared" si="35"/>
        <v>177.07580899704433</v>
      </c>
      <c r="H421" s="9">
        <f t="shared" si="35"/>
        <v>218.79599055806835</v>
      </c>
      <c r="I421" s="9">
        <f t="shared" si="35"/>
        <v>178.97742898668594</v>
      </c>
      <c r="J421" s="9">
        <f t="shared" si="35"/>
        <v>37.621239020111013</v>
      </c>
      <c r="K421" s="9">
        <f t="shared" si="35"/>
        <v>2.1080100333010767</v>
      </c>
      <c r="L421" s="9">
        <f t="shared" si="34"/>
        <v>889.57847759521076</v>
      </c>
    </row>
    <row r="422" spans="1:12" x14ac:dyDescent="0.3">
      <c r="A422" s="2"/>
      <c r="B422" s="2"/>
      <c r="C422" s="2">
        <v>2011.038356</v>
      </c>
      <c r="D422" s="2">
        <v>386.892</v>
      </c>
      <c r="E422" s="3">
        <f t="shared" si="33"/>
        <v>2166</v>
      </c>
      <c r="F422" s="4">
        <f>F421*SUM(economy!Z212:AB212)/SUM(economy!Z211:AB211)</f>
        <v>17466.3837063311</v>
      </c>
      <c r="G422" s="9">
        <f t="shared" si="35"/>
        <v>178.14531509416713</v>
      </c>
      <c r="H422" s="9">
        <f t="shared" si="35"/>
        <v>219.83947024173659</v>
      </c>
      <c r="I422" s="9">
        <f t="shared" si="35"/>
        <v>179.20771409569576</v>
      </c>
      <c r="J422" s="9">
        <f t="shared" si="35"/>
        <v>37.52879840507466</v>
      </c>
      <c r="K422" s="9">
        <f t="shared" si="35"/>
        <v>2.1012697139657113</v>
      </c>
      <c r="L422" s="9">
        <f t="shared" si="34"/>
        <v>891.82256755063986</v>
      </c>
    </row>
    <row r="423" spans="1:12" x14ac:dyDescent="0.3">
      <c r="A423" s="2"/>
      <c r="B423" s="2"/>
      <c r="C423" s="2">
        <v>2011.123288</v>
      </c>
      <c r="D423" s="2">
        <v>386.97300000000001</v>
      </c>
      <c r="E423" s="3">
        <f t="shared" si="33"/>
        <v>2167</v>
      </c>
      <c r="F423" s="4">
        <f>F422*SUM(economy!Z213:AB213)/SUM(economy!Z212:AB212)</f>
        <v>17409.153787864048</v>
      </c>
      <c r="G423" s="9">
        <f t="shared" ref="G423:K438" si="36">G422*(1-G$5)+G$4*$F422*$L$4/1000</f>
        <v>179.21133851286339</v>
      </c>
      <c r="H423" s="9">
        <f t="shared" si="36"/>
        <v>220.87472131478555</v>
      </c>
      <c r="I423" s="9">
        <f t="shared" si="36"/>
        <v>179.42633542924401</v>
      </c>
      <c r="J423" s="9">
        <f t="shared" si="36"/>
        <v>37.434941173242919</v>
      </c>
      <c r="K423" s="9">
        <f t="shared" si="36"/>
        <v>2.0945025202275414</v>
      </c>
      <c r="L423" s="9">
        <f t="shared" si="34"/>
        <v>894.0418389503634</v>
      </c>
    </row>
    <row r="424" spans="1:12" x14ac:dyDescent="0.3">
      <c r="A424" s="2"/>
      <c r="B424" s="2"/>
      <c r="C424" s="2">
        <v>2011.2</v>
      </c>
      <c r="D424" s="2">
        <v>387.01499999999999</v>
      </c>
      <c r="E424" s="3">
        <f t="shared" si="33"/>
        <v>2168</v>
      </c>
      <c r="F424" s="4">
        <f>F423*SUM(economy!Z214:AB214)/SUM(economy!Z213:AB213)</f>
        <v>17351.777361023731</v>
      </c>
      <c r="G424" s="9">
        <f t="shared" si="36"/>
        <v>180.27386902573772</v>
      </c>
      <c r="H424" s="9">
        <f t="shared" si="36"/>
        <v>221.90175067991458</v>
      </c>
      <c r="I424" s="9">
        <f t="shared" si="36"/>
        <v>179.63342437058142</v>
      </c>
      <c r="J424" s="9">
        <f t="shared" si="36"/>
        <v>37.339728583411571</v>
      </c>
      <c r="K424" s="9">
        <f t="shared" si="36"/>
        <v>2.0877111591128701</v>
      </c>
      <c r="L424" s="9">
        <f t="shared" si="34"/>
        <v>896.23648381875807</v>
      </c>
    </row>
    <row r="425" spans="1:12" x14ac:dyDescent="0.3">
      <c r="A425" s="2"/>
      <c r="B425" s="2"/>
      <c r="C425" s="2">
        <v>2011.284932</v>
      </c>
      <c r="D425" s="2">
        <v>387.01</v>
      </c>
      <c r="E425" s="3">
        <f t="shared" si="33"/>
        <v>2169</v>
      </c>
      <c r="F425" s="4">
        <f>F424*SUM(economy!Z215:AB215)/SUM(economy!Z214:AB214)</f>
        <v>17294.27486410438</v>
      </c>
      <c r="G425" s="9">
        <f t="shared" si="36"/>
        <v>181.33289769096453</v>
      </c>
      <c r="H425" s="9">
        <f t="shared" si="36"/>
        <v>222.92056719863325</v>
      </c>
      <c r="I425" s="9">
        <f t="shared" si="36"/>
        <v>179.82911370393145</v>
      </c>
      <c r="J425" s="9">
        <f t="shared" si="36"/>
        <v>37.243220867103624</v>
      </c>
      <c r="K425" s="9">
        <f t="shared" si="36"/>
        <v>2.0808982614160021</v>
      </c>
      <c r="L425" s="9">
        <f t="shared" si="34"/>
        <v>898.40669772204888</v>
      </c>
    </row>
    <row r="426" spans="1:12" x14ac:dyDescent="0.3">
      <c r="A426" s="2"/>
      <c r="B426" s="2"/>
      <c r="C426" s="2">
        <v>2011.367123</v>
      </c>
      <c r="D426" s="2">
        <v>387.279</v>
      </c>
      <c r="E426" s="3">
        <f t="shared" si="33"/>
        <v>2170</v>
      </c>
      <c r="F426" s="4">
        <f>F425*SUM(economy!Z216:AB216)/SUM(economy!Z215:AB215)</f>
        <v>17236.666116709464</v>
      </c>
      <c r="G426" s="9">
        <f t="shared" si="36"/>
        <v>182.38841681412583</v>
      </c>
      <c r="H426" s="9">
        <f t="shared" si="36"/>
        <v>223.93118162716149</v>
      </c>
      <c r="I426" s="9">
        <f t="shared" si="36"/>
        <v>180.01353750174778</v>
      </c>
      <c r="J426" s="9">
        <f t="shared" si="36"/>
        <v>37.145477213865362</v>
      </c>
      <c r="K426" s="9">
        <f t="shared" si="36"/>
        <v>2.0740663823386738</v>
      </c>
      <c r="L426" s="9">
        <f t="shared" si="34"/>
        <v>900.55267953923908</v>
      </c>
    </row>
    <row r="427" spans="1:12" x14ac:dyDescent="0.3">
      <c r="A427" s="2"/>
      <c r="B427" s="2"/>
      <c r="C427" s="2">
        <v>2011.452055</v>
      </c>
      <c r="D427" s="2">
        <v>387.709</v>
      </c>
      <c r="E427" s="3">
        <f t="shared" si="33"/>
        <v>2171</v>
      </c>
      <c r="F427" s="4">
        <f>F426*SUM(economy!Z217:AB217)/SUM(economy!Z216:AB216)</f>
        <v>17178.970326739443</v>
      </c>
      <c r="G427" s="9">
        <f t="shared" si="36"/>
        <v>183.44041991045083</v>
      </c>
      <c r="H427" s="9">
        <f t="shared" si="36"/>
        <v>224.93360655312418</v>
      </c>
      <c r="I427" s="9">
        <f t="shared" si="36"/>
        <v>180.18683101447397</v>
      </c>
      <c r="J427" s="9">
        <f t="shared" si="36"/>
        <v>37.046555758174911</v>
      </c>
      <c r="K427" s="9">
        <f t="shared" si="36"/>
        <v>2.0672180021868947</v>
      </c>
      <c r="L427" s="9">
        <f t="shared" si="34"/>
        <v>902.67463123841083</v>
      </c>
    </row>
    <row r="428" spans="1:12" x14ac:dyDescent="0.3">
      <c r="A428" s="2"/>
      <c r="B428" s="2"/>
      <c r="C428" s="2">
        <v>2011.5342470000001</v>
      </c>
      <c r="D428" s="2">
        <v>388.05500000000001</v>
      </c>
      <c r="E428" s="3">
        <f t="shared" si="33"/>
        <v>2172</v>
      </c>
      <c r="F428" s="4">
        <f>F427*SUM(economy!Z218:AB218)/SUM(economy!Z217:AB217)</f>
        <v>17121.206097757818</v>
      </c>
      <c r="G428" s="9">
        <f t="shared" si="36"/>
        <v>184.48890166748188</v>
      </c>
      <c r="H428" s="9">
        <f t="shared" si="36"/>
        <v>225.92785633307597</v>
      </c>
      <c r="I428" s="9">
        <f t="shared" si="36"/>
        <v>180.34913056283281</v>
      </c>
      <c r="J428" s="9">
        <f t="shared" si="36"/>
        <v>36.946513567918849</v>
      </c>
      <c r="K428" s="9">
        <f t="shared" si="36"/>
        <v>2.0603555271216694</v>
      </c>
      <c r="L428" s="9">
        <f t="shared" si="34"/>
        <v>904.77275765843115</v>
      </c>
    </row>
    <row r="429" spans="1:12" x14ac:dyDescent="0.3">
      <c r="A429" s="2"/>
      <c r="B429" s="2"/>
      <c r="C429" s="2">
        <v>2011.6191779999999</v>
      </c>
      <c r="D429" s="2">
        <v>388.49599999999998</v>
      </c>
      <c r="E429" s="3">
        <f t="shared" si="33"/>
        <v>2173</v>
      </c>
      <c r="F429" s="4">
        <f>F428*SUM(economy!Z219:AB219)/SUM(economy!Z218:AB218)</f>
        <v>17063.391436707836</v>
      </c>
      <c r="G429" s="9">
        <f t="shared" si="36"/>
        <v>185.5338579081901</v>
      </c>
      <c r="H429" s="9">
        <f t="shared" si="36"/>
        <v>226.91394703088974</v>
      </c>
      <c r="I429" s="9">
        <f t="shared" si="36"/>
        <v>180.50057343266803</v>
      </c>
      <c r="J429" s="9">
        <f t="shared" si="36"/>
        <v>36.845406634391644</v>
      </c>
      <c r="K429" s="9">
        <f t="shared" si="36"/>
        <v>2.0534812899601569</v>
      </c>
      <c r="L429" s="9">
        <f t="shared" si="34"/>
        <v>906.84726629609963</v>
      </c>
    </row>
    <row r="430" spans="1:12" x14ac:dyDescent="0.3">
      <c r="A430" s="2"/>
      <c r="B430" s="2"/>
      <c r="C430" s="2">
        <v>2011.7041099999999</v>
      </c>
      <c r="D430" s="2">
        <v>388.99200000000002</v>
      </c>
      <c r="E430" s="3">
        <f t="shared" si="33"/>
        <v>2174</v>
      </c>
      <c r="F430" s="4">
        <f>F429*SUM(economy!Z220:AB220)/SUM(economy!Z219:AB219)</f>
        <v>17005.543761953657</v>
      </c>
      <c r="G430" s="9">
        <f t="shared" si="36"/>
        <v>186.57528555456193</v>
      </c>
      <c r="H430" s="9">
        <f t="shared" si="36"/>
        <v>227.89189635703886</v>
      </c>
      <c r="I430" s="9">
        <f t="shared" si="36"/>
        <v>180.64129777235661</v>
      </c>
      <c r="J430" s="9">
        <f t="shared" si="36"/>
        <v>36.743289863772112</v>
      </c>
      <c r="K430" s="9">
        <f t="shared" si="36"/>
        <v>2.0465975510238832</v>
      </c>
      <c r="L430" s="9">
        <f t="shared" si="34"/>
        <v>908.8983670987534</v>
      </c>
    </row>
    <row r="431" spans="1:12" x14ac:dyDescent="0.3">
      <c r="A431" s="2"/>
      <c r="B431" s="2"/>
      <c r="C431" s="2">
        <v>2011.7863010000001</v>
      </c>
      <c r="D431" s="2">
        <v>389.11599999999999</v>
      </c>
      <c r="E431" s="3">
        <f t="shared" si="33"/>
        <v>2175</v>
      </c>
      <c r="F431" s="4">
        <f>F430*SUM(economy!Z221:AB221)/SUM(economy!Z220:AB220)</f>
        <v>16947.679911619856</v>
      </c>
      <c r="G431" s="9">
        <f t="shared" si="36"/>
        <v>187.61318259167646</v>
      </c>
      <c r="H431" s="9">
        <f t="shared" si="36"/>
        <v>228.86172360880192</v>
      </c>
      <c r="I431" s="9">
        <f t="shared" si="36"/>
        <v>180.77144249280639</v>
      </c>
      <c r="J431" s="9">
        <f t="shared" si="36"/>
        <v>36.640217070030666</v>
      </c>
      <c r="K431" s="9">
        <f t="shared" si="36"/>
        <v>2.0397064990307316</v>
      </c>
      <c r="L431" s="9">
        <f t="shared" si="34"/>
        <v>910.92627226234617</v>
      </c>
    </row>
    <row r="432" spans="1:12" x14ac:dyDescent="0.3">
      <c r="A432" s="2"/>
      <c r="B432" s="2"/>
      <c r="C432" s="2">
        <v>2011.8712330000001</v>
      </c>
      <c r="D432" s="2">
        <v>388.92899999999997</v>
      </c>
      <c r="E432" s="3">
        <f t="shared" si="33"/>
        <v>2176</v>
      </c>
      <c r="F432" s="4">
        <f>F431*SUM(economy!Z222:AB222)/SUM(economy!Z221:AB221)</f>
        <v>16889.816152204719</v>
      </c>
      <c r="G432" s="9">
        <f t="shared" si="36"/>
        <v>188.64754803229175</v>
      </c>
      <c r="H432" s="9">
        <f t="shared" si="36"/>
        <v>229.82344961141465</v>
      </c>
      <c r="I432" s="9">
        <f t="shared" si="36"/>
        <v>180.89114717004873</v>
      </c>
      <c r="J432" s="9">
        <f t="shared" si="36"/>
        <v>36.536240969220444</v>
      </c>
      <c r="K432" s="9">
        <f t="shared" si="36"/>
        <v>2.0328102520274838</v>
      </c>
      <c r="L432" s="9">
        <f t="shared" si="34"/>
        <v>912.93119603500304</v>
      </c>
    </row>
    <row r="433" spans="1:12" x14ac:dyDescent="0.3">
      <c r="A433" s="2"/>
      <c r="B433" s="2"/>
      <c r="C433" s="2">
        <v>2011.9534249999999</v>
      </c>
      <c r="D433" s="2">
        <v>388.79700000000003</v>
      </c>
      <c r="E433" s="3">
        <f t="shared" si="33"/>
        <v>2177</v>
      </c>
      <c r="F433" s="4">
        <f>F432*SUM(economy!Z223:AB223)/SUM(economy!Z222:AB222)</f>
        <v>16831.968187442588</v>
      </c>
      <c r="G433" s="9">
        <f t="shared" si="36"/>
        <v>189.67838188195682</v>
      </c>
      <c r="H433" s="9">
        <f t="shared" si="36"/>
        <v>230.7770966601926</v>
      </c>
      <c r="I433" s="9">
        <f t="shared" si="36"/>
        <v>181.00055195043274</v>
      </c>
      <c r="J433" s="9">
        <f t="shared" si="36"/>
        <v>36.431413175105618</v>
      </c>
      <c r="K433" s="9">
        <f t="shared" si="36"/>
        <v>2.0259108583598167</v>
      </c>
      <c r="L433" s="9">
        <f t="shared" si="34"/>
        <v>914.91335452604756</v>
      </c>
    </row>
    <row r="434" spans="1:12" x14ac:dyDescent="0.3">
      <c r="A434" s="2"/>
      <c r="B434" s="2"/>
      <c r="C434" s="2">
        <v>2012.0382509999999</v>
      </c>
      <c r="D434" s="2">
        <v>388.66699999999997</v>
      </c>
      <c r="E434" s="3">
        <f t="shared" si="33"/>
        <v>2178</v>
      </c>
      <c r="F434" s="4">
        <f>F433*SUM(economy!Z224:AB224)/SUM(economy!Z223:AB223)</f>
        <v>16774.151167392225</v>
      </c>
      <c r="G434" s="9">
        <f t="shared" si="36"/>
        <v>190.70568510466458</v>
      </c>
      <c r="H434" s="9">
        <f t="shared" si="36"/>
        <v>231.72268846364537</v>
      </c>
      <c r="I434" s="9">
        <f t="shared" si="36"/>
        <v>181.09979745842335</v>
      </c>
      <c r="J434" s="9">
        <f t="shared" si="36"/>
        <v>36.325784196079596</v>
      </c>
      <c r="K434" s="9">
        <f t="shared" si="36"/>
        <v>2.0190102976767084</v>
      </c>
      <c r="L434" s="9">
        <f t="shared" si="34"/>
        <v>916.87296552048952</v>
      </c>
    </row>
    <row r="435" spans="1:12" x14ac:dyDescent="0.3">
      <c r="A435" s="2"/>
      <c r="B435" s="2"/>
      <c r="C435" s="2">
        <v>2012.1229510000001</v>
      </c>
      <c r="D435" s="2">
        <v>388.64600000000002</v>
      </c>
      <c r="E435" s="3">
        <f t="shared" si="33"/>
        <v>2179</v>
      </c>
      <c r="F435" s="4">
        <f>F434*SUM(economy!Z225:AB225)/SUM(economy!Z224:AB224)</f>
        <v>16716.379697728178</v>
      </c>
      <c r="G435" s="9">
        <f t="shared" si="36"/>
        <v>191.72945958905942</v>
      </c>
      <c r="H435" s="9">
        <f t="shared" si="36"/>
        <v>232.66025008760039</v>
      </c>
      <c r="I435" s="9">
        <f t="shared" si="36"/>
        <v>181.18902470700249</v>
      </c>
      <c r="J435" s="9">
        <f t="shared" si="36"/>
        <v>36.219403433325972</v>
      </c>
      <c r="K435" s="9">
        <f t="shared" si="36"/>
        <v>2.012110481966324</v>
      </c>
      <c r="L435" s="9">
        <f t="shared" si="34"/>
        <v>918.81024829895466</v>
      </c>
    </row>
    <row r="436" spans="1:12" x14ac:dyDescent="0.3">
      <c r="A436" s="2"/>
      <c r="B436" s="2"/>
      <c r="C436" s="2">
        <v>2012.202186</v>
      </c>
      <c r="D436" s="2">
        <v>388.67200000000003</v>
      </c>
      <c r="E436" s="3">
        <f t="shared" si="33"/>
        <v>2180</v>
      </c>
      <c r="F436" s="4">
        <f>F435*SUM(economy!Z226:AB226)/SUM(economy!Z225:AB225)</f>
        <v>16658.667849213569</v>
      </c>
      <c r="G436" s="9">
        <f t="shared" si="36"/>
        <v>192.74970811521183</v>
      </c>
      <c r="H436" s="9">
        <f t="shared" si="36"/>
        <v>233.58980790035321</v>
      </c>
      <c r="I436" s="9">
        <f t="shared" si="36"/>
        <v>181.26837501066876</v>
      </c>
      <c r="J436" s="9">
        <f t="shared" si="36"/>
        <v>36.112319180175085</v>
      </c>
      <c r="K436" s="9">
        <f t="shared" si="36"/>
        <v>2.005213256620527</v>
      </c>
      <c r="L436" s="9">
        <f t="shared" si="34"/>
        <v>920.72542346302941</v>
      </c>
    </row>
    <row r="437" spans="1:12" x14ac:dyDescent="0.3">
      <c r="A437" s="2"/>
      <c r="B437" s="2"/>
      <c r="C437" s="2">
        <v>2012.286885</v>
      </c>
      <c r="D437" s="2">
        <v>388.83199999999999</v>
      </c>
      <c r="E437" s="3">
        <f t="shared" si="33"/>
        <v>2181</v>
      </c>
      <c r="F437" s="4">
        <f>F436*SUM(economy!Z227:AB227)/SUM(economy!Z226:AB226)</f>
        <v>16601.029167333054</v>
      </c>
      <c r="G437" s="9">
        <f t="shared" si="36"/>
        <v>193.76643432197133</v>
      </c>
      <c r="H437" s="9">
        <f t="shared" si="36"/>
        <v>234.51138951885767</v>
      </c>
      <c r="I437" s="9">
        <f t="shared" si="36"/>
        <v>181.33798990102795</v>
      </c>
      <c r="J437" s="9">
        <f t="shared" si="36"/>
        <v>36.004578622609145</v>
      </c>
      <c r="K437" s="9">
        <f t="shared" si="36"/>
        <v>1.9983204015252691</v>
      </c>
      <c r="L437" s="9">
        <f t="shared" si="34"/>
        <v>922.6187127659914</v>
      </c>
    </row>
    <row r="438" spans="1:12" x14ac:dyDescent="0.3">
      <c r="A438" s="2"/>
      <c r="B438" s="2"/>
      <c r="C438" s="2">
        <v>2012.3688520000001</v>
      </c>
      <c r="D438" s="2">
        <v>389.13200000000001</v>
      </c>
      <c r="E438" s="3">
        <f t="shared" si="33"/>
        <v>2182</v>
      </c>
      <c r="F438" s="4">
        <f>F437*SUM(economy!Z228:AB228)/SUM(economy!Z227:AB227)</f>
        <v>16543.47668206567</v>
      </c>
      <c r="G438" s="9">
        <f t="shared" si="36"/>
        <v>194.77964267490717</v>
      </c>
      <c r="H438" s="9">
        <f t="shared" si="36"/>
        <v>235.42502375596916</v>
      </c>
      <c r="I438" s="9">
        <f t="shared" si="36"/>
        <v>181.39801104496391</v>
      </c>
      <c r="J438" s="9">
        <f t="shared" si="36"/>
        <v>35.896227840869159</v>
      </c>
      <c r="K438" s="9">
        <f t="shared" si="36"/>
        <v>1.9914336321741977</v>
      </c>
      <c r="L438" s="9">
        <f t="shared" si="34"/>
        <v>924.49033894888362</v>
      </c>
    </row>
    <row r="439" spans="1:12" x14ac:dyDescent="0.3">
      <c r="A439" s="2"/>
      <c r="B439" s="2"/>
      <c r="C439" s="2">
        <v>2012.4535519999999</v>
      </c>
      <c r="D439" s="2">
        <v>389.55700000000002</v>
      </c>
      <c r="E439" s="3">
        <f t="shared" si="33"/>
        <v>2183</v>
      </c>
      <c r="F439" s="4">
        <f>F438*SUM(economy!Z229:AB229)/SUM(economy!Z228:AB228)</f>
        <v>16486.022917778249</v>
      </c>
      <c r="G439" s="9">
        <f t="shared" ref="G439:K454" si="37">G438*(1-G$5)+G$4*$F438*$L$4/1000</f>
        <v>195.78933843484543</v>
      </c>
      <c r="H439" s="9">
        <f t="shared" si="37"/>
        <v>236.33074056875023</v>
      </c>
      <c r="I439" s="9">
        <f t="shared" si="37"/>
        <v>181.4485801653758</v>
      </c>
      <c r="J439" s="9">
        <f t="shared" si="37"/>
        <v>35.787311812117117</v>
      </c>
      <c r="K439" s="9">
        <f t="shared" si="37"/>
        <v>1.9845546008029111</v>
      </c>
      <c r="L439" s="9">
        <f t="shared" si="34"/>
        <v>926.34052558189137</v>
      </c>
    </row>
    <row r="440" spans="1:12" x14ac:dyDescent="0.3">
      <c r="A440" s="2"/>
      <c r="B440" s="2"/>
      <c r="C440" s="2">
        <v>2012.535519</v>
      </c>
      <c r="D440" s="2">
        <v>390.20600000000002</v>
      </c>
      <c r="E440" s="3">
        <f t="shared" si="33"/>
        <v>2184</v>
      </c>
      <c r="F440" s="4">
        <f>F439*SUM(economy!Z230:AB230)/SUM(economy!Z229:AB229)</f>
        <v>16428.679903220429</v>
      </c>
      <c r="G440" s="9">
        <f t="shared" si="37"/>
        <v>196.7955276270103</v>
      </c>
      <c r="H440" s="9">
        <f t="shared" si="37"/>
        <v>237.22857100784748</v>
      </c>
      <c r="I440" s="9">
        <f t="shared" si="37"/>
        <v>181.4898389644658</v>
      </c>
      <c r="J440" s="9">
        <f t="shared" si="37"/>
        <v>35.677874414107244</v>
      </c>
      <c r="K440" s="9">
        <f t="shared" si="37"/>
        <v>1.9776848975414005</v>
      </c>
      <c r="L440" s="9">
        <f t="shared" si="34"/>
        <v>928.16949691097216</v>
      </c>
    </row>
    <row r="441" spans="1:12" x14ac:dyDescent="0.3">
      <c r="A441" s="2"/>
      <c r="B441" s="2"/>
      <c r="C441" s="2">
        <v>2012.6202189999999</v>
      </c>
      <c r="D441" s="2">
        <v>390.88200000000001</v>
      </c>
      <c r="E441" s="3">
        <f t="shared" si="33"/>
        <v>2185</v>
      </c>
      <c r="F441" s="4">
        <f>F440*SUM(economy!Z231:AB231)/SUM(economy!Z230:AB230)</f>
        <v>16371.459181603617</v>
      </c>
      <c r="G441" s="9">
        <f t="shared" si="37"/>
        <v>197.79821701077492</v>
      </c>
      <c r="H441" s="9">
        <f t="shared" si="37"/>
        <v>238.11854716794639</v>
      </c>
      <c r="I441" s="9">
        <f t="shared" si="37"/>
        <v>181.52192904955794</v>
      </c>
      <c r="J441" s="9">
        <f t="shared" si="37"/>
        <v>35.567958429820678</v>
      </c>
      <c r="K441" s="9">
        <f t="shared" si="37"/>
        <v>1.9708260515822875</v>
      </c>
      <c r="L441" s="9">
        <f t="shared" si="34"/>
        <v>929.97747770968226</v>
      </c>
    </row>
    <row r="442" spans="1:12" x14ac:dyDescent="0.3">
      <c r="A442" s="2"/>
      <c r="B442" s="2"/>
      <c r="C442" s="2">
        <v>2012.7049179999999</v>
      </c>
      <c r="D442" s="2">
        <v>391.31200000000001</v>
      </c>
      <c r="E442" s="3">
        <f t="shared" si="33"/>
        <v>2186</v>
      </c>
      <c r="F442" s="4">
        <f>F441*SUM(economy!Z232:AB232)/SUM(economy!Z231:AB231)</f>
        <v>16314.371820746579</v>
      </c>
      <c r="G442" s="9">
        <f t="shared" si="37"/>
        <v>198.79741405002773</v>
      </c>
      <c r="H442" s="9">
        <f t="shared" si="37"/>
        <v>239.00070213930857</v>
      </c>
      <c r="I442" s="9">
        <f t="shared" si="37"/>
        <v>181.54499186142692</v>
      </c>
      <c r="J442" s="9">
        <f t="shared" si="37"/>
        <v>35.457605553018375</v>
      </c>
      <c r="K442" s="9">
        <f t="shared" si="37"/>
        <v>1.9639795323625902</v>
      </c>
      <c r="L442" s="9">
        <f t="shared" si="34"/>
        <v>931.76469313614427</v>
      </c>
    </row>
    <row r="443" spans="1:12" x14ac:dyDescent="0.3">
      <c r="A443" s="2"/>
      <c r="B443" s="2"/>
      <c r="C443" s="2">
        <v>2012.786885</v>
      </c>
      <c r="D443" s="2">
        <v>391.32299999999998</v>
      </c>
      <c r="E443" s="3">
        <f t="shared" si="33"/>
        <v>2187</v>
      </c>
      <c r="F443" s="4">
        <f>F442*SUM(economy!Z233:AB233)/SUM(economy!Z232:AB232)</f>
        <v>16257.428423271378</v>
      </c>
      <c r="G443" s="9">
        <f t="shared" si="37"/>
        <v>199.7931268841578</v>
      </c>
      <c r="H443" s="9">
        <f t="shared" si="37"/>
        <v>239.87506996039517</v>
      </c>
      <c r="I443" s="9">
        <f t="shared" si="37"/>
        <v>181.55916860511314</v>
      </c>
      <c r="J443" s="9">
        <f t="shared" si="37"/>
        <v>35.346856394667576</v>
      </c>
      <c r="K443" s="9">
        <f t="shared" si="37"/>
        <v>1.9571467507568165</v>
      </c>
      <c r="L443" s="9">
        <f t="shared" si="34"/>
        <v>933.53136859509061</v>
      </c>
    </row>
    <row r="444" spans="1:12" x14ac:dyDescent="0.3">
      <c r="A444" s="2"/>
      <c r="B444" s="2"/>
      <c r="C444" s="2">
        <v>2012.8715850000001</v>
      </c>
      <c r="D444" s="2">
        <v>391.15600000000001</v>
      </c>
      <c r="E444" s="3">
        <f t="shared" si="33"/>
        <v>2188</v>
      </c>
      <c r="F444" s="4">
        <f>F443*SUM(economy!Z234:AB234)/SUM(economy!Z233:AB233)</f>
        <v>16200.63913683403</v>
      </c>
      <c r="G444" s="9">
        <f t="shared" si="37"/>
        <v>200.78536429966263</v>
      </c>
      <c r="H444" s="9">
        <f t="shared" si="37"/>
        <v>240.74168557157782</v>
      </c>
      <c r="I444" s="9">
        <f t="shared" si="37"/>
        <v>181.56460018319817</v>
      </c>
      <c r="J444" s="9">
        <f t="shared" si="37"/>
        <v>35.235750490197823</v>
      </c>
      <c r="K444" s="9">
        <f t="shared" si="37"/>
        <v>1.9503290602792966</v>
      </c>
      <c r="L444" s="9">
        <f t="shared" si="34"/>
        <v>935.27772960491575</v>
      </c>
    </row>
    <row r="445" spans="1:12" x14ac:dyDescent="0.3">
      <c r="E445" s="3">
        <f t="shared" si="33"/>
        <v>2189</v>
      </c>
      <c r="F445" s="4">
        <f>F444*SUM(economy!Z235:AB235)/SUM(economy!Z234:AB234)</f>
        <v>16144.013664374997</v>
      </c>
      <c r="G445" s="9">
        <f t="shared" si="37"/>
        <v>201.77413570238019</v>
      </c>
      <c r="H445" s="9">
        <f t="shared" si="37"/>
        <v>241.60058476993777</v>
      </c>
      <c r="I445" s="9">
        <f t="shared" si="37"/>
        <v>181.56142713151283</v>
      </c>
      <c r="J445" s="9">
        <f t="shared" si="37"/>
        <v>35.124326307543335</v>
      </c>
      <c r="K445" s="9">
        <f t="shared" si="37"/>
        <v>1.9435277582937451</v>
      </c>
      <c r="L445" s="9">
        <f t="shared" si="34"/>
        <v>937.0040016696679</v>
      </c>
    </row>
    <row r="446" spans="1:12" x14ac:dyDescent="0.3">
      <c r="E446" s="3">
        <f t="shared" si="33"/>
        <v>2190</v>
      </c>
      <c r="F446" s="4">
        <f>F445*SUM(economy!Z236:AB236)/SUM(economy!Z235:AB235)</f>
        <v>16087.561274375361</v>
      </c>
      <c r="G446" s="9">
        <f t="shared" si="37"/>
        <v>202.75945109034674</v>
      </c>
      <c r="H446" s="9">
        <f t="shared" si="37"/>
        <v>242.45180416515163</v>
      </c>
      <c r="I446" s="9">
        <f t="shared" si="37"/>
        <v>181.5497895572482</v>
      </c>
      <c r="J446" s="9">
        <f t="shared" si="37"/>
        <v>35.012621255928934</v>
      </c>
      <c r="K446" s="9">
        <f t="shared" si="37"/>
        <v>1.9367440872281432</v>
      </c>
      <c r="L446" s="9">
        <f t="shared" si="34"/>
        <v>938.71041015590367</v>
      </c>
    </row>
    <row r="447" spans="1:12" x14ac:dyDescent="0.3">
      <c r="E447" s="3">
        <f t="shared" si="33"/>
        <v>2191</v>
      </c>
      <c r="F447" s="4">
        <f>F446*SUM(economy!Z237:AB237)/SUM(economy!Z236:AB236)</f>
        <v>16031.290811105428</v>
      </c>
      <c r="G447" s="9">
        <f t="shared" si="37"/>
        <v>203.74132102728046</v>
      </c>
      <c r="H447" s="9">
        <f t="shared" si="37"/>
        <v>243.29538113646157</v>
      </c>
      <c r="I447" s="9">
        <f t="shared" si="37"/>
        <v>181.52982707943823</v>
      </c>
      <c r="J447" s="9">
        <f t="shared" si="37"/>
        <v>34.900671695357943</v>
      </c>
      <c r="K447" s="9">
        <f t="shared" si="37"/>
        <v>1.9299792357931105</v>
      </c>
      <c r="L447" s="9">
        <f t="shared" si="34"/>
        <v>940.3971801743312</v>
      </c>
    </row>
    <row r="448" spans="1:12" x14ac:dyDescent="0.3">
      <c r="E448" s="3">
        <f t="shared" si="33"/>
        <v>2192</v>
      </c>
      <c r="F448" s="4">
        <f>F447*SUM(economy!Z238:AB238)/SUM(economy!Z237:AB237)</f>
        <v>15975.210704852787</v>
      </c>
      <c r="G448" s="9">
        <f t="shared" si="37"/>
        <v>204.71975661669066</v>
      </c>
      <c r="H448" s="9">
        <f t="shared" si="37"/>
        <v>244.13135379072631</v>
      </c>
      <c r="I448" s="9">
        <f t="shared" si="37"/>
        <v>181.50167877178089</v>
      </c>
      <c r="J448" s="9">
        <f t="shared" si="37"/>
        <v>34.788512946760896</v>
      </c>
      <c r="K448" s="9">
        <f t="shared" si="37"/>
        <v>1.9232343402020413</v>
      </c>
      <c r="L448" s="9">
        <f t="shared" si="34"/>
        <v>942.0645364661608</v>
      </c>
    </row>
    <row r="449" spans="5:12" x14ac:dyDescent="0.3">
      <c r="E449" s="3">
        <f t="shared" si="33"/>
        <v>2193</v>
      </c>
      <c r="F449" s="4">
        <f>F448*SUM(economy!Z239:AB239)/SUM(economy!Z238:AB238)</f>
        <v>15919.328982117997</v>
      </c>
      <c r="G449" s="9">
        <f t="shared" si="37"/>
        <v>205.69476947661124</v>
      </c>
      <c r="H449" s="9">
        <f t="shared" si="37"/>
        <v>244.95976092154774</v>
      </c>
      <c r="I449" s="9">
        <f t="shared" si="37"/>
        <v>181.46548310776333</v>
      </c>
      <c r="J449" s="9">
        <f t="shared" si="37"/>
        <v>34.676179302764993</v>
      </c>
      <c r="K449" s="9">
        <f t="shared" si="37"/>
        <v>1.9165104853913451</v>
      </c>
      <c r="L449" s="9">
        <f t="shared" si="34"/>
        <v>943.71270329407866</v>
      </c>
    </row>
    <row r="450" spans="5:12" x14ac:dyDescent="0.3">
      <c r="E450" s="3">
        <f t="shared" si="33"/>
        <v>2194</v>
      </c>
      <c r="F450" s="4">
        <f>F449*SUM(economy!Z240:AB240)/SUM(economy!Z239:AB239)</f>
        <v>15863.65327576667</v>
      </c>
      <c r="G450" s="9">
        <f t="shared" si="37"/>
        <v>206.66637171495648</v>
      </c>
      <c r="H450" s="9">
        <f t="shared" si="37"/>
        <v>245.78064196946744</v>
      </c>
      <c r="I450" s="9">
        <f t="shared" si="37"/>
        <v>181.4213779080556</v>
      </c>
      <c r="J450" s="9">
        <f t="shared" si="37"/>
        <v>34.563704039044971</v>
      </c>
      <c r="K450" s="9">
        <f t="shared" si="37"/>
        <v>1.9098087062392302</v>
      </c>
      <c r="L450" s="9">
        <f t="shared" si="34"/>
        <v>945.34190433776382</v>
      </c>
    </row>
    <row r="451" spans="5:12" x14ac:dyDescent="0.3">
      <c r="E451" s="3">
        <f t="shared" si="33"/>
        <v>2195</v>
      </c>
      <c r="F451" s="4">
        <f>F450*SUM(economy!Z241:AB241)/SUM(economy!Z240:AB240)</f>
        <v>15808.19083512691</v>
      </c>
      <c r="G451" s="9">
        <f t="shared" si="37"/>
        <v>207.63457590549623</v>
      </c>
      <c r="H451" s="9">
        <f t="shared" si="37"/>
        <v>246.59403698322583</v>
      </c>
      <c r="I451" s="9">
        <f t="shared" si="37"/>
        <v>181.36950029013536</v>
      </c>
      <c r="J451" s="9">
        <f t="shared" si="37"/>
        <v>34.45111942621714</v>
      </c>
      <c r="K451" s="9">
        <f t="shared" si="37"/>
        <v>1.9031299887815574</v>
      </c>
      <c r="L451" s="9">
        <f t="shared" si="34"/>
        <v>946.95236259385604</v>
      </c>
    </row>
    <row r="452" spans="5:12" x14ac:dyDescent="0.3">
      <c r="E452" s="3">
        <f t="shared" si="33"/>
        <v>2196</v>
      </c>
      <c r="F452" s="4">
        <f>F451*SUM(economy!Z242:AB242)/SUM(economy!Z241:AB241)</f>
        <v>15752.948536022515</v>
      </c>
      <c r="G452" s="9">
        <f t="shared" si="37"/>
        <v>208.59939506444763</v>
      </c>
      <c r="H452" s="9">
        <f t="shared" si="37"/>
        <v>247.39998658207617</v>
      </c>
      <c r="I452" s="9">
        <f t="shared" si="37"/>
        <v>181.309986620106</v>
      </c>
      <c r="J452" s="9">
        <f t="shared" si="37"/>
        <v>34.338456742239046</v>
      </c>
      <c r="K452" s="9">
        <f t="shared" si="37"/>
        <v>1.8964752714233499</v>
      </c>
      <c r="L452" s="9">
        <f t="shared" si="34"/>
        <v>948.54430028029219</v>
      </c>
    </row>
    <row r="453" spans="5:12" x14ac:dyDescent="0.3">
      <c r="E453" s="3">
        <f t="shared" si="33"/>
        <v>2197</v>
      </c>
      <c r="F453" s="4">
        <f>F452*SUM(economy!Z243:AB243)/SUM(economy!Z242:AB242)</f>
        <v>15697.932890732167</v>
      </c>
      <c r="G453" s="9">
        <f t="shared" si="37"/>
        <v>209.56084262767905</v>
      </c>
      <c r="H453" s="9">
        <f t="shared" si="37"/>
        <v>248.19853191914416</v>
      </c>
      <c r="I453" s="9">
        <f t="shared" si="37"/>
        <v>181.2429724666687</v>
      </c>
      <c r="J453" s="9">
        <f t="shared" si="37"/>
        <v>34.22574628527844</v>
      </c>
      <c r="K453" s="9">
        <f t="shared" si="37"/>
        <v>1.8898454461446548</v>
      </c>
      <c r="L453" s="9">
        <f t="shared" si="34"/>
        <v>950.11793874491502</v>
      </c>
    </row>
    <row r="454" spans="5:12" x14ac:dyDescent="0.3">
      <c r="E454" s="3">
        <f t="shared" si="33"/>
        <v>2198</v>
      </c>
      <c r="F454" s="4">
        <f>F453*SUM(economy!Z244:AB244)/SUM(economy!Z243:AB243)</f>
        <v>15643.150057865991</v>
      </c>
      <c r="G454" s="9">
        <f t="shared" si="37"/>
        <v>210.51893242852185</v>
      </c>
      <c r="H454" s="9">
        <f t="shared" si="37"/>
        <v>248.98971464582365</v>
      </c>
      <c r="I454" s="9">
        <f t="shared" si="37"/>
        <v>181.16859255720854</v>
      </c>
      <c r="J454" s="9">
        <f t="shared" si="37"/>
        <v>34.113017387015958</v>
      </c>
      <c r="K454" s="9">
        <f t="shared" si="37"/>
        <v>1.8832413596995015</v>
      </c>
      <c r="L454" s="9">
        <f t="shared" si="34"/>
        <v>951.67349837826941</v>
      </c>
    </row>
    <row r="455" spans="5:12" x14ac:dyDescent="0.3">
      <c r="E455" s="3">
        <f t="shared" si="33"/>
        <v>2199</v>
      </c>
      <c r="F455" s="4">
        <f>F454*SUM(economy!Z245:AB245)/SUM(economy!Z244:AB244)</f>
        <v>15588.605852151321</v>
      </c>
      <c r="G455" s="9">
        <f t="shared" ref="G455:K470" si="38">G454*(1-G$5)+G$4*$F454*$L$4/1000</f>
        <v>211.47367867618505</v>
      </c>
      <c r="H455" s="9">
        <f t="shared" si="38"/>
        <v>249.77357687719746</v>
      </c>
      <c r="I455" s="9">
        <f t="shared" si="38"/>
        <v>181.0869807359538</v>
      </c>
      <c r="J455" s="9">
        <f t="shared" si="38"/>
        <v>34.000298426347101</v>
      </c>
      <c r="K455" s="9">
        <f t="shared" si="38"/>
        <v>1.8766638148067958</v>
      </c>
      <c r="L455" s="9">
        <f t="shared" si="34"/>
        <v>953.21119853049015</v>
      </c>
    </row>
    <row r="456" spans="5:12" x14ac:dyDescent="0.3">
      <c r="E456" s="3">
        <f t="shared" si="33"/>
        <v>2200</v>
      </c>
      <c r="F456" s="4">
        <f>F455*SUM(economy!Z246:AB246)/SUM(economy!Z245:AB245)</f>
        <v>15534.305754119914</v>
      </c>
      <c r="G456" s="9">
        <f t="shared" si="38"/>
        <v>212.42509593476706</v>
      </c>
      <c r="H456" s="9">
        <f t="shared" si="38"/>
        <v>250.55016115847235</v>
      </c>
      <c r="I456" s="9">
        <f t="shared" si="38"/>
        <v>180.99826992416723</v>
      </c>
      <c r="J456" s="9">
        <f t="shared" si="38"/>
        <v>33.887616843450012</v>
      </c>
      <c r="K456" s="9">
        <f t="shared" si="38"/>
        <v>1.8701135713320589</v>
      </c>
      <c r="L456" s="9">
        <f t="shared" si="34"/>
        <v>954.73125743218873</v>
      </c>
    </row>
    <row r="457" spans="5:12" x14ac:dyDescent="0.3">
      <c r="E457" s="3">
        <f t="shared" si="33"/>
        <v>2201</v>
      </c>
      <c r="F457" s="4">
        <f>F456*SUM(economy!Z247:AB247)/SUM(economy!Z246:AB246)</f>
        <v>15480.254919689449</v>
      </c>
      <c r="G457" s="9">
        <f t="shared" si="38"/>
        <v>213.37319910285888</v>
      </c>
      <c r="H457" s="9">
        <f t="shared" si="38"/>
        <v>251.31951043241591</v>
      </c>
      <c r="I457" s="9">
        <f t="shared" si="38"/>
        <v>180.90259208232678</v>
      </c>
      <c r="J457" s="9">
        <f t="shared" si="38"/>
        <v>33.774999154186638</v>
      </c>
      <c r="K457" s="9">
        <f t="shared" si="38"/>
        <v>1.8635913474589869</v>
      </c>
      <c r="L457" s="9">
        <f t="shared" si="34"/>
        <v>956.23389211924712</v>
      </c>
    </row>
    <row r="458" spans="5:12" x14ac:dyDescent="0.3">
      <c r="E458" s="3">
        <f t="shared" ref="E458:E521" si="39">1+E457</f>
        <v>2202</v>
      </c>
      <c r="F458" s="4">
        <f>F457*SUM(economy!Z248:AB248)/SUM(economy!Z247:AB247)</f>
        <v>15426.458189633016</v>
      </c>
      <c r="G458" s="9">
        <f t="shared" si="38"/>
        <v>214.31800339373194</v>
      </c>
      <c r="H458" s="9">
        <f t="shared" si="38"/>
        <v>252.08166800778253</v>
      </c>
      <c r="I458" s="9">
        <f t="shared" si="38"/>
        <v>180.80007817425357</v>
      </c>
      <c r="J458" s="9">
        <f t="shared" si="38"/>
        <v>33.662470964805749</v>
      </c>
      <c r="K458" s="9">
        <f t="shared" si="38"/>
        <v>1.8570978208498741</v>
      </c>
      <c r="L458" s="9">
        <f t="shared" ref="L458:L521" si="40">SUM(G458:K458,L$5)</f>
        <v>957.71931836142357</v>
      </c>
    </row>
    <row r="459" spans="5:12" x14ac:dyDescent="0.3">
      <c r="E459" s="3">
        <f t="shared" si="39"/>
        <v>2203</v>
      </c>
      <c r="F459" s="4">
        <f>F458*SUM(economy!Z249:AB249)/SUM(economy!Z248:AB248)</f>
        <v>15372.92009893039</v>
      </c>
      <c r="G459" s="9">
        <f t="shared" si="38"/>
        <v>215.25952431610392</v>
      </c>
      <c r="H459" s="9">
        <f t="shared" si="38"/>
        <v>252.83667752871568</v>
      </c>
      <c r="I459" s="9">
        <f t="shared" si="38"/>
        <v>180.69085813314388</v>
      </c>
      <c r="J459" s="9">
        <f t="shared" si="38"/>
        <v>33.550056986917475</v>
      </c>
      <c r="K459" s="9">
        <f t="shared" si="38"/>
        <v>1.8506336297940207</v>
      </c>
      <c r="L459" s="9">
        <f t="shared" si="40"/>
        <v>959.18775059467509</v>
      </c>
    </row>
    <row r="460" spans="5:12" x14ac:dyDescent="0.3">
      <c r="E460" s="3">
        <f t="shared" si="39"/>
        <v>2204</v>
      </c>
      <c r="F460" s="4">
        <f>F459*SUM(economy!Z250:AB250)/SUM(economy!Z249:AB249)</f>
        <v>15319.644885995491</v>
      </c>
      <c r="G460" s="9">
        <f t="shared" si="38"/>
        <v>216.19777765547525</v>
      </c>
      <c r="H460" s="9">
        <f t="shared" si="38"/>
        <v>253.5845829451122</v>
      </c>
      <c r="I460" s="9">
        <f t="shared" si="38"/>
        <v>180.57506082946216</v>
      </c>
      <c r="J460" s="9">
        <f t="shared" si="38"/>
        <v>33.437781052709973</v>
      </c>
      <c r="K460" s="9">
        <f t="shared" si="38"/>
        <v>1.8441993743433054</v>
      </c>
      <c r="L460" s="9">
        <f t="shared" si="40"/>
        <v>960.63940185710294</v>
      </c>
    </row>
    <row r="461" spans="5:12" x14ac:dyDescent="0.3">
      <c r="E461" s="3">
        <f t="shared" si="39"/>
        <v>2205</v>
      </c>
      <c r="F461" s="4">
        <f>F460*SUM(economy!Z251:AB251)/SUM(economy!Z250:AB250)</f>
        <v>15266.636501775092</v>
      </c>
      <c r="G461" s="9">
        <f t="shared" si="38"/>
        <v>217.13277945602897</v>
      </c>
      <c r="H461" s="9">
        <f t="shared" si="38"/>
        <v>254.32542848393453</v>
      </c>
      <c r="I461" s="9">
        <f t="shared" si="38"/>
        <v>180.45281404065116</v>
      </c>
      <c r="J461" s="9">
        <f t="shared" si="38"/>
        <v>33.325666130379844</v>
      </c>
      <c r="K461" s="9">
        <f t="shared" si="38"/>
        <v>1.8377956174341596</v>
      </c>
      <c r="L461" s="9">
        <f t="shared" si="40"/>
        <v>962.07448372842862</v>
      </c>
    </row>
    <row r="462" spans="5:12" x14ac:dyDescent="0.3">
      <c r="E462" s="3">
        <f t="shared" si="39"/>
        <v>2206</v>
      </c>
      <c r="F462" s="4">
        <f>F461*SUM(economy!Z252:AB252)/SUM(economy!Z251:AB251)</f>
        <v>15213.898618714114</v>
      </c>
      <c r="G462" s="9">
        <f t="shared" si="38"/>
        <v>218.06454600308567</v>
      </c>
      <c r="H462" s="9">
        <f t="shared" si="38"/>
        <v>255.05925862145634</v>
      </c>
      <c r="I462" s="9">
        <f t="shared" si="38"/>
        <v>180.32424442261555</v>
      </c>
      <c r="J462" s="9">
        <f t="shared" si="38"/>
        <v>33.213734339748967</v>
      </c>
      <c r="K462" s="9">
        <f t="shared" si="38"/>
        <v>1.8314228859952473</v>
      </c>
      <c r="L462" s="9">
        <f t="shared" si="40"/>
        <v>963.49320627290183</v>
      </c>
    </row>
    <row r="463" spans="5:12" x14ac:dyDescent="0.3">
      <c r="E463" s="3">
        <f t="shared" si="39"/>
        <v>2207</v>
      </c>
      <c r="F463" s="4">
        <f>F462*SUM(economy!Z253:AB253)/SUM(economy!Z252:AB252)</f>
        <v>15161.434639583367</v>
      </c>
      <c r="G463" s="9">
        <f t="shared" si="38"/>
        <v>218.99309380610578</v>
      </c>
      <c r="H463" s="9">
        <f t="shared" si="38"/>
        <v>255.78611805642626</v>
      </c>
      <c r="I463" s="9">
        <f t="shared" si="38"/>
        <v>180.18947748293522</v>
      </c>
      <c r="J463" s="9">
        <f t="shared" si="38"/>
        <v>33.102006968041479</v>
      </c>
      <c r="K463" s="9">
        <f t="shared" si="38"/>
        <v>1.8250816720402128</v>
      </c>
      <c r="L463" s="9">
        <f t="shared" si="40"/>
        <v>964.89577798554899</v>
      </c>
    </row>
    <row r="464" spans="5:12" x14ac:dyDescent="0.3">
      <c r="E464" s="3">
        <f t="shared" si="39"/>
        <v>2208</v>
      </c>
      <c r="F464" s="4">
        <f>F463*SUM(economy!Z254:AB254)/SUM(economy!Z253:AB253)</f>
        <v>15109.247706165961</v>
      </c>
      <c r="G464" s="9">
        <f t="shared" si="38"/>
        <v>219.91843958223058</v>
      </c>
      <c r="H464" s="9">
        <f t="shared" si="38"/>
        <v>256.50605168413432</v>
      </c>
      <c r="I464" s="9">
        <f t="shared" si="38"/>
        <v>180.04863755576446</v>
      </c>
      <c r="J464" s="9">
        <f t="shared" si="38"/>
        <v>32.990504485795569</v>
      </c>
      <c r="K464" s="9">
        <f t="shared" si="38"/>
        <v>1.8187724337449143</v>
      </c>
      <c r="L464" s="9">
        <f t="shared" si="40"/>
        <v>966.28240574166989</v>
      </c>
    </row>
    <row r="465" spans="5:12" x14ac:dyDescent="0.3">
      <c r="E465" s="3">
        <f t="shared" si="39"/>
        <v>2209</v>
      </c>
      <c r="F465" s="4">
        <f>F464*SUM(economy!Z255:AB255)/SUM(economy!Z254:AB254)</f>
        <v>15057.340707799134</v>
      </c>
      <c r="G465" s="9">
        <f t="shared" si="38"/>
        <v>220.84060024035338</v>
      </c>
      <c r="H465" s="9">
        <f t="shared" si="38"/>
        <v>257.21910457136539</v>
      </c>
      <c r="I465" s="9">
        <f t="shared" si="38"/>
        <v>179.90184777837291</v>
      </c>
      <c r="J465" s="9">
        <f t="shared" si="38"/>
        <v>32.879246562885818</v>
      </c>
      <c r="K465" s="9">
        <f t="shared" si="38"/>
        <v>1.8124955965086125</v>
      </c>
      <c r="L465" s="9">
        <f t="shared" si="40"/>
        <v>967.65329474948612</v>
      </c>
    </row>
    <row r="466" spans="5:12" x14ac:dyDescent="0.3">
      <c r="E466" s="3">
        <f t="shared" si="39"/>
        <v>2210</v>
      </c>
      <c r="F466" s="4">
        <f>F465*SUM(economy!Z256:AB256)/SUM(economy!Z255:AB255)</f>
        <v>15005.716289768423</v>
      </c>
      <c r="G466" s="9">
        <f t="shared" si="38"/>
        <v>221.75959286571202</v>
      </c>
      <c r="H466" s="9">
        <f t="shared" si="38"/>
        <v>257.9253219322236</v>
      </c>
      <c r="I466" s="9">
        <f t="shared" si="38"/>
        <v>179.74923006928481</v>
      </c>
      <c r="J466" s="9">
        <f t="shared" si="38"/>
        <v>32.768252084632806</v>
      </c>
      <c r="K466" s="9">
        <f t="shared" si="38"/>
        <v>1.8062515539986368</v>
      </c>
      <c r="L466" s="9">
        <f t="shared" si="40"/>
        <v>969.00864850585185</v>
      </c>
    </row>
    <row r="467" spans="5:12" x14ac:dyDescent="0.3">
      <c r="E467" s="3">
        <f t="shared" si="39"/>
        <v>2211</v>
      </c>
      <c r="F467" s="4">
        <f>F466*SUM(economy!Z257:AB257)/SUM(economy!Z256:AB256)</f>
        <v>14954.376861551689</v>
      </c>
      <c r="G467" s="9">
        <f t="shared" si="38"/>
        <v>222.67543470499368</v>
      </c>
      <c r="H467" s="9">
        <f t="shared" si="38"/>
        <v>258.62474910481114</v>
      </c>
      <c r="I467" s="9">
        <f t="shared" si="38"/>
        <v>179.59090510797259</v>
      </c>
      <c r="J467" s="9">
        <f t="shared" si="38"/>
        <v>32.657539167977646</v>
      </c>
      <c r="K467" s="9">
        <f t="shared" si="38"/>
        <v>1.8000406691781015</v>
      </c>
      <c r="L467" s="9">
        <f t="shared" si="40"/>
        <v>970.34866875493321</v>
      </c>
    </row>
    <row r="468" spans="5:12" x14ac:dyDescent="0.3">
      <c r="E468" s="3">
        <f t="shared" si="39"/>
        <v>2212</v>
      </c>
      <c r="F468" s="4">
        <f>F467*SUM(economy!Z258:AB258)/SUM(economy!Z257:AB257)</f>
        <v>14903.324604910851</v>
      </c>
      <c r="G468" s="9">
        <f t="shared" si="38"/>
        <v>223.58814315194283</v>
      </c>
      <c r="H468" s="9">
        <f t="shared" si="38"/>
        <v>259.317431528746</v>
      </c>
      <c r="I468" s="9">
        <f t="shared" si="38"/>
        <v>179.42699231606184</v>
      </c>
      <c r="J468" s="9">
        <f t="shared" si="38"/>
        <v>32.547125177700117</v>
      </c>
      <c r="K468" s="9">
        <f t="shared" si="38"/>
        <v>1.7938632753162906</v>
      </c>
      <c r="L468" s="9">
        <f t="shared" si="40"/>
        <v>971.67355544976704</v>
      </c>
    </row>
    <row r="469" spans="5:12" x14ac:dyDescent="0.3">
      <c r="E469" s="3">
        <f t="shared" si="39"/>
        <v>2213</v>
      </c>
      <c r="F469" s="4">
        <f>F468*SUM(economy!Z259:AB259)/SUM(economy!Z258:AB258)</f>
        <v>14852.561481829258</v>
      </c>
      <c r="G469" s="9">
        <f t="shared" si="38"/>
        <v>224.4977357334632</v>
      </c>
      <c r="H469" s="9">
        <f t="shared" si="38"/>
        <v>260.00341472350061</v>
      </c>
      <c r="I469" s="9">
        <f t="shared" si="38"/>
        <v>179.25760984000394</v>
      </c>
      <c r="J469" s="9">
        <f t="shared" si="38"/>
        <v>32.437026742660073</v>
      </c>
      <c r="K469" s="9">
        <f t="shared" si="38"/>
        <v>1.7877196769813786</v>
      </c>
      <c r="L469" s="9">
        <f t="shared" si="40"/>
        <v>972.98350671660933</v>
      </c>
    </row>
    <row r="470" spans="5:12" x14ac:dyDescent="0.3">
      <c r="E470" s="3">
        <f t="shared" si="39"/>
        <v>2214</v>
      </c>
      <c r="F470" s="4">
        <f>F469*SUM(economy!Z260:AB260)/SUM(economy!Z259:AB259)</f>
        <v>14802.089242293354</v>
      </c>
      <c r="G470" s="9">
        <f t="shared" si="38"/>
        <v>225.40423009620395</v>
      </c>
      <c r="H470" s="9">
        <f t="shared" si="38"/>
        <v>260.68274426754573</v>
      </c>
      <c r="I470" s="9">
        <f t="shared" si="38"/>
        <v>179.08287453517391</v>
      </c>
      <c r="J470" s="9">
        <f t="shared" si="38"/>
        <v>32.327259772042623</v>
      </c>
      <c r="K470" s="9">
        <f t="shared" si="38"/>
        <v>1.7816101510151969</v>
      </c>
      <c r="L470" s="9">
        <f t="shared" si="40"/>
        <v>974.27871882198156</v>
      </c>
    </row>
    <row r="471" spans="5:12" x14ac:dyDescent="0.3">
      <c r="E471" s="3">
        <f t="shared" si="39"/>
        <v>2215</v>
      </c>
      <c r="F471" s="4">
        <f>F470*SUM(economy!Z261:AB261)/SUM(economy!Z260:AB260)</f>
        <v>14751.90943191706</v>
      </c>
      <c r="G471" s="9">
        <f t="shared" ref="G471:K486" si="41">G470*(1-G$5)+G$4*$F470*$L$4/1000</f>
        <v>226.3076439936209</v>
      </c>
      <c r="H471" s="9">
        <f t="shared" si="41"/>
        <v>261.35546577828234</v>
      </c>
      <c r="I471" s="9">
        <f t="shared" si="41"/>
        <v>178.90290195135069</v>
      </c>
      <c r="J471" s="9">
        <f t="shared" si="41"/>
        <v>32.217839471588604</v>
      </c>
      <c r="K471" s="9">
        <f t="shared" si="41"/>
        <v>1.7755349474897915</v>
      </c>
      <c r="L471" s="9">
        <f t="shared" si="40"/>
        <v>975.5593861423323</v>
      </c>
    </row>
    <row r="472" spans="5:12" x14ac:dyDescent="0.3">
      <c r="E472" s="3">
        <f t="shared" si="39"/>
        <v>2216</v>
      </c>
      <c r="F472" s="4">
        <f>F471*SUM(economy!Z262:AB262)/SUM(economy!Z261:AB261)</f>
        <v>14702.02339940837</v>
      </c>
      <c r="G472" s="9">
        <f t="shared" si="41"/>
        <v>227.20799527350317</v>
      </c>
      <c r="H472" s="9">
        <f t="shared" si="41"/>
        <v>262.02162489274474</v>
      </c>
      <c r="I472" s="9">
        <f t="shared" si="41"/>
        <v>178.71780631953786</v>
      </c>
      <c r="J472" s="9">
        <f t="shared" si="41"/>
        <v>32.108780359792782</v>
      </c>
      <c r="K472" s="9">
        <f t="shared" si="41"/>
        <v>1.7694942906455591</v>
      </c>
      <c r="L472" s="9">
        <f t="shared" si="40"/>
        <v>976.8257011362241</v>
      </c>
    </row>
    <row r="473" spans="5:12" x14ac:dyDescent="0.3">
      <c r="E473" s="3">
        <f t="shared" si="39"/>
        <v>2217</v>
      </c>
      <c r="F473" s="4">
        <f>F472*SUM(economy!Z263:AB263)/SUM(economy!Z262:AB262)</f>
        <v>14652.432303877073</v>
      </c>
      <c r="G473" s="9">
        <f t="shared" si="41"/>
        <v>228.10530186595534</v>
      </c>
      <c r="H473" s="9">
        <f t="shared" si="41"/>
        <v>262.68126724905761</v>
      </c>
      <c r="I473" s="9">
        <f t="shared" si="41"/>
        <v>178.52770054008289</v>
      </c>
      <c r="J473" s="9">
        <f t="shared" si="41"/>
        <v>32.000096284053008</v>
      </c>
      <c r="K473" s="9">
        <f t="shared" si="41"/>
        <v>1.7634883798108003</v>
      </c>
      <c r="L473" s="9">
        <f t="shared" si="40"/>
        <v>978.07785431895968</v>
      </c>
    </row>
    <row r="474" spans="5:12" x14ac:dyDescent="0.3">
      <c r="E474" s="3">
        <f t="shared" si="39"/>
        <v>2218</v>
      </c>
      <c r="F474" s="4">
        <f>F473*SUM(economy!Z264:AB264)/SUM(economy!Z263:AB263)</f>
        <v>14603.137121983185</v>
      </c>
      <c r="G474" s="9">
        <f t="shared" si="41"/>
        <v>228.99958177182577</v>
      </c>
      <c r="H474" s="9">
        <f t="shared" si="41"/>
        <v>263.33443846863037</v>
      </c>
      <c r="I474" s="9">
        <f t="shared" si="41"/>
        <v>178.33269617205383</v>
      </c>
      <c r="J474" s="9">
        <f t="shared" si="41"/>
        <v>31.891800436754593</v>
      </c>
      <c r="K474" s="9">
        <f t="shared" si="41"/>
        <v>1.7575173903025401</v>
      </c>
      <c r="L474" s="9">
        <f t="shared" si="40"/>
        <v>979.31603423956699</v>
      </c>
    </row>
    <row r="475" spans="5:12" x14ac:dyDescent="0.3">
      <c r="E475" s="3">
        <f t="shared" si="39"/>
        <v>2219</v>
      </c>
      <c r="F475" s="4">
        <f>F474*SUM(economy!Z265:AB265)/SUM(economy!Z264:AB264)</f>
        <v>14554.138654926246</v>
      </c>
      <c r="G475" s="9">
        <f t="shared" si="41"/>
        <v>229.89085305157121</v>
      </c>
      <c r="H475" s="9">
        <f t="shared" si="41"/>
        <v>263.98118413907173</v>
      </c>
      <c r="I475" s="9">
        <f t="shared" si="41"/>
        <v>178.13290342383243</v>
      </c>
      <c r="J475" s="9">
        <f t="shared" si="41"/>
        <v>31.783905371274795</v>
      </c>
      <c r="K475" s="9">
        <f t="shared" si="41"/>
        <v>1.7515814743085123</v>
      </c>
      <c r="L475" s="9">
        <f t="shared" si="40"/>
        <v>980.54042746005871</v>
      </c>
    </row>
    <row r="476" spans="5:12" x14ac:dyDescent="0.3">
      <c r="E476" s="3">
        <f t="shared" si="39"/>
        <v>2220</v>
      </c>
      <c r="F476" s="4">
        <f>F475*SUM(economy!Z266:AB266)/SUM(economy!Z265:AB265)</f>
        <v>14505.437535275152</v>
      </c>
      <c r="G476" s="9">
        <f t="shared" si="41"/>
        <v>230.77913381454792</v>
      </c>
      <c r="H476" s="9">
        <f t="shared" si="41"/>
        <v>264.62154979780757</v>
      </c>
      <c r="I476" s="9">
        <f t="shared" si="41"/>
        <v>177.92843114488375</v>
      </c>
      <c r="J476" s="9">
        <f t="shared" si="41"/>
        <v>31.676423017893402</v>
      </c>
      <c r="K476" s="9">
        <f t="shared" si="41"/>
        <v>1.7456807617502454</v>
      </c>
      <c r="L476" s="9">
        <f t="shared" si="40"/>
        <v>981.7512185368829</v>
      </c>
    </row>
    <row r="477" spans="5:12" x14ac:dyDescent="0.3">
      <c r="E477" s="3">
        <f t="shared" si="39"/>
        <v>2221</v>
      </c>
      <c r="F477" s="4">
        <f>F476*SUM(economy!Z267:AB267)/SUM(economy!Z266:AB266)</f>
        <v>14457.034233638851</v>
      </c>
      <c r="G477" s="9">
        <f t="shared" si="41"/>
        <v>231.66444220871963</v>
      </c>
      <c r="H477" s="9">
        <f t="shared" si="41"/>
        <v>265.25558091638504</v>
      </c>
      <c r="I477" s="9">
        <f t="shared" si="41"/>
        <v>177.71938681866203</v>
      </c>
      <c r="J477" s="9">
        <f t="shared" si="41"/>
        <v>31.569364699596008</v>
      </c>
      <c r="K477" s="9">
        <f t="shared" si="41"/>
        <v>1.7398153611272003</v>
      </c>
      <c r="L477" s="9">
        <f t="shared" si="40"/>
        <v>982.9485900044898</v>
      </c>
    </row>
    <row r="478" spans="5:12" x14ac:dyDescent="0.3">
      <c r="E478" s="3">
        <f t="shared" si="39"/>
        <v>2222</v>
      </c>
      <c r="F478" s="4">
        <f>F477*SUM(economy!Z268:AB268)/SUM(economy!Z267:AB267)</f>
        <v>14408.929065178603</v>
      </c>
      <c r="G478" s="9">
        <f t="shared" si="41"/>
        <v>232.54679641077271</v>
      </c>
      <c r="H478" s="9">
        <f t="shared" si="41"/>
        <v>265.88332288544638</v>
      </c>
      <c r="I478" s="9">
        <f t="shared" si="41"/>
        <v>177.50587655661425</v>
      </c>
      <c r="J478" s="9">
        <f t="shared" si="41"/>
        <v>31.462741147757423</v>
      </c>
      <c r="K478" s="9">
        <f t="shared" si="41"/>
        <v>1.7339853603419433</v>
      </c>
      <c r="L478" s="9">
        <f t="shared" si="40"/>
        <v>984.1327223609328</v>
      </c>
    </row>
    <row r="479" spans="5:12" x14ac:dyDescent="0.3">
      <c r="E479" s="3">
        <f t="shared" si="39"/>
        <v>2223</v>
      </c>
      <c r="F479" s="4">
        <f>F478*SUM(economy!Z269:AB269)/SUM(economy!Z268:AB268)</f>
        <v>14361.122195962094</v>
      </c>
      <c r="G479" s="9">
        <f t="shared" si="41"/>
        <v>233.4262146166287</v>
      </c>
      <c r="H479" s="9">
        <f t="shared" si="41"/>
        <v>266.50482100035532</v>
      </c>
      <c r="I479" s="9">
        <f t="shared" si="41"/>
        <v>177.28800509324239</v>
      </c>
      <c r="J479" s="9">
        <f t="shared" si="41"/>
        <v>31.356562517693508</v>
      </c>
      <c r="K479" s="9">
        <f t="shared" si="41"/>
        <v>1.7281908275063791</v>
      </c>
      <c r="L479" s="9">
        <f t="shared" si="40"/>
        <v>985.30379405542635</v>
      </c>
    </row>
    <row r="480" spans="5:12" x14ac:dyDescent="0.3">
      <c r="E480" s="3">
        <f t="shared" si="39"/>
        <v>2224</v>
      </c>
      <c r="F480" s="4">
        <f>F479*SUM(economy!Z270:AB270)/SUM(economy!Z269:AB269)</f>
        <v>14313.61364916047</v>
      </c>
      <c r="G480" s="9">
        <f t="shared" si="41"/>
        <v>234.30271503234471</v>
      </c>
      <c r="H480" s="9">
        <f t="shared" si="41"/>
        <v>267.12012044746007</v>
      </c>
      <c r="I480" s="9">
        <f t="shared" si="41"/>
        <v>177.06587578218648</v>
      </c>
      <c r="J480" s="9">
        <f t="shared" si="41"/>
        <v>31.250838404070375</v>
      </c>
      <c r="K480" s="9">
        <f t="shared" si="41"/>
        <v>1.7224318117290709</v>
      </c>
      <c r="L480" s="9">
        <f t="shared" si="40"/>
        <v>986.46198147779069</v>
      </c>
    </row>
    <row r="481" spans="5:12" x14ac:dyDescent="0.3">
      <c r="E481" s="3">
        <f t="shared" si="39"/>
        <v>2225</v>
      </c>
      <c r="F481" s="4">
        <f>F480*SUM(economy!Z271:AB271)/SUM(economy!Z270:AB270)</f>
        <v>14266.403311089342</v>
      </c>
      <c r="G481" s="9">
        <f t="shared" si="41"/>
        <v>235.17631586539207</v>
      </c>
      <c r="H481" s="9">
        <f t="shared" si="41"/>
        <v>267.72926629097543</v>
      </c>
      <c r="I481" s="9">
        <f t="shared" si="41"/>
        <v>176.83959059329158</v>
      </c>
      <c r="J481" s="9">
        <f t="shared" si="41"/>
        <v>31.145577856160639</v>
      </c>
      <c r="K481" s="9">
        <f t="shared" si="41"/>
        <v>1.7167083438837156</v>
      </c>
      <c r="L481" s="9">
        <f t="shared" si="40"/>
        <v>987.60745894970353</v>
      </c>
    </row>
    <row r="482" spans="5:12" x14ac:dyDescent="0.3">
      <c r="E482" s="3">
        <f t="shared" si="39"/>
        <v>2226</v>
      </c>
      <c r="F482" s="4">
        <f>F481*SUM(economy!Z272:AB272)/SUM(economy!Z271:AB271)</f>
        <v>14219.490937094641</v>
      </c>
      <c r="G482" s="9">
        <f t="shared" si="41"/>
        <v>236.04703531630363</v>
      </c>
      <c r="H482" s="9">
        <f t="shared" si="41"/>
        <v>268.33230346046861</v>
      </c>
      <c r="I482" s="9">
        <f t="shared" si="41"/>
        <v>176.60925011062122</v>
      </c>
      <c r="J482" s="9">
        <f t="shared" si="41"/>
        <v>31.040789392937182</v>
      </c>
      <c r="K482" s="9">
        <f t="shared" si="41"/>
        <v>1.7110204373588616</v>
      </c>
      <c r="L482" s="9">
        <f t="shared" si="40"/>
        <v>988.74039871768957</v>
      </c>
    </row>
    <row r="483" spans="5:12" x14ac:dyDescent="0.3">
      <c r="E483" s="3">
        <f t="shared" si="39"/>
        <v>2227</v>
      </c>
      <c r="F483" s="4">
        <f>F482*SUM(economy!Z273:AB273)/SUM(economy!Z272:AB272)</f>
        <v>14172.87615728482</v>
      </c>
      <c r="G483" s="9">
        <f t="shared" si="41"/>
        <v>236.91489157068031</v>
      </c>
      <c r="H483" s="9">
        <f t="shared" si="41"/>
        <v>268.92927673893206</v>
      </c>
      <c r="I483" s="9">
        <f t="shared" si="41"/>
        <v>176.3749535313822</v>
      </c>
      <c r="J483" s="9">
        <f t="shared" si="41"/>
        <v>30.936481017995483</v>
      </c>
      <c r="K483" s="9">
        <f t="shared" si="41"/>
        <v>1.7053680887889675</v>
      </c>
      <c r="L483" s="9">
        <f t="shared" si="40"/>
        <v>989.86097094777904</v>
      </c>
    </row>
    <row r="484" spans="5:12" x14ac:dyDescent="0.3">
      <c r="E484" s="3">
        <f t="shared" si="39"/>
        <v>2228</v>
      </c>
      <c r="F484" s="4">
        <f>F483*SUM(economy!Z274:AB274)/SUM(economy!Z273:AB273)</f>
        <v>14126.558482110846</v>
      </c>
      <c r="G484" s="9">
        <f t="shared" si="41"/>
        <v>237.77990279154747</v>
      </c>
      <c r="H484" s="9">
        <f t="shared" si="41"/>
        <v>269.52023075142722</v>
      </c>
      <c r="I484" s="9">
        <f t="shared" si="41"/>
        <v>176.13679866572474</v>
      </c>
      <c r="J484" s="9">
        <f t="shared" si="41"/>
        <v>30.832660234296274</v>
      </c>
      <c r="K484" s="9">
        <f t="shared" si="41"/>
        <v>1.6997512787669289</v>
      </c>
      <c r="L484" s="9">
        <f t="shared" si="40"/>
        <v>990.9693437217627</v>
      </c>
    </row>
    <row r="485" spans="5:12" x14ac:dyDescent="0.3">
      <c r="E485" s="3">
        <f t="shared" si="39"/>
        <v>2229</v>
      </c>
      <c r="F485" s="4">
        <f>F484*SUM(economy!Z275:AB275)/SUM(economy!Z274:AB274)</f>
        <v>14080.53730779545</v>
      </c>
      <c r="G485" s="9">
        <f t="shared" si="41"/>
        <v>238.64208711205188</v>
      </c>
      <c r="H485" s="9">
        <f t="shared" si="41"/>
        <v>270.10520995428368</v>
      </c>
      <c r="I485" s="9">
        <f t="shared" si="41"/>
        <v>175.89488193738373</v>
      </c>
      <c r="J485" s="9">
        <f t="shared" si="41"/>
        <v>30.729334058720919</v>
      </c>
      <c r="K485" s="9">
        <f t="shared" si="41"/>
        <v>1.6941699725382193</v>
      </c>
      <c r="L485" s="9">
        <f t="shared" si="40"/>
        <v>992.06568303497852</v>
      </c>
    </row>
    <row r="486" spans="5:12" x14ac:dyDescent="0.3">
      <c r="E486" s="3">
        <f t="shared" si="39"/>
        <v>2230</v>
      </c>
      <c r="F486" s="4">
        <f>F485*SUM(economy!Z276:AB276)/SUM(economy!Z275:AB275)</f>
        <v>14034.811921613302</v>
      </c>
      <c r="G486" s="9">
        <f t="shared" si="41"/>
        <v>239.50146262849009</v>
      </c>
      <c r="H486" s="9">
        <f t="shared" si="41"/>
        <v>270.68425862483764</v>
      </c>
      <c r="I486" s="9">
        <f t="shared" si="41"/>
        <v>175.64929838512694</v>
      </c>
      <c r="J486" s="9">
        <f t="shared" si="41"/>
        <v>30.62650903643253</v>
      </c>
      <c r="K486" s="9">
        <f t="shared" si="41"/>
        <v>1.6886241206768018</v>
      </c>
      <c r="L486" s="9">
        <f t="shared" si="40"/>
        <v>993.15015279556394</v>
      </c>
    </row>
    <row r="487" spans="5:12" x14ac:dyDescent="0.3">
      <c r="E487" s="3">
        <f t="shared" si="39"/>
        <v>2231</v>
      </c>
      <c r="F487" s="4">
        <f>F486*SUM(economy!Z277:AB277)/SUM(economy!Z276:AB276)</f>
        <v>13989.381507023863</v>
      </c>
      <c r="G487" s="9">
        <f t="shared" ref="G487:K502" si="42">G486*(1-G$5)+G$4*$F486*$L$4/1000</f>
        <v>240.35804739365898</v>
      </c>
      <c r="H487" s="9">
        <f t="shared" si="42"/>
        <v>271.25742085169441</v>
      </c>
      <c r="I487" s="9">
        <f t="shared" si="42"/>
        <v>175.40014166497721</v>
      </c>
      <c r="J487" s="9">
        <f t="shared" si="42"/>
        <v>30.524191255036431</v>
      </c>
      <c r="K487" s="9">
        <f t="shared" si="42"/>
        <v>1.6831136597429868</v>
      </c>
      <c r="L487" s="9">
        <f t="shared" si="40"/>
        <v>994.22291482510991</v>
      </c>
    </row>
    <row r="488" spans="5:12" x14ac:dyDescent="0.3">
      <c r="E488" s="3">
        <f t="shared" si="39"/>
        <v>2232</v>
      </c>
      <c r="F488" s="4">
        <f>F487*SUM(economy!Z278:AB278)/SUM(economy!Z277:AB277)</f>
        <v>13944.245148659029</v>
      </c>
      <c r="G488" s="9">
        <f t="shared" si="42"/>
        <v>241.21185941051959</v>
      </c>
      <c r="H488" s="9">
        <f t="shared" si="42"/>
        <v>271.82474052549975</v>
      </c>
      <c r="I488" s="9">
        <f t="shared" si="42"/>
        <v>175.14750405317574</v>
      </c>
      <c r="J488" s="9">
        <f t="shared" si="42"/>
        <v>30.422386358534087</v>
      </c>
      <c r="K488" s="9">
        <f t="shared" si="42"/>
        <v>1.6776385129234213</v>
      </c>
      <c r="L488" s="9">
        <f t="shared" si="40"/>
        <v>995.28412886065269</v>
      </c>
    </row>
    <row r="489" spans="5:12" x14ac:dyDescent="0.3">
      <c r="E489" s="3">
        <f t="shared" si="39"/>
        <v>2233</v>
      </c>
      <c r="F489" s="4">
        <f>F488*SUM(economy!Z279:AB279)/SUM(economy!Z278:AB278)</f>
        <v>13899.401837167045</v>
      </c>
      <c r="G489" s="9">
        <f t="shared" si="42"/>
        <v>242.06291662616545</v>
      </c>
      <c r="H489" s="9">
        <f t="shared" si="42"/>
        <v>272.38626133020483</v>
      </c>
      <c r="I489" s="9">
        <f t="shared" si="42"/>
        <v>174.89147644985516</v>
      </c>
      <c r="J489" s="9">
        <f t="shared" si="42"/>
        <v>30.321099561065346</v>
      </c>
      <c r="K489" s="9">
        <f t="shared" si="42"/>
        <v>1.6721985906534227</v>
      </c>
      <c r="L489" s="9">
        <f t="shared" si="40"/>
        <v>996.33395255794426</v>
      </c>
    </row>
    <row r="490" spans="5:12" x14ac:dyDescent="0.3">
      <c r="E490" s="3">
        <f t="shared" si="39"/>
        <v>2234</v>
      </c>
      <c r="F490" s="4">
        <f>F489*SUM(economy!Z280:AB280)/SUM(economy!Z279:AB279)</f>
        <v>13854.850473915138</v>
      </c>
      <c r="G490" s="9">
        <f t="shared" si="42"/>
        <v>242.91123692608645</v>
      </c>
      <c r="H490" s="9">
        <f t="shared" si="42"/>
        <v>272.94202673481033</v>
      </c>
      <c r="I490" s="9">
        <f t="shared" si="42"/>
        <v>174.63214838339078</v>
      </c>
      <c r="J490" s="9">
        <f t="shared" si="42"/>
        <v>30.22033566043411</v>
      </c>
      <c r="K490" s="9">
        <f t="shared" si="42"/>
        <v>1.6667937912218589</v>
      </c>
      <c r="L490" s="9">
        <f t="shared" si="40"/>
        <v>997.37254149594355</v>
      </c>
    </row>
    <row r="491" spans="5:12" x14ac:dyDescent="0.3">
      <c r="E491" s="3">
        <f t="shared" si="39"/>
        <v>2235</v>
      </c>
      <c r="F491" s="4">
        <f>F490*SUM(economy!Z281:AB281)/SUM(economy!Z280:AB280)</f>
        <v>13810.589875552858</v>
      </c>
      <c r="G491" s="9">
        <f t="shared" si="42"/>
        <v>243.75683812871975</v>
      </c>
      <c r="H491" s="9">
        <f t="shared" si="42"/>
        <v>273.49207998557421</v>
      </c>
      <c r="I491" s="9">
        <f t="shared" si="42"/>
        <v>174.36960801540016</v>
      </c>
      <c r="J491" s="9">
        <f t="shared" si="42"/>
        <v>30.120099051413327</v>
      </c>
      <c r="K491" s="9">
        <f t="shared" si="42"/>
        <v>1.6614240013588066</v>
      </c>
      <c r="L491" s="9">
        <f t="shared" si="40"/>
        <v>998.40004918246632</v>
      </c>
    </row>
    <row r="492" spans="5:12" x14ac:dyDescent="0.3">
      <c r="E492" s="3">
        <f t="shared" si="39"/>
        <v>2236</v>
      </c>
      <c r="F492" s="4">
        <f>F491*SUM(economy!Z282:AB282)/SUM(economy!Z281:AB281)</f>
        <v>13766.618778438095</v>
      </c>
      <c r="G492" s="9">
        <f t="shared" si="42"/>
        <v>244.59973798027931</v>
      </c>
      <c r="H492" s="9">
        <f t="shared" si="42"/>
        <v>274.03646409867014</v>
      </c>
      <c r="I492" s="9">
        <f t="shared" si="42"/>
        <v>174.10394214636094</v>
      </c>
      <c r="J492" s="9">
        <f t="shared" si="42"/>
        <v>30.020393738825483</v>
      </c>
      <c r="K492" s="9">
        <f t="shared" si="42"/>
        <v>1.656089096806225</v>
      </c>
      <c r="L492" s="9">
        <f t="shared" si="40"/>
        <v>999.41662706094223</v>
      </c>
    </row>
    <row r="493" spans="5:12" x14ac:dyDescent="0.3">
      <c r="E493" s="3">
        <f t="shared" si="39"/>
        <v>2237</v>
      </c>
      <c r="F493" s="4">
        <f>F492*SUM(economy!Z283:AB283)/SUM(economy!Z282:AB282)</f>
        <v>13722.935842928409</v>
      </c>
      <c r="G493" s="9">
        <f t="shared" si="42"/>
        <v>245.43995414985534</v>
      </c>
      <c r="H493" s="9">
        <f t="shared" si="42"/>
        <v>274.57522185328105</v>
      </c>
      <c r="I493" s="9">
        <f t="shared" si="42"/>
        <v>173.83523622181835</v>
      </c>
      <c r="J493" s="9">
        <f t="shared" si="42"/>
        <v>29.921223350395344</v>
      </c>
      <c r="K493" s="9">
        <f t="shared" si="42"/>
        <v>1.6507889428718818</v>
      </c>
      <c r="L493" s="9">
        <f t="shared" si="40"/>
        <v>1000.422424518222</v>
      </c>
    </row>
    <row r="494" spans="5:12" x14ac:dyDescent="0.3">
      <c r="E494" s="3">
        <f t="shared" si="39"/>
        <v>2238</v>
      </c>
      <c r="F494" s="4">
        <f>F493*SUM(economy!Z284:AB284)/SUM(economy!Z283:AB283)</f>
        <v>13679.539657539333</v>
      </c>
      <c r="G494" s="9">
        <f t="shared" si="42"/>
        <v>246.27750422477584</v>
      </c>
      <c r="H494" s="9">
        <f t="shared" si="42"/>
        <v>275.10839578511502</v>
      </c>
      <c r="I494" s="9">
        <f t="shared" si="42"/>
        <v>173.56357433915406</v>
      </c>
      <c r="J494" s="9">
        <f t="shared" si="42"/>
        <v>29.822591149372141</v>
      </c>
      <c r="K494" s="9">
        <f t="shared" si="42"/>
        <v>1.6455233949667978</v>
      </c>
      <c r="L494" s="9">
        <f t="shared" si="40"/>
        <v>1001.4175888933838</v>
      </c>
    </row>
    <row r="495" spans="5:12" x14ac:dyDescent="0.3">
      <c r="E495" s="3">
        <f t="shared" si="39"/>
        <v>2239</v>
      </c>
      <c r="F495" s="4">
        <f>F494*SUM(economy!Z285:AB285)/SUM(economy!Z284:AB284)</f>
        <v>13636.428742972743</v>
      </c>
      <c r="G495" s="9">
        <f t="shared" si="42"/>
        <v>247.11240570622189</v>
      </c>
      <c r="H495" s="9">
        <f t="shared" si="42"/>
        <v>275.63602818032945</v>
      </c>
      <c r="I495" s="9">
        <f t="shared" si="42"/>
        <v>173.28903925488888</v>
      </c>
      <c r="J495" s="9">
        <f t="shared" si="42"/>
        <v>29.724500046918738</v>
      </c>
      <c r="K495" s="9">
        <f t="shared" si="42"/>
        <v>1.6402922991264477</v>
      </c>
      <c r="L495" s="9">
        <f t="shared" si="40"/>
        <v>1002.4022654874854</v>
      </c>
    </row>
    <row r="496" spans="5:12" x14ac:dyDescent="0.3">
      <c r="E496" s="3">
        <f t="shared" si="39"/>
        <v>2240</v>
      </c>
      <c r="F496" s="4">
        <f>F495*SUM(economy!Z286:AB286)/SUM(economy!Z285:AB285)</f>
        <v>13593.601556016823</v>
      </c>
      <c r="G496" s="9">
        <f t="shared" si="42"/>
        <v>247.94467600508878</v>
      </c>
      <c r="H496" s="9">
        <f t="shared" si="42"/>
        <v>276.15816106985</v>
      </c>
      <c r="I496" s="9">
        <f t="shared" si="42"/>
        <v>173.01171239249265</v>
      </c>
      <c r="J496" s="9">
        <f t="shared" si="42"/>
        <v>29.626952614265882</v>
      </c>
      <c r="K496" s="9">
        <f t="shared" si="42"/>
        <v>1.6350954925160097</v>
      </c>
      <c r="L496" s="9">
        <f t="shared" si="40"/>
        <v>1003.3765975742133</v>
      </c>
    </row>
    <row r="497" spans="5:12" x14ac:dyDescent="0.3">
      <c r="E497" s="3">
        <f t="shared" si="39"/>
        <v>2241</v>
      </c>
      <c r="F497" s="4">
        <f>F496*SUM(economy!Z287:AB287)/SUM(economy!Z286:AB286)</f>
        <v>13551.056493320717</v>
      </c>
      <c r="G497" s="9">
        <f t="shared" si="42"/>
        <v>248.77433243808511</v>
      </c>
      <c r="H497" s="9">
        <f t="shared" si="42"/>
        <v>276.67483622407138</v>
      </c>
      <c r="I497" s="9">
        <f t="shared" si="42"/>
        <v>172.73167385067524</v>
      </c>
      <c r="J497" s="9">
        <f t="shared" si="42"/>
        <v>29.52995109462984</v>
      </c>
      <c r="K497" s="9">
        <f t="shared" si="42"/>
        <v>1.6299328039199132</v>
      </c>
      <c r="L497" s="9">
        <f t="shared" si="40"/>
        <v>1004.3407264113815</v>
      </c>
    </row>
    <row r="498" spans="5:12" x14ac:dyDescent="0.3">
      <c r="E498" s="3">
        <f t="shared" si="39"/>
        <v>2242</v>
      </c>
      <c r="F498" s="4">
        <f>F497*SUM(economy!Z288:AB288)/SUM(economy!Z287:AB287)</f>
        <v>13508.79189504577</v>
      </c>
      <c r="G498" s="9">
        <f t="shared" si="42"/>
        <v>249.60139222406244</v>
      </c>
      <c r="H498" s="9">
        <f t="shared" si="42"/>
        <v>277.18609514792752</v>
      </c>
      <c r="I498" s="9">
        <f t="shared" si="42"/>
        <v>172.44900241213324</v>
      </c>
      <c r="J498" s="9">
        <f t="shared" si="42"/>
        <v>29.433497414892269</v>
      </c>
      <c r="K498" s="9">
        <f t="shared" si="42"/>
        <v>1.6248040542159772</v>
      </c>
      <c r="L498" s="9">
        <f t="shared" si="40"/>
        <v>1005.2947912532314</v>
      </c>
    </row>
    <row r="499" spans="5:12" x14ac:dyDescent="0.3">
      <c r="E499" s="3">
        <f t="shared" si="39"/>
        <v>2243</v>
      </c>
      <c r="F499" s="4">
        <f>F498*SUM(economy!Z289:AB289)/SUM(economy!Z288:AB288)</f>
        <v>13466.806048396042</v>
      </c>
      <c r="G499" s="9">
        <f t="shared" si="42"/>
        <v>250.42587248056759</v>
      </c>
      <c r="H499" s="9">
        <f t="shared" si="42"/>
        <v>277.69197907631752</v>
      </c>
      <c r="I499" s="9">
        <f t="shared" si="42"/>
        <v>172.16377555272803</v>
      </c>
      <c r="J499" s="9">
        <f t="shared" si="42"/>
        <v>29.337593197041389</v>
      </c>
      <c r="K499" s="9">
        <f t="shared" si="42"/>
        <v>1.6197090568344095</v>
      </c>
      <c r="L499" s="9">
        <f t="shared" si="40"/>
        <v>1006.238929363489</v>
      </c>
    </row>
    <row r="500" spans="5:12" x14ac:dyDescent="0.3">
      <c r="E500" s="3">
        <f t="shared" si="39"/>
        <v>2244</v>
      </c>
      <c r="F500" s="4">
        <f>F499*SUM(economy!Z290:AB290)/SUM(economy!Z289:AB289)</f>
        <v>13425.097191030578</v>
      </c>
      <c r="G500" s="9">
        <f t="shared" si="42"/>
        <v>251.24779022061054</v>
      </c>
      <c r="H500" s="9">
        <f t="shared" si="42"/>
        <v>278.19252896987609</v>
      </c>
      <c r="I500" s="9">
        <f t="shared" si="42"/>
        <v>171.87606945107075</v>
      </c>
      <c r="J500" s="9">
        <f t="shared" si="42"/>
        <v>29.242239769373946</v>
      </c>
      <c r="K500" s="9">
        <f t="shared" si="42"/>
        <v>1.6146476182019562</v>
      </c>
      <c r="L500" s="9">
        <f t="shared" si="40"/>
        <v>1007.1732760291333</v>
      </c>
    </row>
    <row r="501" spans="5:12" x14ac:dyDescent="0.3">
      <c r="E501" s="3">
        <f t="shared" si="39"/>
        <v>2245</v>
      </c>
      <c r="F501" s="4">
        <f>F500*SUM(economy!Z291:AB291)/SUM(economy!Z290:AB290)</f>
        <v>13383.663514359625</v>
      </c>
      <c r="G501" s="9">
        <f t="shared" si="42"/>
        <v>252.06716234964057</v>
      </c>
      <c r="H501" s="9">
        <f t="shared" si="42"/>
        <v>278.68778551107607</v>
      </c>
      <c r="I501" s="9">
        <f t="shared" si="42"/>
        <v>171.58595899849144</v>
      </c>
      <c r="J501" s="9">
        <f t="shared" si="42"/>
        <v>29.147438177457733</v>
      </c>
      <c r="K501" s="9">
        <f t="shared" si="42"/>
        <v>1.6096195381714922</v>
      </c>
      <c r="L501" s="9">
        <f t="shared" si="40"/>
        <v>1008.0979645748372</v>
      </c>
    </row>
    <row r="502" spans="5:12" x14ac:dyDescent="0.3">
      <c r="E502" s="3">
        <f t="shared" si="39"/>
        <v>2246</v>
      </c>
      <c r="F502" s="4">
        <f>F501*SUM(economy!Z292:AB292)/SUM(economy!Z291:AB291)</f>
        <v>13342.503166727543</v>
      </c>
      <c r="G502" s="9">
        <f t="shared" si="42"/>
        <v>252.88400566272355</v>
      </c>
      <c r="H502" s="9">
        <f t="shared" si="42"/>
        <v>279.1777891006509</v>
      </c>
      <c r="I502" s="9">
        <f t="shared" si="42"/>
        <v>171.2935178093696</v>
      </c>
      <c r="J502" s="9">
        <f t="shared" si="42"/>
        <v>29.05318919485476</v>
      </c>
      <c r="K502" s="9">
        <f t="shared" si="42"/>
        <v>1.6046246104373316</v>
      </c>
      <c r="L502" s="9">
        <f t="shared" si="40"/>
        <v>1009.0131263780362</v>
      </c>
    </row>
    <row r="503" spans="5:12" x14ac:dyDescent="0.3">
      <c r="E503" s="3">
        <f t="shared" si="39"/>
        <v>2247</v>
      </c>
      <c r="F503" s="4">
        <f>F502*SUM(economy!Z293:AB293)/SUM(economy!Z292:AB292)</f>
        <v>13301.614256484734</v>
      </c>
      <c r="G503" s="9">
        <f t="shared" ref="G503:K518" si="43">G502*(1-G$5)+G$4*$F502*$L$4/1000</f>
        <v>253.69833684191349</v>
      </c>
      <c r="H503" s="9">
        <f t="shared" si="43"/>
        <v>279.66257985432605</v>
      </c>
      <c r="I503" s="9">
        <f t="shared" si="43"/>
        <v>170.99881823180419</v>
      </c>
      <c r="J503" s="9">
        <f t="shared" si="43"/>
        <v>28.959493333605391</v>
      </c>
      <c r="K503" s="9">
        <f t="shared" si="43"/>
        <v>1.5996626229365623</v>
      </c>
      <c r="L503" s="9">
        <f t="shared" si="40"/>
        <v>1009.9188908845856</v>
      </c>
    </row>
    <row r="504" spans="5:12" x14ac:dyDescent="0.3">
      <c r="E504" s="3">
        <f t="shared" si="39"/>
        <v>2248</v>
      </c>
      <c r="F504" s="4">
        <f>F503*SUM(economy!Z294:AB294)/SUM(economy!Z293:AB293)</f>
        <v>13260.994854951132</v>
      </c>
      <c r="G504" s="9">
        <f t="shared" si="43"/>
        <v>254.51017245381161</v>
      </c>
      <c r="H504" s="9">
        <f t="shared" si="43"/>
        <v>280.1421975998478</v>
      </c>
      <c r="I504" s="9">
        <f t="shared" si="43"/>
        <v>170.70193135860194</v>
      </c>
      <c r="J504" s="9">
        <f t="shared" si="43"/>
        <v>28.866350854474135</v>
      </c>
      <c r="K504" s="9">
        <f t="shared" si="43"/>
        <v>1.5947333582366849</v>
      </c>
      <c r="L504" s="9">
        <f t="shared" si="40"/>
        <v>1010.8153856249721</v>
      </c>
    </row>
    <row r="505" spans="5:12" x14ac:dyDescent="0.3">
      <c r="E505" s="3">
        <f t="shared" si="39"/>
        <v>2249</v>
      </c>
      <c r="F505" s="4">
        <f>F504*SUM(economy!Z295:AB295)/SUM(economy!Z294:AB294)</f>
        <v>13220.642999273512</v>
      </c>
      <c r="G505" s="9">
        <f t="shared" si="43"/>
        <v>255.31952894730628</v>
      </c>
      <c r="H505" s="9">
        <f t="shared" si="43"/>
        <v>280.61668187429831</v>
      </c>
      <c r="I505" s="9">
        <f t="shared" si="43"/>
        <v>170.40292703856335</v>
      </c>
      <c r="J505" s="9">
        <f t="shared" si="43"/>
        <v>28.773761776957944</v>
      </c>
      <c r="K505" s="9">
        <f t="shared" si="43"/>
        <v>1.5898365939098631</v>
      </c>
      <c r="L505" s="9">
        <f t="shared" si="40"/>
        <v>1011.7027362310357</v>
      </c>
    </row>
    <row r="506" spans="5:12" x14ac:dyDescent="0.3">
      <c r="E506" s="3">
        <f t="shared" si="39"/>
        <v>2250</v>
      </c>
      <c r="F506" s="4">
        <f>F505*SUM(economy!Z296:AB296)/SUM(economy!Z295:AB295)</f>
        <v>13180.556695179477</v>
      </c>
      <c r="G506" s="9">
        <f t="shared" si="43"/>
        <v>256.1264226514873</v>
      </c>
      <c r="H506" s="9">
        <f t="shared" si="43"/>
        <v>281.0860719216866</v>
      </c>
      <c r="I506" s="9">
        <f t="shared" si="43"/>
        <v>170.10187388804661</v>
      </c>
      <c r="J506" s="9">
        <f t="shared" si="43"/>
        <v>28.681725889058132</v>
      </c>
      <c r="K506" s="9">
        <f t="shared" si="43"/>
        <v>1.5849721028940604</v>
      </c>
      <c r="L506" s="9">
        <f t="shared" si="40"/>
        <v>1012.5810664531728</v>
      </c>
    </row>
    <row r="507" spans="5:12" x14ac:dyDescent="0.3">
      <c r="E507" s="3">
        <f t="shared" si="39"/>
        <v>2251</v>
      </c>
      <c r="F507" s="4">
        <f>F506*SUM(economy!Z297:AB297)/SUM(economy!Z296:AB296)</f>
        <v>13140.733919630036</v>
      </c>
      <c r="G507" s="9">
        <f t="shared" si="43"/>
        <v>256.93086977372832</v>
      </c>
      <c r="H507" s="9">
        <f t="shared" si="43"/>
        <v>281.55040669080461</v>
      </c>
      <c r="I507" s="9">
        <f t="shared" si="43"/>
        <v>169.79883930278984</v>
      </c>
      <c r="J507" s="9">
        <f t="shared" si="43"/>
        <v>28.590242756817311</v>
      </c>
      <c r="K507" s="9">
        <f t="shared" si="43"/>
        <v>1.5801396538413783</v>
      </c>
      <c r="L507" s="9">
        <f t="shared" si="40"/>
        <v>1013.4504981779814</v>
      </c>
    </row>
    <row r="508" spans="5:12" x14ac:dyDescent="0.3">
      <c r="E508" s="3">
        <f t="shared" si="39"/>
        <v>2252</v>
      </c>
      <c r="F508" s="4">
        <f>F507*SUM(economy!Z298:AB298)/SUM(economy!Z297:AB297)</f>
        <v>13101.172623373734</v>
      </c>
      <c r="G508" s="9">
        <f t="shared" si="43"/>
        <v>257.73288639793111</v>
      </c>
      <c r="H508" s="9">
        <f t="shared" si="43"/>
        <v>282.00972483333828</v>
      </c>
      <c r="I508" s="9">
        <f t="shared" si="43"/>
        <v>169.49388946997334</v>
      </c>
      <c r="J508" s="9">
        <f t="shared" si="43"/>
        <v>28.499311733622815</v>
      </c>
      <c r="K508" s="9">
        <f t="shared" si="43"/>
        <v>1.5753390114538668</v>
      </c>
      <c r="L508" s="9">
        <f t="shared" si="40"/>
        <v>1014.3111514463193</v>
      </c>
    </row>
    <row r="509" spans="5:12" x14ac:dyDescent="0.3">
      <c r="E509" s="3">
        <f t="shared" si="39"/>
        <v>2253</v>
      </c>
      <c r="F509" s="4">
        <f>F508*SUM(economy!Z299:AB299)/SUM(economy!Z298:AB298)</f>
        <v>13061.870733404357</v>
      </c>
      <c r="G509" s="9">
        <f t="shared" si="43"/>
        <v>258.53248848292577</v>
      </c>
      <c r="H509" s="9">
        <f t="shared" si="43"/>
        <v>282.46406470222365</v>
      </c>
      <c r="I509" s="9">
        <f t="shared" si="43"/>
        <v>169.18708938050352</v>
      </c>
      <c r="J509" s="9">
        <f t="shared" si="43"/>
        <v>28.408931969278456</v>
      </c>
      <c r="K509" s="9">
        <f t="shared" si="43"/>
        <v>1.5705699368071162</v>
      </c>
      <c r="L509" s="9">
        <f t="shared" si="40"/>
        <v>1015.1631444717385</v>
      </c>
    </row>
    <row r="510" spans="5:12" x14ac:dyDescent="0.3">
      <c r="E510" s="3">
        <f t="shared" si="39"/>
        <v>2254</v>
      </c>
      <c r="F510" s="4">
        <f>F509*SUM(economy!Z300:AB300)/SUM(economy!Z299:AB299)</f>
        <v>13022.826155324781</v>
      </c>
      <c r="G510" s="9">
        <f t="shared" si="43"/>
        <v>259.32969186102088</v>
      </c>
      <c r="H510" s="9">
        <f t="shared" si="43"/>
        <v>282.91346435023826</v>
      </c>
      <c r="I510" s="9">
        <f t="shared" si="43"/>
        <v>168.8785028415013</v>
      </c>
      <c r="J510" s="9">
        <f t="shared" si="43"/>
        <v>28.319102418846498</v>
      </c>
      <c r="K510" s="9">
        <f t="shared" si="43"/>
        <v>1.5658321876619121</v>
      </c>
      <c r="L510" s="9">
        <f t="shared" si="40"/>
        <v>1016.0065936592688</v>
      </c>
    </row>
    <row r="511" spans="5:12" x14ac:dyDescent="0.3">
      <c r="E511" s="3">
        <f t="shared" si="39"/>
        <v>2255</v>
      </c>
      <c r="F511" s="4">
        <f>F510*SUM(economy!Z301:AB301)/SUM(economy!Z300:AB300)</f>
        <v>12984.036775619323</v>
      </c>
      <c r="G511" s="9">
        <f t="shared" si="43"/>
        <v>260.12451223669797</v>
      </c>
      <c r="H511" s="9">
        <f t="shared" si="43"/>
        <v>283.35796152881824</v>
      </c>
      <c r="I511" s="9">
        <f t="shared" si="43"/>
        <v>168.56819248897793</v>
      </c>
      <c r="J511" s="9">
        <f t="shared" si="43"/>
        <v>28.229821851261953</v>
      </c>
      <c r="K511" s="9">
        <f t="shared" si="43"/>
        <v>1.5611255187642397</v>
      </c>
      <c r="L511" s="9">
        <f t="shared" si="40"/>
        <v>1016.8416136245204</v>
      </c>
    </row>
    <row r="512" spans="5:12" x14ac:dyDescent="0.3">
      <c r="E512" s="3">
        <f t="shared" si="39"/>
        <v>2256</v>
      </c>
      <c r="F512" s="4">
        <f>F511*SUM(economy!Z302:AB302)/SUM(economy!Z301:AB301)</f>
        <v>12945.500463836923</v>
      </c>
      <c r="G512" s="9">
        <f t="shared" si="43"/>
        <v>260.91696518544467</v>
      </c>
      <c r="H512" s="9">
        <f t="shared" si="43"/>
        <v>283.79759368709222</v>
      </c>
      <c r="I512" s="9">
        <f t="shared" si="43"/>
        <v>168.256219800682</v>
      </c>
      <c r="J512" s="9">
        <f t="shared" si="43"/>
        <v>28.141088857721478</v>
      </c>
      <c r="K512" s="9">
        <f t="shared" si="43"/>
        <v>1.5564496821339318</v>
      </c>
      <c r="L512" s="9">
        <f t="shared" si="40"/>
        <v>1017.6683172130741</v>
      </c>
    </row>
    <row r="513" spans="5:12" x14ac:dyDescent="0.3">
      <c r="E513" s="3">
        <f t="shared" si="39"/>
        <v>2257</v>
      </c>
      <c r="F513" s="4">
        <f>F512*SUM(economy!Z303:AB303)/SUM(economy!Z302:AB302)</f>
        <v>12907.215074687514</v>
      </c>
      <c r="G513" s="9">
        <f t="shared" si="43"/>
        <v>261.7070661527211</v>
      </c>
      <c r="H513" s="9">
        <f t="shared" si="43"/>
        <v>284.23239797112274</v>
      </c>
      <c r="I513" s="9">
        <f t="shared" si="43"/>
        <v>167.94264510910216</v>
      </c>
      <c r="J513" s="9">
        <f t="shared" si="43"/>
        <v>28.052901859849307</v>
      </c>
      <c r="K513" s="9">
        <f t="shared" si="43"/>
        <v>1.5518044273422369</v>
      </c>
      <c r="L513" s="9">
        <f t="shared" si="40"/>
        <v>1018.4868155201376</v>
      </c>
    </row>
    <row r="514" spans="5:12" x14ac:dyDescent="0.3">
      <c r="E514" s="3">
        <f t="shared" si="39"/>
        <v>2258</v>
      </c>
      <c r="F514" s="4">
        <f>F513*SUM(economy!Z304:AB304)/SUM(economy!Z303:AB303)</f>
        <v>12869.178450053807</v>
      </c>
      <c r="G514" s="9">
        <f t="shared" si="43"/>
        <v>262.49483045305413</v>
      </c>
      <c r="H514" s="9">
        <f t="shared" si="43"/>
        <v>284.66241122334696</v>
      </c>
      <c r="I514" s="9">
        <f t="shared" si="43"/>
        <v>167.62752761461013</v>
      </c>
      <c r="J514" s="9">
        <f t="shared" si="43"/>
        <v>27.965259117642695</v>
      </c>
      <c r="K514" s="9">
        <f t="shared" si="43"/>
        <v>1.5471895017785959</v>
      </c>
      <c r="L514" s="9">
        <f t="shared" si="40"/>
        <v>1019.2972179104326</v>
      </c>
    </row>
    <row r="515" spans="5:12" x14ac:dyDescent="0.3">
      <c r="E515" s="3">
        <f t="shared" si="39"/>
        <v>2259</v>
      </c>
      <c r="F515" s="4">
        <f>F514*SUM(economy!Z305:AB305)/SUM(economy!Z304:AB304)</f>
        <v>12831.388420920941</v>
      </c>
      <c r="G515" s="9">
        <f t="shared" si="43"/>
        <v>263.28027326925462</v>
      </c>
      <c r="H515" s="9">
        <f t="shared" si="43"/>
        <v>285.08766998220699</v>
      </c>
      <c r="I515" s="9">
        <f t="shared" si="43"/>
        <v>167.31092539872961</v>
      </c>
      <c r="J515" s="9">
        <f t="shared" si="43"/>
        <v>27.878158737199641</v>
      </c>
      <c r="K515" s="9">
        <f t="shared" si="43"/>
        <v>1.5426046509068994</v>
      </c>
      <c r="L515" s="9">
        <f t="shared" si="40"/>
        <v>1020.0996320382978</v>
      </c>
    </row>
    <row r="516" spans="5:12" x14ac:dyDescent="0.3">
      <c r="E516" s="3">
        <f t="shared" si="39"/>
        <v>2260</v>
      </c>
      <c r="F516" s="4">
        <f>F515*SUM(economy!Z306:AB306)/SUM(economy!Z305:AB305)</f>
        <v>12793.842809225906</v>
      </c>
      <c r="G516" s="9">
        <f t="shared" si="43"/>
        <v>264.06340965175212</v>
      </c>
      <c r="H516" s="9">
        <f t="shared" si="43"/>
        <v>285.50821048196343</v>
      </c>
      <c r="I516" s="9">
        <f t="shared" si="43"/>
        <v>166.99289543751686</v>
      </c>
      <c r="J516" s="9">
        <f t="shared" si="43"/>
        <v>27.791598678231605</v>
      </c>
      <c r="K516" s="9">
        <f t="shared" si="43"/>
        <v>1.5380496185115091</v>
      </c>
      <c r="L516" s="9">
        <f t="shared" si="40"/>
        <v>1020.8941638679755</v>
      </c>
    </row>
    <row r="517" spans="5:12" x14ac:dyDescent="0.3">
      <c r="E517" s="3">
        <f t="shared" si="39"/>
        <v>2261</v>
      </c>
      <c r="F517" s="4">
        <f>F516*SUM(economy!Z307:AB307)/SUM(economy!Z306:AB306)</f>
        <v>12756.539429629433</v>
      </c>
      <c r="G517" s="9">
        <f t="shared" si="43"/>
        <v>264.84425451804293</v>
      </c>
      <c r="H517" s="9">
        <f t="shared" si="43"/>
        <v>285.92406865268225</v>
      </c>
      <c r="I517" s="9">
        <f t="shared" si="43"/>
        <v>166.67349361503977</v>
      </c>
      <c r="J517" s="9">
        <f t="shared" si="43"/>
        <v>27.705576761364114</v>
      </c>
      <c r="K517" s="9">
        <f t="shared" si="43"/>
        <v>1.5335241469333059</v>
      </c>
      <c r="L517" s="9">
        <f t="shared" si="40"/>
        <v>1021.6809176940624</v>
      </c>
    </row>
    <row r="518" spans="5:12" x14ac:dyDescent="0.3">
      <c r="E518" s="3">
        <f t="shared" si="39"/>
        <v>2262</v>
      </c>
      <c r="F518" s="4">
        <f>F517*SUM(economy!Z308:AB308)/SUM(economy!Z307:AB307)</f>
        <v>12719.476091212033</v>
      </c>
      <c r="G518" s="9">
        <f t="shared" si="43"/>
        <v>265.62282265224565</v>
      </c>
      <c r="H518" s="9">
        <f t="shared" si="43"/>
        <v>286.33528012038863</v>
      </c>
      <c r="I518" s="9">
        <f t="shared" si="43"/>
        <v>166.35277473694197</v>
      </c>
      <c r="J518" s="9">
        <f t="shared" si="43"/>
        <v>27.620090675228283</v>
      </c>
      <c r="K518" s="9">
        <f t="shared" si="43"/>
        <v>1.5290279772960464</v>
      </c>
      <c r="L518" s="9">
        <f t="shared" si="40"/>
        <v>1022.4599961621005</v>
      </c>
    </row>
    <row r="519" spans="5:12" x14ac:dyDescent="0.3">
      <c r="E519" s="3">
        <f t="shared" si="39"/>
        <v>2263</v>
      </c>
      <c r="F519" s="4">
        <f>F518*SUM(economy!Z309:AB309)/SUM(economy!Z308:AB308)</f>
        <v>12682.650599096687</v>
      </c>
      <c r="G519" s="9">
        <f t="shared" ref="G519:K534" si="44">G518*(1-G$5)+G$4*$F518*$L$4/1000</f>
        <v>266.39912870476093</v>
      </c>
      <c r="H519" s="9">
        <f t="shared" si="44"/>
        <v>286.74188020737938</v>
      </c>
      <c r="I519" s="9">
        <f t="shared" si="44"/>
        <v>166.03079254407965</v>
      </c>
      <c r="J519" s="9">
        <f t="shared" si="44"/>
        <v>27.535137983346299</v>
      </c>
      <c r="K519" s="9">
        <f t="shared" si="44"/>
        <v>1.5245608497232819</v>
      </c>
      <c r="L519" s="9">
        <f t="shared" si="40"/>
        <v>1023.2315002892894</v>
      </c>
    </row>
    <row r="520" spans="5:12" x14ac:dyDescent="0.3">
      <c r="E520" s="3">
        <f t="shared" si="39"/>
        <v>2264</v>
      </c>
      <c r="F520" s="4">
        <f>F519*SUM(economy!Z310:AB310)/SUM(economy!Z309:AB309)</f>
        <v>12646.060756000134</v>
      </c>
      <c r="G520" s="9">
        <f t="shared" si="44"/>
        <v>267.17318719202973</v>
      </c>
      <c r="H520" s="9">
        <f t="shared" si="44"/>
        <v>287.14390393268678</v>
      </c>
      <c r="I520" s="9">
        <f t="shared" si="44"/>
        <v>165.70759972621948</v>
      </c>
      <c r="J520" s="9">
        <f t="shared" si="44"/>
        <v>27.450716130813994</v>
      </c>
      <c r="K520" s="9">
        <f t="shared" si="44"/>
        <v>1.5201225035461088</v>
      </c>
      <c r="L520" s="9">
        <f t="shared" si="40"/>
        <v>1023.9955294852961</v>
      </c>
    </row>
    <row r="521" spans="5:12" x14ac:dyDescent="0.3">
      <c r="E521" s="3">
        <f t="shared" si="39"/>
        <v>2265</v>
      </c>
      <c r="F521" s="4">
        <f>F520*SUM(economy!Z311:AB311)/SUM(economy!Z310:AB310)</f>
        <v>12609.704363714898</v>
      </c>
      <c r="G521" s="9">
        <f t="shared" si="44"/>
        <v>267.94501249638654</v>
      </c>
      <c r="H521" s="9">
        <f t="shared" si="44"/>
        <v>287.54138601268716</v>
      </c>
      <c r="I521" s="9">
        <f t="shared" si="44"/>
        <v>165.38324793578531</v>
      </c>
      <c r="J521" s="9">
        <f t="shared" si="44"/>
        <v>27.366822450783737</v>
      </c>
      <c r="K521" s="9">
        <f t="shared" si="44"/>
        <v>1.5157126775020071</v>
      </c>
      <c r="L521" s="9">
        <f t="shared" si="40"/>
        <v>1024.7521815731448</v>
      </c>
    </row>
    <row r="522" spans="5:12" x14ac:dyDescent="0.3">
      <c r="E522" s="3">
        <f t="shared" ref="E522:E556" si="45">1+E521</f>
        <v>2266</v>
      </c>
      <c r="F522" s="4">
        <f>F521*SUM(economy!Z312:AB312)/SUM(economy!Z311:AB311)</f>
        <v>12573.579224524114</v>
      </c>
      <c r="G522" s="9">
        <f t="shared" si="44"/>
        <v>268.71461886600292</v>
      </c>
      <c r="H522" s="9">
        <f t="shared" si="44"/>
        <v>287.93436086184647</v>
      </c>
      <c r="I522" s="9">
        <f t="shared" si="44"/>
        <v>165.05778780164314</v>
      </c>
      <c r="J522" s="9">
        <f t="shared" si="44"/>
        <v>27.28345417075095</v>
      </c>
      <c r="K522" s="9">
        <f t="shared" si="44"/>
        <v>1.5113311099250191</v>
      </c>
      <c r="L522" s="9">
        <f t="shared" ref="L522:L556" si="46">SUM(G522:K522,L$5)</f>
        <v>1025.5015528101685</v>
      </c>
    </row>
    <row r="523" spans="5:12" x14ac:dyDescent="0.3">
      <c r="E523" s="3">
        <f t="shared" si="45"/>
        <v>2267</v>
      </c>
      <c r="F523" s="4">
        <f>F522*SUM(economy!Z313:AB313)/SUM(economy!Z312:AB312)</f>
        <v>12537.683142550983</v>
      </c>
      <c r="G523" s="9">
        <f t="shared" si="44"/>
        <v>269.48202041491754</v>
      </c>
      <c r="H523" s="9">
        <f t="shared" si="44"/>
        <v>288.32286259359711</v>
      </c>
      <c r="I523" s="9">
        <f t="shared" si="44"/>
        <v>164.73126894291383</v>
      </c>
      <c r="J523" s="9">
        <f t="shared" si="44"/>
        <v>27.200608418647537</v>
      </c>
      <c r="K523" s="9">
        <f t="shared" si="44"/>
        <v>1.5069775389275231</v>
      </c>
      <c r="L523" s="9">
        <f t="shared" si="46"/>
        <v>1026.2437379090038</v>
      </c>
    </row>
    <row r="524" spans="5:12" x14ac:dyDescent="0.3">
      <c r="E524" s="3">
        <f t="shared" si="45"/>
        <v>2268</v>
      </c>
      <c r="F524" s="4">
        <f>F523*SUM(economy!Z314:AB314)/SUM(economy!Z313:AB313)</f>
        <v>12502.013925045132</v>
      </c>
      <c r="G524" s="9">
        <f t="shared" si="44"/>
        <v>270.24723112314837</v>
      </c>
      <c r="H524" s="9">
        <f t="shared" si="44"/>
        <v>288.7069250213388</v>
      </c>
      <c r="I524" s="9">
        <f t="shared" si="44"/>
        <v>164.40373998280276</v>
      </c>
      <c r="J524" s="9">
        <f t="shared" si="44"/>
        <v>27.118282228745606</v>
      </c>
      <c r="K524" s="9">
        <f t="shared" si="44"/>
        <v>1.50265170257384</v>
      </c>
      <c r="L524" s="9">
        <f t="shared" si="46"/>
        <v>1026.9788300586092</v>
      </c>
    </row>
    <row r="525" spans="5:12" x14ac:dyDescent="0.3">
      <c r="E525" s="3">
        <f t="shared" si="45"/>
        <v>2269</v>
      </c>
      <c r="F525" s="4">
        <f>F524*SUM(economy!Z315:AB315)/SUM(economy!Z314:AB314)</f>
        <v>12466.569383607624</v>
      </c>
      <c r="G525" s="9">
        <f t="shared" si="44"/>
        <v>271.01026483688349</v>
      </c>
      <c r="H525" s="9">
        <f t="shared" si="44"/>
        <v>289.08658165955745</v>
      </c>
      <c r="I525" s="9">
        <f t="shared" si="44"/>
        <v>164.07524856243751</v>
      </c>
      <c r="J525" s="9">
        <f t="shared" si="44"/>
        <v>27.036472547374903</v>
      </c>
      <c r="K525" s="9">
        <f t="shared" si="44"/>
        <v>1.4983533390459223</v>
      </c>
      <c r="L525" s="9">
        <f t="shared" si="46"/>
        <v>1027.7069209452993</v>
      </c>
    </row>
    <row r="526" spans="5:12" x14ac:dyDescent="0.3">
      <c r="E526" s="3">
        <f t="shared" si="45"/>
        <v>2270</v>
      </c>
      <c r="F526" s="4">
        <f>F525*SUM(economy!Z316:AB316)/SUM(economy!Z315:AB315)</f>
        <v>12431.347335356384</v>
      </c>
      <c r="G526" s="9">
        <f t="shared" si="44"/>
        <v>271.77113526874689</v>
      </c>
      <c r="H526" s="9">
        <f t="shared" si="44"/>
        <v>289.46186572505627</v>
      </c>
      <c r="I526" s="9">
        <f t="shared" si="44"/>
        <v>163.74584135470346</v>
      </c>
      <c r="J526" s="9">
        <f t="shared" si="44"/>
        <v>26.955176238457426</v>
      </c>
      <c r="K526" s="9">
        <f t="shared" si="44"/>
        <v>1.4940821868013627</v>
      </c>
      <c r="L526" s="9">
        <f t="shared" si="46"/>
        <v>1028.4281007737654</v>
      </c>
    </row>
    <row r="527" spans="5:12" x14ac:dyDescent="0.3">
      <c r="E527" s="3">
        <f t="shared" si="45"/>
        <v>2271</v>
      </c>
      <c r="F527" s="4">
        <f>F526*SUM(economy!Z317:AB317)/SUM(economy!Z316:AB316)</f>
        <v>12396.345604034286</v>
      </c>
      <c r="G527" s="9">
        <f t="shared" si="44"/>
        <v>272.52985599813485</v>
      </c>
      <c r="H527" s="9">
        <f t="shared" si="44"/>
        <v>289.83281013829259</v>
      </c>
      <c r="I527" s="9">
        <f t="shared" si="44"/>
        <v>163.41556407806911</v>
      </c>
      <c r="J527" s="9">
        <f t="shared" si="44"/>
        <v>26.874390088862633</v>
      </c>
      <c r="K527" s="9">
        <f t="shared" si="44"/>
        <v>1.4898379847239465</v>
      </c>
      <c r="L527" s="9">
        <f t="shared" si="46"/>
        <v>1029.1424582880832</v>
      </c>
    </row>
    <row r="528" spans="5:12" x14ac:dyDescent="0.3">
      <c r="E528" s="3">
        <f t="shared" si="45"/>
        <v>2272</v>
      </c>
      <c r="F528" s="4">
        <f>F527*SUM(economy!Z318:AB318)/SUM(economy!Z317:AB317)</f>
        <v>12361.562021061338</v>
      </c>
      <c r="G528" s="9">
        <f t="shared" si="44"/>
        <v>273.28644047162049</v>
      </c>
      <c r="H528" s="9">
        <f t="shared" si="44"/>
        <v>290.19944752481501</v>
      </c>
      <c r="I528" s="9">
        <f t="shared" si="44"/>
        <v>163.08446151039206</v>
      </c>
      <c r="J528" s="9">
        <f t="shared" si="44"/>
        <v>26.794110813586784</v>
      </c>
      <c r="K528" s="9">
        <f t="shared" si="44"/>
        <v>1.4856204722669868</v>
      </c>
      <c r="L528" s="9">
        <f t="shared" si="46"/>
        <v>1029.8500807926814</v>
      </c>
    </row>
    <row r="529" spans="5:12" x14ac:dyDescent="0.3">
      <c r="E529" s="3">
        <f t="shared" si="45"/>
        <v>2273</v>
      </c>
      <c r="F529" s="4">
        <f>F528*SUM(economy!Z319:AB319)/SUM(economy!Z318:AB318)</f>
        <v>12326.99442653292</v>
      </c>
      <c r="G529" s="9">
        <f t="shared" si="44"/>
        <v>274.04090200342239</v>
      </c>
      <c r="H529" s="9">
        <f t="shared" si="44"/>
        <v>290.56181021679595</v>
      </c>
      <c r="I529" s="9">
        <f t="shared" si="44"/>
        <v>162.75257750269793</v>
      </c>
      <c r="J529" s="9">
        <f t="shared" si="44"/>
        <v>26.714335060759907</v>
      </c>
      <c r="K529" s="9">
        <f t="shared" si="44"/>
        <v>1.4814293895896631</v>
      </c>
      <c r="L529" s="9">
        <f t="shared" si="46"/>
        <v>1030.5510541732658</v>
      </c>
    </row>
    <row r="530" spans="5:12" x14ac:dyDescent="0.3">
      <c r="E530" s="3">
        <f t="shared" si="45"/>
        <v>2274</v>
      </c>
      <c r="F530" s="4">
        <f>F529*SUM(economy!Z320:AB320)/SUM(economy!Z319:AB319)</f>
        <v>12292.640670165854</v>
      </c>
      <c r="G530" s="9">
        <f t="shared" si="44"/>
        <v>274.79325377593381</v>
      </c>
      <c r="H530" s="9">
        <f t="shared" si="44"/>
        <v>290.91993025465302</v>
      </c>
      <c r="I530" s="9">
        <f t="shared" si="44"/>
        <v>162.41995499292406</v>
      </c>
      <c r="J530" s="9">
        <f t="shared" si="44"/>
        <v>26.635059416483895</v>
      </c>
      <c r="K530" s="9">
        <f t="shared" si="44"/>
        <v>1.4772644776865782</v>
      </c>
      <c r="L530" s="9">
        <f t="shared" si="46"/>
        <v>1031.2454629176814</v>
      </c>
    </row>
    <row r="531" spans="5:12" x14ac:dyDescent="0.3">
      <c r="E531" s="3">
        <f t="shared" si="45"/>
        <v>2275</v>
      </c>
      <c r="F531" s="4">
        <f>F530*SUM(economy!Z321:AB321)/SUM(economy!Z320:AB320)</f>
        <v>12258.498612193949</v>
      </c>
      <c r="G531" s="9">
        <f t="shared" si="44"/>
        <v>275.54350884031015</v>
      </c>
      <c r="H531" s="9">
        <f t="shared" si="44"/>
        <v>291.27383938875516</v>
      </c>
      <c r="I531" s="9">
        <f t="shared" si="44"/>
        <v>162.08663601962118</v>
      </c>
      <c r="J531" s="9">
        <f t="shared" si="44"/>
        <v>26.556280409505256</v>
      </c>
      <c r="K531" s="9">
        <f t="shared" si="44"/>
        <v>1.4731254785107559</v>
      </c>
      <c r="L531" s="9">
        <f t="shared" si="46"/>
        <v>1031.9333901367027</v>
      </c>
    </row>
    <row r="532" spans="5:12" x14ac:dyDescent="0.3">
      <c r="E532" s="3">
        <f t="shared" si="45"/>
        <v>2276</v>
      </c>
      <c r="F532" s="4">
        <f>F531*SUM(economy!Z322:AB322)/SUM(economy!Z321:AB321)</f>
        <v>12224.566124214645</v>
      </c>
      <c r="G532" s="9">
        <f t="shared" si="44"/>
        <v>276.29168011711073</v>
      </c>
      <c r="H532" s="9">
        <f t="shared" si="44"/>
        <v>291.62356908120813</v>
      </c>
      <c r="I532" s="9">
        <f t="shared" si="44"/>
        <v>161.7526617356055</v>
      </c>
      <c r="J532" s="9">
        <f t="shared" si="44"/>
        <v>26.477994515726021</v>
      </c>
      <c r="K532" s="9">
        <f t="shared" si="44"/>
        <v>1.4690121350902867</v>
      </c>
      <c r="L532" s="9">
        <f t="shared" si="46"/>
        <v>1032.6149175847406</v>
      </c>
    </row>
    <row r="533" spans="5:12" x14ac:dyDescent="0.3">
      <c r="E533" s="3">
        <f t="shared" si="45"/>
        <v>2277</v>
      </c>
      <c r="F533" s="4">
        <f>F532*SUM(economy!Z323:AB323)/SUM(economy!Z322:AB322)</f>
        <v>12190.841089988531</v>
      </c>
      <c r="G533" s="9">
        <f t="shared" si="44"/>
        <v>277.03778039699239</v>
      </c>
      <c r="H533" s="9">
        <f t="shared" si="44"/>
        <v>291.96915050771435</v>
      </c>
      <c r="I533" s="9">
        <f t="shared" si="44"/>
        <v>161.41807242155468</v>
      </c>
      <c r="J533" s="9">
        <f t="shared" si="44"/>
        <v>26.400198162556357</v>
      </c>
      <c r="K533" s="9">
        <f t="shared" si="44"/>
        <v>1.4649241916388256</v>
      </c>
      <c r="L533" s="9">
        <f t="shared" si="46"/>
        <v>1033.2901256804566</v>
      </c>
    </row>
    <row r="534" spans="5:12" x14ac:dyDescent="0.3">
      <c r="E534" s="3">
        <f t="shared" si="45"/>
        <v>2278</v>
      </c>
      <c r="F534" s="4">
        <f>F533*SUM(economy!Z324:AB324)/SUM(economy!Z323:AB323)</f>
        <v>12157.32140619325</v>
      </c>
      <c r="G534" s="9">
        <f t="shared" si="44"/>
        <v>277.7818223414518</v>
      </c>
      <c r="H534" s="9">
        <f t="shared" si="44"/>
        <v>292.31061455950316</v>
      </c>
      <c r="I534" s="9">
        <f t="shared" si="44"/>
        <v>161.0829074995417</v>
      </c>
      <c r="J534" s="9">
        <f t="shared" si="44"/>
        <v>26.322887733112346</v>
      </c>
      <c r="K534" s="9">
        <f t="shared" si="44"/>
        <v>1.46086139366015</v>
      </c>
      <c r="L534" s="9">
        <f t="shared" si="46"/>
        <v>1033.959093527269</v>
      </c>
    </row>
    <row r="535" spans="5:12" x14ac:dyDescent="0.3">
      <c r="E535" s="3">
        <f t="shared" si="45"/>
        <v>2279</v>
      </c>
      <c r="F535" s="4">
        <f>F534*SUM(economy!Z325:AB325)/SUM(economy!Z324:AB324)</f>
        <v>12124.004983133185</v>
      </c>
      <c r="G535" s="9">
        <f t="shared" ref="G535:K550" si="47">G534*(1-G$5)+G$4*$F534*$L$4/1000</f>
        <v>278.52381848361381</v>
      </c>
      <c r="H535" s="9">
        <f t="shared" si="47"/>
        <v>292.64799184532615</v>
      </c>
      <c r="I535" s="9">
        <f t="shared" si="47"/>
        <v>160.74720554650011</v>
      </c>
      <c r="J535" s="9">
        <f t="shared" si="47"/>
        <v>26.246059570262464</v>
      </c>
      <c r="K535" s="9">
        <f t="shared" si="47"/>
        <v>1.456823488046969</v>
      </c>
      <c r="L535" s="9">
        <f t="shared" si="46"/>
        <v>1034.6218989337494</v>
      </c>
    </row>
    <row r="536" spans="5:12" x14ac:dyDescent="0.3">
      <c r="E536" s="3">
        <f t="shared" si="45"/>
        <v>2280</v>
      </c>
      <c r="F536" s="4">
        <f>F535*SUM(economy!Z326:AB326)/SUM(economy!Z325:AB325)</f>
        <v>12090.889745406899</v>
      </c>
      <c r="G536" s="9">
        <f t="shared" si="47"/>
        <v>279.26378122906323</v>
      </c>
      <c r="H536" s="9">
        <f t="shared" si="47"/>
        <v>292.98131269351364</v>
      </c>
      <c r="I536" s="9">
        <f t="shared" si="47"/>
        <v>160.4110043076152</v>
      </c>
      <c r="J536" s="9">
        <f t="shared" si="47"/>
        <v>26.169709980526164</v>
      </c>
      <c r="K536" s="9">
        <f t="shared" si="47"/>
        <v>1.4528102231741751</v>
      </c>
      <c r="L536" s="9">
        <f t="shared" si="46"/>
        <v>1035.2786184338925</v>
      </c>
    </row>
    <row r="537" spans="5:12" x14ac:dyDescent="0.3">
      <c r="E537" s="3">
        <f t="shared" si="45"/>
        <v>2281</v>
      </c>
      <c r="F537" s="4">
        <f>F536*SUM(economy!Z327:AB327)/SUM(economy!Z326:AB326)</f>
        <v>12057.973632533227</v>
      </c>
      <c r="G537" s="9">
        <f t="shared" si="47"/>
        <v>280.00172285671715</v>
      </c>
      <c r="H537" s="9">
        <f t="shared" si="47"/>
        <v>293.31060715408859</v>
      </c>
      <c r="I537" s="9">
        <f t="shared" si="47"/>
        <v>160.07434070963575</v>
      </c>
      <c r="J537" s="9">
        <f t="shared" si="47"/>
        <v>26.093835237828124</v>
      </c>
      <c r="K537" s="9">
        <f t="shared" si="47"/>
        <v>1.4488213489867383</v>
      </c>
      <c r="L537" s="9">
        <f t="shared" si="46"/>
        <v>1035.9293273072562</v>
      </c>
    </row>
    <row r="538" spans="5:12" x14ac:dyDescent="0.3">
      <c r="E538" s="3">
        <f t="shared" si="45"/>
        <v>2282</v>
      </c>
      <c r="F538" s="4">
        <f>F537*SUM(economy!Z328:AB328)/SUM(economy!Z327:AB327)</f>
        <v>12025.254599537928</v>
      </c>
      <c r="G538" s="9">
        <f t="shared" si="47"/>
        <v>280.7376555197356</v>
      </c>
      <c r="H538" s="9">
        <f t="shared" si="47"/>
        <v>293.63590500093295</v>
      </c>
      <c r="I538" s="9">
        <f t="shared" si="47"/>
        <v>159.73725087410108</v>
      </c>
      <c r="J538" s="9">
        <f t="shared" si="47"/>
        <v>26.018431587111468</v>
      </c>
      <c r="K538" s="9">
        <f t="shared" si="47"/>
        <v>1.4448566170824124</v>
      </c>
      <c r="L538" s="9">
        <f t="shared" si="46"/>
        <v>1036.5740995989636</v>
      </c>
    </row>
    <row r="539" spans="5:12" x14ac:dyDescent="0.3">
      <c r="E539" s="3">
        <f t="shared" si="45"/>
        <v>2283</v>
      </c>
      <c r="F539" s="4">
        <f>F538*SUM(economy!Z329:AB329)/SUM(economy!Z328:AB328)</f>
        <v>11992.730617502122</v>
      </c>
      <c r="G539" s="9">
        <f t="shared" si="47"/>
        <v>281.47159124646794</v>
      </c>
      <c r="H539" s="9">
        <f t="shared" si="47"/>
        <v>293.95723573400352</v>
      </c>
      <c r="I539" s="9">
        <f t="shared" si="47"/>
        <v>159.39977013047886</v>
      </c>
      <c r="J539" s="9">
        <f t="shared" si="47"/>
        <v>25.94349524781347</v>
      </c>
      <c r="K539" s="9">
        <f t="shared" si="47"/>
        <v>1.4409157807894377</v>
      </c>
      <c r="L539" s="9">
        <f t="shared" si="46"/>
        <v>1037.213008139553</v>
      </c>
    </row>
    <row r="540" spans="5:12" x14ac:dyDescent="0.3">
      <c r="E540" s="3">
        <f t="shared" si="45"/>
        <v>2284</v>
      </c>
      <c r="F540" s="4">
        <f>F539*SUM(economy!Z330:AB330)/SUM(economy!Z329:AB329)</f>
        <v>11960.399674073871</v>
      </c>
      <c r="G540" s="9">
        <f t="shared" si="47"/>
        <v>282.20354194143283</v>
      </c>
      <c r="H540" s="9">
        <f t="shared" si="47"/>
        <v>294.27462858159299</v>
      </c>
      <c r="I540" s="9">
        <f t="shared" si="47"/>
        <v>159.06193302920869</v>
      </c>
      <c r="J540" s="9">
        <f t="shared" si="47"/>
        <v>25.869022417207045</v>
      </c>
      <c r="K540" s="9">
        <f t="shared" si="47"/>
        <v>1.4369985952394222</v>
      </c>
      <c r="L540" s="9">
        <f t="shared" si="46"/>
        <v>1037.8461245646808</v>
      </c>
    </row>
    <row r="541" spans="5:12" x14ac:dyDescent="0.3">
      <c r="E541" s="3">
        <f t="shared" si="45"/>
        <v>2285</v>
      </c>
      <c r="F541" s="4">
        <f>F540*SUM(economy!Z331:AB331)/SUM(economy!Z330:AB330)</f>
        <v>11928.259773944274</v>
      </c>
      <c r="G541" s="9">
        <f t="shared" si="47"/>
        <v>282.93351938632935</v>
      </c>
      <c r="H541" s="9">
        <f t="shared" si="47"/>
        <v>294.58811250263284</v>
      </c>
      <c r="I541" s="9">
        <f t="shared" si="47"/>
        <v>158.72377335464779</v>
      </c>
      <c r="J541" s="9">
        <f t="shared" si="47"/>
        <v>25.795009273611413</v>
      </c>
      <c r="K541" s="9">
        <f t="shared" si="47"/>
        <v>1.4331048174355616</v>
      </c>
      <c r="L541" s="9">
        <f t="shared" si="46"/>
        <v>1038.4735193346571</v>
      </c>
    </row>
    <row r="542" spans="5:12" x14ac:dyDescent="0.3">
      <c r="E542" s="3">
        <f t="shared" si="45"/>
        <v>2286</v>
      </c>
      <c r="F542" s="4">
        <f>F541*SUM(economy!Z332:AB332)/SUM(economy!Z331:AB331)</f>
        <v>11896.308939289449</v>
      </c>
      <c r="G542" s="9">
        <f t="shared" si="47"/>
        <v>283.6615352410771</v>
      </c>
      <c r="H542" s="9">
        <f t="shared" si="47"/>
        <v>294.89771618903484</v>
      </c>
      <c r="I542" s="9">
        <f t="shared" si="47"/>
        <v>158.38532413791415</v>
      </c>
      <c r="J542" s="9">
        <f t="shared" si="47"/>
        <v>25.721451979475212</v>
      </c>
      <c r="K542" s="9">
        <f t="shared" si="47"/>
        <v>1.4292342063163692</v>
      </c>
      <c r="L542" s="9">
        <f t="shared" si="46"/>
        <v>1039.0952617538178</v>
      </c>
    </row>
    <row r="543" spans="5:12" x14ac:dyDescent="0.3">
      <c r="E543" s="3">
        <f t="shared" si="45"/>
        <v>2287</v>
      </c>
      <c r="F543" s="4">
        <f>F542*SUM(economy!Z333:AB333)/SUM(economy!Z332:AB332)</f>
        <v>11864.545210179554</v>
      </c>
      <c r="G543" s="9">
        <f t="shared" si="47"/>
        <v>284.38760104488352</v>
      </c>
      <c r="H543" s="9">
        <f t="shared" si="47"/>
        <v>295.20346806806725</v>
      </c>
      <c r="I543" s="9">
        <f t="shared" si="47"/>
        <v>158.04661766962394</v>
      </c>
      <c r="J543" s="9">
        <f t="shared" si="47"/>
        <v>25.648346684335372</v>
      </c>
      <c r="K543" s="9">
        <f t="shared" si="47"/>
        <v>1.4253865228150819</v>
      </c>
      <c r="L543" s="9">
        <f t="shared" si="46"/>
        <v>1039.7114199897251</v>
      </c>
    </row>
    <row r="544" spans="5:12" x14ac:dyDescent="0.3">
      <c r="E544" s="3">
        <f t="shared" si="45"/>
        <v>2288</v>
      </c>
      <c r="F544" s="4">
        <f>F543*SUM(economy!Z334:AB334)/SUM(economy!Z333:AB333)</f>
        <v>11832.966644956106</v>
      </c>
      <c r="G544" s="9">
        <f t="shared" si="47"/>
        <v>285.11172821733578</v>
      </c>
      <c r="H544" s="9">
        <f t="shared" si="47"/>
        <v>295.50539630476305</v>
      </c>
      <c r="I544" s="9">
        <f t="shared" si="47"/>
        <v>157.70768551251925</v>
      </c>
      <c r="J544" s="9">
        <f t="shared" si="47"/>
        <v>25.575689527654959</v>
      </c>
      <c r="K544" s="9">
        <f t="shared" si="47"/>
        <v>1.4215615299148925</v>
      </c>
      <c r="L544" s="9">
        <f t="shared" si="46"/>
        <v>1040.3220610921881</v>
      </c>
    </row>
    <row r="545" spans="5:12" x14ac:dyDescent="0.3">
      <c r="E545" s="3">
        <f t="shared" si="45"/>
        <v>2289</v>
      </c>
      <c r="F545" s="4">
        <f>F544*SUM(economy!Z335:AB335)/SUM(economy!Z334:AB334)</f>
        <v>11801.571320579</v>
      </c>
      <c r="G545" s="9">
        <f t="shared" si="47"/>
        <v>285.83392805951621</v>
      </c>
      <c r="H545" s="9">
        <f t="shared" si="47"/>
        <v>295.80352880435703</v>
      </c>
      <c r="I545" s="9">
        <f t="shared" si="47"/>
        <v>157.36855851398298</v>
      </c>
      <c r="J545" s="9">
        <f t="shared" si="47"/>
        <v>25.503476641543195</v>
      </c>
      <c r="K545" s="9">
        <f t="shared" si="47"/>
        <v>1.4177589927001648</v>
      </c>
      <c r="L545" s="9">
        <f t="shared" si="46"/>
        <v>1040.9272510120995</v>
      </c>
    </row>
    <row r="546" spans="5:12" x14ac:dyDescent="0.3">
      <c r="E546" s="3">
        <f t="shared" si="45"/>
        <v>2290</v>
      </c>
      <c r="F546" s="4">
        <f>F545*SUM(economy!Z336:AB336)/SUM(economy!Z335:AB335)</f>
        <v>11770.357332943957</v>
      </c>
      <c r="G546" s="9">
        <f t="shared" si="47"/>
        <v>286.5542117551384</v>
      </c>
      <c r="H546" s="9">
        <f t="shared" si="47"/>
        <v>296.09789321474869</v>
      </c>
      <c r="I546" s="9">
        <f t="shared" si="47"/>
        <v>157.02926681843809</v>
      </c>
      <c r="J546" s="9">
        <f t="shared" si="47"/>
        <v>25.431704153360801</v>
      </c>
      <c r="K546" s="9">
        <f t="shared" si="47"/>
        <v>1.41397867840379</v>
      </c>
      <c r="L546" s="9">
        <f t="shared" si="46"/>
        <v>1041.5270546200895</v>
      </c>
    </row>
    <row r="547" spans="5:12" x14ac:dyDescent="0.3">
      <c r="E547" s="3">
        <f t="shared" si="45"/>
        <v>2291</v>
      </c>
      <c r="F547" s="4">
        <f>F546*SUM(economy!Z337:AB337)/SUM(economy!Z336:AB336)</f>
        <v>11739.322797172143</v>
      </c>
      <c r="G547" s="9">
        <f t="shared" si="47"/>
        <v>287.27259037170307</v>
      </c>
      <c r="H547" s="9">
        <f t="shared" si="47"/>
        <v>296.38851692898834</v>
      </c>
      <c r="I547" s="9">
        <f t="shared" si="47"/>
        <v>156.68983987962787</v>
      </c>
      <c r="J547" s="9">
        <f t="shared" si="47"/>
        <v>25.360368188213791</v>
      </c>
      <c r="K547" s="9">
        <f t="shared" si="47"/>
        <v>1.4102203564508133</v>
      </c>
      <c r="L547" s="9">
        <f t="shared" si="46"/>
        <v>1042.1215357249839</v>
      </c>
    </row>
    <row r="548" spans="5:12" x14ac:dyDescent="0.3">
      <c r="E548" s="3">
        <f t="shared" si="45"/>
        <v>2292</v>
      </c>
      <c r="F548" s="4">
        <f>F547*SUM(economy!Z338:AB338)/SUM(economy!Z337:AB337)</f>
        <v>11708.465847872496</v>
      </c>
      <c r="G548" s="9">
        <f t="shared" si="47"/>
        <v>287.98907486167133</v>
      </c>
      <c r="H548" s="9">
        <f t="shared" si="47"/>
        <v>296.67542708778308</v>
      </c>
      <c r="I548" s="9">
        <f t="shared" si="47"/>
        <v>156.35030647277506</v>
      </c>
      <c r="J548" s="9">
        <f t="shared" si="47"/>
        <v>25.289464871338783</v>
      </c>
      <c r="K548" s="9">
        <f t="shared" si="47"/>
        <v>1.4064837984984915</v>
      </c>
      <c r="L548" s="9">
        <f t="shared" si="46"/>
        <v>1042.7107570920666</v>
      </c>
    </row>
    <row r="549" spans="5:12" x14ac:dyDescent="0.3">
      <c r="E549" s="3">
        <f t="shared" si="45"/>
        <v>2293</v>
      </c>
      <c r="F549" s="4">
        <f>F548*SUM(economy!Z339:AB339)/SUM(economy!Z338:AB338)</f>
        <v>11677.784639378113</v>
      </c>
      <c r="G549" s="9">
        <f t="shared" si="47"/>
        <v>288.70367606365414</v>
      </c>
      <c r="H549" s="9">
        <f t="shared" si="47"/>
        <v>296.95865058202111</v>
      </c>
      <c r="I549" s="9">
        <f t="shared" si="47"/>
        <v>156.0106947066171</v>
      </c>
      <c r="J549" s="9">
        <f t="shared" si="47"/>
        <v>25.218990330382827</v>
      </c>
      <c r="K549" s="9">
        <f t="shared" si="47"/>
        <v>1.4027687784729039</v>
      </c>
      <c r="L549" s="9">
        <f t="shared" si="46"/>
        <v>1043.2947804611481</v>
      </c>
    </row>
    <row r="550" spans="5:12" x14ac:dyDescent="0.3">
      <c r="E550" s="3">
        <f t="shared" si="45"/>
        <v>2294</v>
      </c>
      <c r="F550" s="4">
        <f>F549*SUM(economy!Z340:AB340)/SUM(economy!Z339:AB339)</f>
        <v>11647.277345957818</v>
      </c>
      <c r="G550" s="9">
        <f t="shared" si="47"/>
        <v>289.41640470361619</v>
      </c>
      <c r="H550" s="9">
        <f t="shared" si="47"/>
        <v>297.23821405531089</v>
      </c>
      <c r="I550" s="9">
        <f t="shared" si="47"/>
        <v>155.67103203531533</v>
      </c>
      <c r="J550" s="9">
        <f t="shared" si="47"/>
        <v>25.148940697580759</v>
      </c>
      <c r="K550" s="9">
        <f t="shared" si="47"/>
        <v>1.3990750726022587</v>
      </c>
      <c r="L550" s="9">
        <f t="shared" si="46"/>
        <v>1043.8736665644255</v>
      </c>
    </row>
    <row r="551" spans="5:12" x14ac:dyDescent="0.3">
      <c r="E551" s="3">
        <f t="shared" si="45"/>
        <v>2295</v>
      </c>
      <c r="F551" s="4">
        <f>F550*SUM(economy!Z341:AB341)/SUM(economy!Z340:AB340)</f>
        <v>11616.94216200375</v>
      </c>
      <c r="G551" s="9">
        <f t="shared" ref="G551:K556" si="48">G550*(1-G$5)+G$4*$F550*$L$4/1000</f>
        <v>290.12727139609251</v>
      </c>
      <c r="H551" s="9">
        <f t="shared" si="48"/>
        <v>297.51414390653343</v>
      </c>
      <c r="I551" s="9">
        <f t="shared" si="48"/>
        <v>155.33134527023623</v>
      </c>
      <c r="J551" s="9">
        <f t="shared" si="48"/>
        <v>25.079312111832973</v>
      </c>
      <c r="K551" s="9">
        <f t="shared" si="48"/>
        <v>1.3954024594470245</v>
      </c>
      <c r="L551" s="9">
        <f t="shared" si="46"/>
        <v>1044.4474751441421</v>
      </c>
    </row>
    <row r="552" spans="5:12" x14ac:dyDescent="0.3">
      <c r="E552" s="3">
        <f t="shared" si="45"/>
        <v>2296</v>
      </c>
      <c r="F552" s="4">
        <f>F551*SUM(economy!Z342:AB342)/SUM(economy!Z341:AB341)</f>
        <v>11586.77730219598</v>
      </c>
      <c r="G552" s="9">
        <f t="shared" si="48"/>
        <v>290.83628664541669</v>
      </c>
      <c r="H552" s="9">
        <f t="shared" si="48"/>
        <v>297.7864662924049</v>
      </c>
      <c r="I552" s="9">
        <f t="shared" si="48"/>
        <v>154.99166059160245</v>
      </c>
      <c r="J552" s="9">
        <f t="shared" si="48"/>
        <v>25.010100720686548</v>
      </c>
      <c r="K552" s="9">
        <f t="shared" si="48"/>
        <v>1.3917507199270138</v>
      </c>
      <c r="L552" s="9">
        <f t="shared" si="46"/>
        <v>1045.0162649700376</v>
      </c>
    </row>
    <row r="553" spans="5:12" x14ac:dyDescent="0.3">
      <c r="E553" s="3">
        <f t="shared" si="45"/>
        <v>2297</v>
      </c>
      <c r="F553" s="4">
        <f>F552*SUM(economy!Z343:AB343)/SUM(economy!Z342:AB342)</f>
        <v>11556.781001645204</v>
      </c>
      <c r="G553" s="9">
        <f t="shared" si="48"/>
        <v>291.54346084695919</v>
      </c>
      <c r="H553" s="9">
        <f t="shared" si="48"/>
        <v>298.0552071300479</v>
      </c>
      <c r="I553" s="9">
        <f t="shared" si="48"/>
        <v>154.65200356001267</v>
      </c>
      <c r="J553" s="9">
        <f t="shared" si="48"/>
        <v>24.941302682222489</v>
      </c>
      <c r="K553" s="9">
        <f t="shared" si="48"/>
        <v>1.3881196373455393</v>
      </c>
      <c r="L553" s="9">
        <f t="shared" si="46"/>
        <v>1045.5800938565878</v>
      </c>
    </row>
    <row r="554" spans="5:12" x14ac:dyDescent="0.3">
      <c r="E554" s="3">
        <f t="shared" si="45"/>
        <v>2298</v>
      </c>
      <c r="F554" s="4">
        <f>F553*SUM(economy!Z344:AB344)/SUM(economy!Z343:AB343)</f>
        <v>11526.951516014402</v>
      </c>
      <c r="G554" s="9">
        <f t="shared" si="48"/>
        <v>292.24880428837417</v>
      </c>
      <c r="H554" s="9">
        <f t="shared" si="48"/>
        <v>298.32039209956901</v>
      </c>
      <c r="I554" s="9">
        <f t="shared" si="48"/>
        <v>154.31239912782763</v>
      </c>
      <c r="J554" s="9">
        <f t="shared" si="48"/>
        <v>24.872914166851924</v>
      </c>
      <c r="K554" s="9">
        <f t="shared" si="48"/>
        <v>1.3845089974107632</v>
      </c>
      <c r="L554" s="9">
        <f t="shared" si="46"/>
        <v>1046.1390186800336</v>
      </c>
    </row>
    <row r="555" spans="5:12" x14ac:dyDescent="0.3">
      <c r="E555" s="3">
        <f t="shared" si="45"/>
        <v>2299</v>
      </c>
      <c r="F555" s="4">
        <f>F554*SUM(economy!Z345:AB345)/SUM(economy!Z344:AB344)</f>
        <v>11497.287121620277</v>
      </c>
      <c r="G555" s="9">
        <f t="shared" si="48"/>
        <v>292.95232715085393</v>
      </c>
      <c r="H555" s="9">
        <f t="shared" si="48"/>
        <v>298.58204664664055</v>
      </c>
      <c r="I555" s="9">
        <f t="shared" si="48"/>
        <v>153.97287165042218</v>
      </c>
      <c r="J555" s="9">
        <f t="shared" si="48"/>
        <v>24.804931359023964</v>
      </c>
      <c r="K555" s="9">
        <f t="shared" si="48"/>
        <v>1.3809185882543595</v>
      </c>
      <c r="L555" s="9">
        <f t="shared" si="46"/>
        <v>1046.6930953951949</v>
      </c>
    </row>
    <row r="556" spans="5:12" x14ac:dyDescent="0.3">
      <c r="E556" s="3">
        <f t="shared" si="45"/>
        <v>2300</v>
      </c>
      <c r="F556" s="4">
        <f>F555*SUM(economy!Z346:AB346)/SUM(economy!Z345:AB345)</f>
        <v>11467.786115515515</v>
      </c>
      <c r="G556" s="9">
        <f t="shared" si="48"/>
        <v>293.65403951038945</v>
      </c>
      <c r="H556" s="9">
        <f t="shared" si="48"/>
        <v>298.84019598508479</v>
      </c>
      <c r="I556" s="9">
        <f t="shared" si="48"/>
        <v>153.63344489730116</v>
      </c>
      <c r="J556" s="9">
        <f t="shared" si="48"/>
        <v>24.737350458847896</v>
      </c>
      <c r="K556" s="9">
        <f t="shared" si="48"/>
        <v>1.3773482004475934</v>
      </c>
      <c r="L556" s="9">
        <f t="shared" si="46"/>
        <v>1047.2423790520709</v>
      </c>
    </row>
    <row r="557" spans="5:12" x14ac:dyDescent="0.3">
      <c r="E557" s="3"/>
      <c r="F557" s="3"/>
      <c r="G557" s="9"/>
      <c r="H557" s="9"/>
      <c r="I557" s="9"/>
      <c r="J557" s="9"/>
      <c r="K557" s="9"/>
      <c r="L557" s="9"/>
    </row>
    <row r="558" spans="5:12" x14ac:dyDescent="0.3">
      <c r="E558" s="3"/>
      <c r="F558" s="3"/>
      <c r="G558" s="9"/>
      <c r="H558" s="9"/>
      <c r="I558" s="9"/>
      <c r="J558" s="9"/>
      <c r="K558" s="9"/>
      <c r="L558" s="9"/>
    </row>
    <row r="559" spans="5:12" x14ac:dyDescent="0.3">
      <c r="E559" s="3"/>
      <c r="F559" s="3"/>
      <c r="G559" s="9"/>
      <c r="H559" s="9"/>
      <c r="I559" s="9"/>
      <c r="J559" s="9"/>
      <c r="K559" s="9"/>
      <c r="L559" s="9"/>
    </row>
    <row r="560" spans="5:12" x14ac:dyDescent="0.3">
      <c r="E560" s="3"/>
      <c r="F560" s="3"/>
      <c r="G560" s="9"/>
      <c r="H560" s="9"/>
      <c r="I560" s="9"/>
      <c r="J560" s="9"/>
      <c r="K560" s="9"/>
      <c r="L560" s="9"/>
    </row>
    <row r="561" spans="5:12" x14ac:dyDescent="0.3">
      <c r="E561" s="3"/>
      <c r="F561" s="3"/>
      <c r="G561" s="9"/>
      <c r="H561" s="9"/>
      <c r="I561" s="9"/>
      <c r="J561" s="9"/>
      <c r="K561" s="9"/>
      <c r="L561" s="9"/>
    </row>
    <row r="562" spans="5:12" x14ac:dyDescent="0.3">
      <c r="E562" s="3"/>
      <c r="F562" s="3"/>
      <c r="G562" s="9"/>
      <c r="H562" s="9"/>
      <c r="I562" s="9"/>
      <c r="J562" s="9"/>
      <c r="K562" s="9"/>
      <c r="L562" s="9"/>
    </row>
    <row r="563" spans="5:12" x14ac:dyDescent="0.3">
      <c r="E563" s="3"/>
      <c r="F563" s="3"/>
      <c r="G563" s="9"/>
      <c r="H563" s="9"/>
      <c r="I563" s="9"/>
      <c r="J563" s="9"/>
      <c r="K563" s="9"/>
      <c r="L563" s="9"/>
    </row>
    <row r="564" spans="5:12" x14ac:dyDescent="0.3">
      <c r="E564" s="3"/>
      <c r="F564" s="3"/>
      <c r="G564" s="9"/>
      <c r="H564" s="9"/>
      <c r="I564" s="9"/>
      <c r="J564" s="9"/>
      <c r="K564" s="9"/>
      <c r="L564" s="9"/>
    </row>
    <row r="565" spans="5:12" x14ac:dyDescent="0.3">
      <c r="E565" s="3"/>
      <c r="F565" s="3"/>
      <c r="G565" s="9"/>
      <c r="H565" s="9"/>
      <c r="I565" s="9"/>
      <c r="J565" s="9"/>
      <c r="K565" s="9"/>
      <c r="L565" s="9"/>
    </row>
    <row r="566" spans="5:12" x14ac:dyDescent="0.3">
      <c r="E566" s="3"/>
      <c r="F566" s="3"/>
      <c r="G566" s="9"/>
      <c r="H566" s="9"/>
      <c r="I566" s="9"/>
      <c r="J566" s="9"/>
      <c r="K566" s="9"/>
      <c r="L566" s="9"/>
    </row>
    <row r="567" spans="5:12" x14ac:dyDescent="0.3">
      <c r="E567" s="3"/>
      <c r="F567" s="3"/>
      <c r="G567" s="9"/>
      <c r="H567" s="9"/>
      <c r="I567" s="9"/>
      <c r="J567" s="9"/>
      <c r="K567" s="9"/>
      <c r="L567" s="9"/>
    </row>
    <row r="568" spans="5:12" x14ac:dyDescent="0.3">
      <c r="E568" s="3"/>
      <c r="F568" s="3"/>
      <c r="G568" s="9"/>
      <c r="H568" s="9"/>
      <c r="I568" s="9"/>
      <c r="J568" s="9"/>
      <c r="K568" s="9"/>
      <c r="L568" s="9"/>
    </row>
    <row r="569" spans="5:12" x14ac:dyDescent="0.3">
      <c r="E569" s="3"/>
      <c r="F569" s="3"/>
      <c r="G569" s="9"/>
      <c r="H569" s="9"/>
      <c r="I569" s="9"/>
      <c r="J569" s="9"/>
      <c r="K569" s="9"/>
      <c r="L569" s="9"/>
    </row>
    <row r="570" spans="5:12" x14ac:dyDescent="0.3">
      <c r="E570" s="3"/>
      <c r="F570" s="3"/>
      <c r="G570" s="9"/>
      <c r="H570" s="9"/>
      <c r="I570" s="9"/>
      <c r="J570" s="9"/>
      <c r="K570" s="9"/>
      <c r="L570" s="9"/>
    </row>
    <row r="571" spans="5:12" x14ac:dyDescent="0.3">
      <c r="E571" s="3"/>
      <c r="F571" s="3"/>
      <c r="G571" s="9"/>
      <c r="H571" s="9"/>
      <c r="I571" s="9"/>
      <c r="J571" s="9"/>
      <c r="K571" s="9"/>
      <c r="L571" s="9"/>
    </row>
    <row r="572" spans="5:12" x14ac:dyDescent="0.3">
      <c r="E572" s="3"/>
      <c r="F572" s="3"/>
      <c r="G572" s="9"/>
      <c r="H572" s="9"/>
      <c r="I572" s="9"/>
      <c r="J572" s="9"/>
      <c r="K572" s="9"/>
      <c r="L572" s="9"/>
    </row>
    <row r="573" spans="5:12" x14ac:dyDescent="0.3">
      <c r="E573" s="3"/>
      <c r="F573" s="3"/>
      <c r="G573" s="9"/>
      <c r="H573" s="9"/>
      <c r="I573" s="9"/>
      <c r="J573" s="9"/>
      <c r="K573" s="9"/>
      <c r="L573" s="9"/>
    </row>
    <row r="574" spans="5:12" x14ac:dyDescent="0.3">
      <c r="E574" s="3"/>
      <c r="F574" s="3"/>
      <c r="G574" s="9"/>
      <c r="H574" s="9"/>
      <c r="I574" s="9"/>
      <c r="J574" s="9"/>
      <c r="K574" s="9"/>
      <c r="L574" s="9"/>
    </row>
    <row r="575" spans="5:12" x14ac:dyDescent="0.3">
      <c r="E575" s="3"/>
      <c r="F575" s="3"/>
      <c r="G575" s="9"/>
      <c r="H575" s="9"/>
      <c r="I575" s="9"/>
      <c r="J575" s="9"/>
      <c r="K575" s="9"/>
      <c r="L575" s="9"/>
    </row>
    <row r="576" spans="5:12" x14ac:dyDescent="0.3">
      <c r="E576" s="3"/>
      <c r="F576" s="3"/>
      <c r="G576" s="9"/>
      <c r="H576" s="9"/>
      <c r="I576" s="9"/>
      <c r="J576" s="9"/>
      <c r="K576" s="9"/>
      <c r="L576" s="9"/>
    </row>
    <row r="577" spans="5:12" x14ac:dyDescent="0.3">
      <c r="E577" s="3"/>
      <c r="F577" s="3"/>
      <c r="G577" s="9"/>
      <c r="H577" s="9"/>
      <c r="I577" s="9"/>
      <c r="J577" s="9"/>
      <c r="K577" s="9"/>
      <c r="L577" s="9"/>
    </row>
    <row r="578" spans="5:12" x14ac:dyDescent="0.3">
      <c r="E578" s="3"/>
      <c r="F578" s="3"/>
      <c r="G578" s="9"/>
      <c r="H578" s="9"/>
      <c r="I578" s="9"/>
      <c r="J578" s="9"/>
      <c r="K578" s="9"/>
      <c r="L578" s="9"/>
    </row>
    <row r="579" spans="5:12" x14ac:dyDescent="0.3">
      <c r="E579" s="3"/>
      <c r="F579" s="3"/>
      <c r="G579" s="9"/>
      <c r="H579" s="9"/>
      <c r="I579" s="9"/>
      <c r="J579" s="9"/>
      <c r="K579" s="9"/>
      <c r="L579" s="9"/>
    </row>
    <row r="580" spans="5:12" x14ac:dyDescent="0.3">
      <c r="E580" s="3"/>
      <c r="F580" s="3"/>
      <c r="G580" s="9"/>
      <c r="H580" s="9"/>
      <c r="I580" s="9"/>
      <c r="J580" s="9"/>
      <c r="K580" s="9"/>
      <c r="L580" s="9"/>
    </row>
    <row r="581" spans="5:12" x14ac:dyDescent="0.3">
      <c r="E581" s="3"/>
      <c r="F581" s="3"/>
      <c r="G581" s="9"/>
      <c r="H581" s="9"/>
      <c r="I581" s="9"/>
      <c r="J581" s="9"/>
      <c r="K581" s="9"/>
      <c r="L581" s="9"/>
    </row>
    <row r="582" spans="5:12" x14ac:dyDescent="0.3">
      <c r="E582" s="3"/>
      <c r="F582" s="3"/>
      <c r="G582" s="9"/>
      <c r="H582" s="9"/>
      <c r="I582" s="9"/>
      <c r="J582" s="9"/>
      <c r="K582" s="9"/>
      <c r="L582" s="9"/>
    </row>
    <row r="583" spans="5:12" x14ac:dyDescent="0.3">
      <c r="E583" s="3"/>
      <c r="F583" s="3"/>
      <c r="G583" s="9"/>
      <c r="H583" s="9"/>
      <c r="I583" s="9"/>
      <c r="J583" s="9"/>
      <c r="K583" s="9"/>
      <c r="L583" s="9"/>
    </row>
    <row r="584" spans="5:12" x14ac:dyDescent="0.3">
      <c r="E584" s="3"/>
      <c r="F584" s="3"/>
      <c r="G584" s="9"/>
      <c r="H584" s="9"/>
      <c r="I584" s="9"/>
      <c r="J584" s="9"/>
      <c r="K584" s="9"/>
      <c r="L584" s="9"/>
    </row>
    <row r="585" spans="5:12" x14ac:dyDescent="0.3">
      <c r="E585" s="3"/>
      <c r="F585" s="3"/>
      <c r="G585" s="9"/>
      <c r="H585" s="9"/>
      <c r="I585" s="9"/>
      <c r="J585" s="9"/>
      <c r="K585" s="9"/>
      <c r="L585" s="9"/>
    </row>
    <row r="586" spans="5:12" x14ac:dyDescent="0.3">
      <c r="E586" s="3"/>
      <c r="F586" s="3"/>
      <c r="G586" s="9"/>
      <c r="H586" s="9"/>
      <c r="I586" s="9"/>
      <c r="J586" s="9"/>
      <c r="K586" s="9"/>
      <c r="L586" s="9"/>
    </row>
    <row r="587" spans="5:12" x14ac:dyDescent="0.3">
      <c r="E587" s="3"/>
      <c r="F587" s="3"/>
      <c r="G587" s="9"/>
      <c r="H587" s="9"/>
      <c r="I587" s="9"/>
      <c r="J587" s="9"/>
      <c r="K587" s="9"/>
      <c r="L587" s="9"/>
    </row>
    <row r="588" spans="5:12" x14ac:dyDescent="0.3">
      <c r="E588" s="3"/>
      <c r="F588" s="3"/>
      <c r="G588" s="9"/>
      <c r="H588" s="9"/>
      <c r="I588" s="9"/>
      <c r="J588" s="9"/>
      <c r="K588" s="9"/>
      <c r="L588" s="9"/>
    </row>
    <row r="589" spans="5:12" x14ac:dyDescent="0.3">
      <c r="E589" s="3"/>
      <c r="F589" s="3"/>
      <c r="G589" s="9"/>
      <c r="H589" s="9"/>
      <c r="I589" s="9"/>
      <c r="J589" s="9"/>
      <c r="K589" s="9"/>
      <c r="L589" s="9"/>
    </row>
    <row r="590" spans="5:12" x14ac:dyDescent="0.3">
      <c r="E590" s="3"/>
      <c r="F590" s="3"/>
      <c r="G590" s="9"/>
      <c r="H590" s="9"/>
      <c r="I590" s="9"/>
      <c r="J590" s="9"/>
      <c r="K590" s="9"/>
      <c r="L590" s="9"/>
    </row>
    <row r="591" spans="5:12" x14ac:dyDescent="0.3">
      <c r="E591" s="3"/>
      <c r="F591" s="3"/>
      <c r="G591" s="9"/>
      <c r="H591" s="9"/>
      <c r="I591" s="9"/>
      <c r="J591" s="9"/>
      <c r="K591" s="9"/>
      <c r="L591" s="9"/>
    </row>
    <row r="592" spans="5:12" x14ac:dyDescent="0.3">
      <c r="E592" s="3"/>
      <c r="F592" s="3"/>
      <c r="G592" s="9"/>
      <c r="H592" s="9"/>
      <c r="I592" s="9"/>
      <c r="J592" s="9"/>
      <c r="K592" s="9"/>
      <c r="L592" s="9"/>
    </row>
    <row r="593" spans="5:12" x14ac:dyDescent="0.3">
      <c r="E593" s="3"/>
      <c r="F593" s="3"/>
      <c r="G593" s="9"/>
      <c r="H593" s="9"/>
      <c r="I593" s="9"/>
      <c r="J593" s="9"/>
      <c r="K593" s="9"/>
      <c r="L593" s="9"/>
    </row>
    <row r="594" spans="5:12" x14ac:dyDescent="0.3">
      <c r="E594" s="3"/>
      <c r="F594" s="3"/>
      <c r="G594" s="9"/>
      <c r="H594" s="9"/>
      <c r="I594" s="9"/>
      <c r="J594" s="9"/>
      <c r="K594" s="9"/>
      <c r="L594" s="9"/>
    </row>
    <row r="595" spans="5:12" x14ac:dyDescent="0.3">
      <c r="E595" s="3"/>
      <c r="F595" s="3"/>
      <c r="G595" s="9"/>
      <c r="H595" s="9"/>
      <c r="I595" s="9"/>
      <c r="J595" s="9"/>
      <c r="K595" s="9"/>
      <c r="L595" s="9"/>
    </row>
    <row r="596" spans="5:12" x14ac:dyDescent="0.3">
      <c r="E596" s="3"/>
      <c r="F596" s="3"/>
      <c r="G596" s="9"/>
      <c r="H596" s="9"/>
      <c r="I596" s="9"/>
      <c r="J596" s="9"/>
      <c r="K596" s="9"/>
      <c r="L596" s="9"/>
    </row>
    <row r="597" spans="5:12" x14ac:dyDescent="0.3">
      <c r="E597" s="3"/>
      <c r="F597" s="3"/>
      <c r="G597" s="9"/>
      <c r="H597" s="9"/>
      <c r="I597" s="9"/>
      <c r="J597" s="9"/>
      <c r="K597" s="9"/>
      <c r="L597" s="9"/>
    </row>
    <row r="598" spans="5:12" x14ac:dyDescent="0.3">
      <c r="E598" s="3"/>
      <c r="F598" s="3"/>
      <c r="G598" s="9"/>
      <c r="H598" s="9"/>
      <c r="I598" s="9"/>
      <c r="J598" s="9"/>
      <c r="K598" s="9"/>
      <c r="L598" s="9"/>
    </row>
    <row r="599" spans="5:12" x14ac:dyDescent="0.3">
      <c r="E599" s="3"/>
      <c r="F599" s="3"/>
      <c r="G599" s="9"/>
      <c r="H599" s="9"/>
      <c r="I599" s="9"/>
      <c r="J599" s="9"/>
      <c r="K599" s="9"/>
      <c r="L599" s="9"/>
    </row>
    <row r="600" spans="5:12" x14ac:dyDescent="0.3">
      <c r="E600" s="3"/>
      <c r="F600" s="3"/>
      <c r="G600" s="9"/>
      <c r="H600" s="9"/>
      <c r="I600" s="9"/>
      <c r="J600" s="9"/>
      <c r="K600" s="9"/>
      <c r="L600" s="9"/>
    </row>
    <row r="601" spans="5:12" x14ac:dyDescent="0.3">
      <c r="E601" s="3"/>
      <c r="F601" s="3"/>
      <c r="G601" s="9"/>
      <c r="H601" s="9"/>
      <c r="I601" s="9"/>
      <c r="J601" s="9"/>
      <c r="K601" s="9"/>
      <c r="L601" s="9"/>
    </row>
    <row r="602" spans="5:12" x14ac:dyDescent="0.3">
      <c r="E602" s="3"/>
      <c r="F602" s="3"/>
      <c r="G602" s="9"/>
      <c r="H602" s="9"/>
      <c r="I602" s="9"/>
      <c r="J602" s="9"/>
      <c r="K602" s="9"/>
      <c r="L602" s="9"/>
    </row>
    <row r="603" spans="5:12" x14ac:dyDescent="0.3">
      <c r="E603" s="3"/>
      <c r="F603" s="3"/>
      <c r="G603" s="9"/>
      <c r="H603" s="9"/>
      <c r="I603" s="9"/>
      <c r="J603" s="9"/>
      <c r="K603" s="9"/>
      <c r="L603" s="9"/>
    </row>
    <row r="604" spans="5:12" x14ac:dyDescent="0.3">
      <c r="E604" s="3"/>
      <c r="F604" s="3"/>
      <c r="G604" s="9"/>
      <c r="H604" s="9"/>
      <c r="I604" s="9"/>
      <c r="J604" s="9"/>
      <c r="K604" s="9"/>
      <c r="L604" s="9"/>
    </row>
    <row r="605" spans="5:12" x14ac:dyDescent="0.3">
      <c r="E605" s="3"/>
      <c r="F605" s="3"/>
      <c r="G605" s="9"/>
      <c r="H605" s="9"/>
      <c r="I605" s="9"/>
      <c r="J605" s="9"/>
      <c r="K605" s="9"/>
      <c r="L605" s="9"/>
    </row>
    <row r="606" spans="5:12" x14ac:dyDescent="0.3">
      <c r="E606" s="3"/>
      <c r="F606" s="3"/>
      <c r="G606" s="9"/>
      <c r="H606" s="9"/>
      <c r="I606" s="9"/>
      <c r="J606" s="9"/>
      <c r="K606" s="9"/>
      <c r="L606" s="9"/>
    </row>
    <row r="607" spans="5:12" x14ac:dyDescent="0.3">
      <c r="E607" s="3"/>
      <c r="F607" s="3"/>
      <c r="G607" s="9"/>
      <c r="H607" s="9"/>
      <c r="I607" s="9"/>
      <c r="J607" s="9"/>
      <c r="K607" s="9"/>
      <c r="L607" s="9"/>
    </row>
    <row r="608" spans="5:12" x14ac:dyDescent="0.3">
      <c r="E608" s="3"/>
      <c r="F608" s="3"/>
      <c r="G608" s="9"/>
      <c r="H608" s="9"/>
      <c r="I608" s="9"/>
      <c r="J608" s="9"/>
      <c r="K608" s="9"/>
      <c r="L608" s="9"/>
    </row>
    <row r="609" spans="5:12" x14ac:dyDescent="0.3">
      <c r="E609" s="3"/>
      <c r="F609" s="3"/>
      <c r="G609" s="9"/>
      <c r="H609" s="9"/>
      <c r="I609" s="9"/>
      <c r="J609" s="9"/>
      <c r="K609" s="9"/>
      <c r="L609" s="9"/>
    </row>
    <row r="610" spans="5:12" x14ac:dyDescent="0.3">
      <c r="E610" s="3"/>
      <c r="F610" s="3"/>
      <c r="G610" s="9"/>
      <c r="H610" s="9"/>
      <c r="I610" s="9"/>
      <c r="J610" s="9"/>
      <c r="K610" s="9"/>
      <c r="L6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0"/>
  <sheetViews>
    <sheetView workbookViewId="0">
      <pane xSplit="1" ySplit="5" topLeftCell="B11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ColWidth="9.109375" defaultRowHeight="14.4" x14ac:dyDescent="0.3"/>
  <sheetData>
    <row r="1" spans="1:10" x14ac:dyDescent="0.3">
      <c r="B1" t="s">
        <v>10</v>
      </c>
      <c r="G1" t="s">
        <v>11</v>
      </c>
    </row>
    <row r="2" spans="1:10" x14ac:dyDescent="0.3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 x14ac:dyDescent="0.3">
      <c r="B3" t="s">
        <v>12</v>
      </c>
      <c r="G3">
        <f>[1]carbondioxide!L5</f>
        <v>275</v>
      </c>
      <c r="H3">
        <v>5.35</v>
      </c>
      <c r="I3">
        <v>2.5600000000000001E-2</v>
      </c>
      <c r="J3">
        <v>5.6800000000000002E-3</v>
      </c>
    </row>
    <row r="4" spans="1:10" x14ac:dyDescent="0.3">
      <c r="C4">
        <f>AVERAGE(B6:B35)</f>
        <v>-0.29739999999999989</v>
      </c>
      <c r="D4" t="s">
        <v>15</v>
      </c>
      <c r="E4" t="s">
        <v>16</v>
      </c>
      <c r="F4" t="s">
        <v>17</v>
      </c>
      <c r="I4">
        <v>1.148910335009431</v>
      </c>
    </row>
    <row r="5" spans="1:10" x14ac:dyDescent="0.3">
      <c r="I5">
        <v>7.3800000000000003E-3</v>
      </c>
    </row>
    <row r="6" spans="1:10" x14ac:dyDescent="0.3">
      <c r="A6">
        <v>1850</v>
      </c>
      <c r="B6">
        <v>-0.42299999999999999</v>
      </c>
      <c r="C6">
        <f>B6-C$4</f>
        <v>-0.1256000000000001</v>
      </c>
      <c r="G6">
        <f>carbondioxide!L106</f>
        <v>275.39128752345135</v>
      </c>
      <c r="H6">
        <f>H$3*LN(G6/G$3)</f>
        <v>7.6069103948270171E-3</v>
      </c>
      <c r="I6">
        <v>0</v>
      </c>
      <c r="J6">
        <v>0</v>
      </c>
    </row>
    <row r="7" spans="1:10" x14ac:dyDescent="0.3">
      <c r="A7">
        <v>1851</v>
      </c>
      <c r="B7">
        <v>-0.03</v>
      </c>
      <c r="C7">
        <f t="shared" ref="C7:C70" si="0">B7-C$4</f>
        <v>0.26739999999999986</v>
      </c>
      <c r="G7">
        <f>carbondioxide!L107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 x14ac:dyDescent="0.3">
      <c r="A8">
        <v>1852</v>
      </c>
      <c r="B8">
        <v>-0.20799999999999999</v>
      </c>
      <c r="C8">
        <f t="shared" si="0"/>
        <v>8.9399999999999896E-2</v>
      </c>
      <c r="G8">
        <f>carbondioxide!L108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 x14ac:dyDescent="0.3">
      <c r="A9">
        <v>1853</v>
      </c>
      <c r="B9">
        <v>-0.372</v>
      </c>
      <c r="C9">
        <f t="shared" si="0"/>
        <v>-7.4600000000000111E-2</v>
      </c>
      <c r="G9">
        <f>carbondioxide!L109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 x14ac:dyDescent="0.3">
      <c r="A10">
        <v>1854</v>
      </c>
      <c r="B10">
        <v>0.10299999999999999</v>
      </c>
      <c r="C10">
        <f t="shared" si="0"/>
        <v>0.40039999999999987</v>
      </c>
      <c r="G10">
        <f>carbondioxide!L110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 x14ac:dyDescent="0.3">
      <c r="A11">
        <v>1855</v>
      </c>
      <c r="B11">
        <v>-0.13100000000000001</v>
      </c>
      <c r="C11">
        <f t="shared" si="0"/>
        <v>0.16639999999999988</v>
      </c>
      <c r="G11">
        <f>carbondioxide!L111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 x14ac:dyDescent="0.3">
      <c r="A12">
        <v>1856</v>
      </c>
      <c r="B12">
        <v>-0.35799999999999998</v>
      </c>
      <c r="C12">
        <f t="shared" si="0"/>
        <v>-6.0600000000000098E-2</v>
      </c>
      <c r="G12">
        <f>carbondioxide!L112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 x14ac:dyDescent="0.3">
      <c r="A13">
        <v>1857</v>
      </c>
      <c r="B13">
        <v>-0.251</v>
      </c>
      <c r="C13">
        <f t="shared" si="0"/>
        <v>4.6399999999999886E-2</v>
      </c>
      <c r="G13">
        <f>carbondioxide!L113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 x14ac:dyDescent="0.3">
      <c r="A14">
        <v>1858</v>
      </c>
      <c r="B14">
        <v>-0.39300000000000002</v>
      </c>
      <c r="C14">
        <f t="shared" si="0"/>
        <v>-9.5600000000000129E-2</v>
      </c>
      <c r="G14">
        <f>carbondioxide!L114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 x14ac:dyDescent="0.3">
      <c r="A15">
        <v>1859</v>
      </c>
      <c r="B15">
        <v>-0.26700000000000002</v>
      </c>
      <c r="C15">
        <f t="shared" si="0"/>
        <v>3.0399999999999872E-2</v>
      </c>
      <c r="G15">
        <f>carbondioxide!L115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 x14ac:dyDescent="0.3">
      <c r="A16">
        <v>1860</v>
      </c>
      <c r="B16">
        <v>-0.35499999999999998</v>
      </c>
      <c r="C16">
        <f t="shared" si="0"/>
        <v>-5.7600000000000096E-2</v>
      </c>
      <c r="G16">
        <f>carbondioxide!L116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 x14ac:dyDescent="0.3">
      <c r="A17">
        <v>1861</v>
      </c>
      <c r="B17">
        <v>-0.313</v>
      </c>
      <c r="C17">
        <f t="shared" si="0"/>
        <v>-1.5600000000000114E-2</v>
      </c>
      <c r="G17">
        <f>carbondioxide!L117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 x14ac:dyDescent="0.3">
      <c r="A18">
        <v>1862</v>
      </c>
      <c r="B18">
        <v>-0.58699999999999997</v>
      </c>
      <c r="C18">
        <f t="shared" si="0"/>
        <v>-0.28960000000000008</v>
      </c>
      <c r="G18">
        <f>carbondioxide!L118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 x14ac:dyDescent="0.3">
      <c r="A19">
        <v>1863</v>
      </c>
      <c r="B19">
        <v>-0.33100000000000002</v>
      </c>
      <c r="C19">
        <f t="shared" si="0"/>
        <v>-3.360000000000013E-2</v>
      </c>
      <c r="G19">
        <f>carbondioxide!L119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 x14ac:dyDescent="0.3">
      <c r="A20">
        <v>1864</v>
      </c>
      <c r="B20">
        <v>-0.61799999999999999</v>
      </c>
      <c r="C20">
        <f t="shared" si="0"/>
        <v>-0.32060000000000011</v>
      </c>
      <c r="G20">
        <f>carbondioxide!L120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 x14ac:dyDescent="0.3">
      <c r="A21">
        <v>1865</v>
      </c>
      <c r="B21">
        <v>-0.30599999999999999</v>
      </c>
      <c r="C21">
        <f t="shared" si="0"/>
        <v>-8.6000000000001076E-3</v>
      </c>
      <c r="G21">
        <f>carbondioxide!L121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 x14ac:dyDescent="0.3">
      <c r="A22">
        <v>1866</v>
      </c>
      <c r="B22">
        <v>-0.36199999999999999</v>
      </c>
      <c r="C22">
        <f t="shared" si="0"/>
        <v>-6.4600000000000102E-2</v>
      </c>
      <c r="G22">
        <f>carbondioxide!L122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 x14ac:dyDescent="0.3">
      <c r="A23">
        <v>1867</v>
      </c>
      <c r="B23">
        <v>-0.38400000000000001</v>
      </c>
      <c r="C23">
        <f t="shared" si="0"/>
        <v>-8.6600000000000121E-2</v>
      </c>
      <c r="G23">
        <f>carbondioxide!L123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 x14ac:dyDescent="0.3">
      <c r="A24">
        <v>1868</v>
      </c>
      <c r="B24">
        <v>-0.32</v>
      </c>
      <c r="C24">
        <f t="shared" si="0"/>
        <v>-2.260000000000012E-2</v>
      </c>
      <c r="G24">
        <f>carbondioxide!L124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 x14ac:dyDescent="0.3">
      <c r="A25">
        <v>1869</v>
      </c>
      <c r="B25">
        <v>-0.28199999999999997</v>
      </c>
      <c r="C25">
        <f t="shared" si="0"/>
        <v>1.5399999999999914E-2</v>
      </c>
      <c r="G25">
        <f>carbondioxide!L125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 x14ac:dyDescent="0.3">
      <c r="A26">
        <v>1870</v>
      </c>
      <c r="B26">
        <v>-0.28599999999999998</v>
      </c>
      <c r="C26">
        <f t="shared" si="0"/>
        <v>1.139999999999991E-2</v>
      </c>
      <c r="G26">
        <f>carbondioxide!L126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 x14ac:dyDescent="0.3">
      <c r="A27">
        <v>1871</v>
      </c>
      <c r="B27">
        <v>-0.41099999999999998</v>
      </c>
      <c r="C27">
        <f t="shared" si="0"/>
        <v>-0.11360000000000009</v>
      </c>
      <c r="G27">
        <f>carbondioxide!L127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 x14ac:dyDescent="0.3">
      <c r="A28">
        <v>1872</v>
      </c>
      <c r="B28">
        <v>-0.185</v>
      </c>
      <c r="C28">
        <f t="shared" si="0"/>
        <v>0.11239999999999989</v>
      </c>
      <c r="G28">
        <f>carbondioxide!L128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 x14ac:dyDescent="0.3">
      <c r="A29">
        <v>1873</v>
      </c>
      <c r="B29">
        <v>-0.251</v>
      </c>
      <c r="C29">
        <f t="shared" si="0"/>
        <v>4.6399999999999886E-2</v>
      </c>
      <c r="G29">
        <f>carbondioxide!L129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 x14ac:dyDescent="0.3">
      <c r="A30">
        <v>1874</v>
      </c>
      <c r="B30">
        <v>-0.374</v>
      </c>
      <c r="C30">
        <f t="shared" si="0"/>
        <v>-7.6600000000000112E-2</v>
      </c>
      <c r="G30">
        <f>carbondioxide!L130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 x14ac:dyDescent="0.3">
      <c r="A31">
        <v>1875</v>
      </c>
      <c r="B31">
        <v>-0.57599999999999996</v>
      </c>
      <c r="C31">
        <f t="shared" si="0"/>
        <v>-0.27860000000000007</v>
      </c>
      <c r="G31">
        <f>carbondioxide!L131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 x14ac:dyDescent="0.3">
      <c r="A32">
        <v>1876</v>
      </c>
      <c r="B32">
        <v>-0.25700000000000001</v>
      </c>
      <c r="C32">
        <f t="shared" si="0"/>
        <v>4.039999999999988E-2</v>
      </c>
      <c r="G32">
        <f>carbondioxide!L132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 x14ac:dyDescent="0.3">
      <c r="A33">
        <v>1877</v>
      </c>
      <c r="B33">
        <v>-8.6999999999999994E-2</v>
      </c>
      <c r="C33">
        <f t="shared" si="0"/>
        <v>0.21039999999999989</v>
      </c>
      <c r="G33">
        <f>carbondioxide!L133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 x14ac:dyDescent="0.3">
      <c r="A34">
        <v>1878</v>
      </c>
      <c r="B34">
        <v>7.5999999999999998E-2</v>
      </c>
      <c r="C34">
        <f t="shared" si="0"/>
        <v>0.3733999999999999</v>
      </c>
      <c r="G34">
        <f>carbondioxide!L134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 x14ac:dyDescent="0.3">
      <c r="A35">
        <v>1879</v>
      </c>
      <c r="B35">
        <v>-0.38300000000000001</v>
      </c>
      <c r="C35">
        <f t="shared" si="0"/>
        <v>-8.560000000000012E-2</v>
      </c>
      <c r="G35">
        <f>carbondioxide!L135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 x14ac:dyDescent="0.3">
      <c r="A36">
        <v>1880</v>
      </c>
      <c r="B36">
        <v>-0.17100000000000001</v>
      </c>
      <c r="C36">
        <f t="shared" si="0"/>
        <v>0.12639999999999987</v>
      </c>
      <c r="G36">
        <f>carbondioxide!L136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 x14ac:dyDescent="0.3">
      <c r="A37">
        <v>1881</v>
      </c>
      <c r="B37">
        <v>-0.315</v>
      </c>
      <c r="C37">
        <f t="shared" si="0"/>
        <v>-1.7600000000000116E-2</v>
      </c>
      <c r="G37">
        <f>carbondioxide!L137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 x14ac:dyDescent="0.3">
      <c r="A38">
        <v>1882</v>
      </c>
      <c r="B38">
        <v>-0.15</v>
      </c>
      <c r="C38">
        <f t="shared" si="0"/>
        <v>0.14739999999999989</v>
      </c>
      <c r="G38">
        <f>carbondioxide!L138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 x14ac:dyDescent="0.3">
      <c r="A39">
        <v>1883</v>
      </c>
      <c r="B39">
        <v>-0.41699999999999998</v>
      </c>
      <c r="C39">
        <f t="shared" si="0"/>
        <v>-0.1196000000000001</v>
      </c>
      <c r="G39">
        <f>carbondioxide!L139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 x14ac:dyDescent="0.3">
      <c r="A40">
        <v>1884</v>
      </c>
      <c r="B40">
        <v>-0.52400000000000002</v>
      </c>
      <c r="C40">
        <f t="shared" si="0"/>
        <v>-0.22660000000000013</v>
      </c>
      <c r="G40">
        <f>carbondioxide!L140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 x14ac:dyDescent="0.3">
      <c r="A41">
        <v>1885</v>
      </c>
      <c r="B41">
        <v>-0.505</v>
      </c>
      <c r="C41">
        <f t="shared" si="0"/>
        <v>-0.20760000000000012</v>
      </c>
      <c r="G41">
        <f>carbondioxide!L141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 x14ac:dyDescent="0.3">
      <c r="A42">
        <v>1886</v>
      </c>
      <c r="B42">
        <v>-0.42399999999999999</v>
      </c>
      <c r="C42">
        <f t="shared" si="0"/>
        <v>-0.1266000000000001</v>
      </c>
      <c r="G42">
        <f>carbondioxide!L142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 x14ac:dyDescent="0.3">
      <c r="A43">
        <v>1887</v>
      </c>
      <c r="B43">
        <v>-0.51100000000000001</v>
      </c>
      <c r="C43">
        <f t="shared" si="0"/>
        <v>-0.21360000000000012</v>
      </c>
      <c r="G43">
        <f>carbondioxide!L143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 x14ac:dyDescent="0.3">
      <c r="A44">
        <v>1888</v>
      </c>
      <c r="B44">
        <v>-0.48699999999999999</v>
      </c>
      <c r="C44">
        <f t="shared" si="0"/>
        <v>-0.1896000000000001</v>
      </c>
      <c r="G44">
        <f>carbondioxide!L144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 x14ac:dyDescent="0.3">
      <c r="A45">
        <v>1889</v>
      </c>
      <c r="B45">
        <v>-0.26100000000000001</v>
      </c>
      <c r="C45">
        <f t="shared" si="0"/>
        <v>3.6399999999999877E-2</v>
      </c>
      <c r="G45">
        <f>carbondioxide!L145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 x14ac:dyDescent="0.3">
      <c r="A46">
        <v>1890</v>
      </c>
      <c r="B46">
        <v>-0.47299999999999998</v>
      </c>
      <c r="C46">
        <f t="shared" si="0"/>
        <v>-0.17560000000000009</v>
      </c>
      <c r="G46">
        <f>carbondioxide!L146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 x14ac:dyDescent="0.3">
      <c r="A47">
        <v>1891</v>
      </c>
      <c r="B47">
        <v>-0.57799999999999996</v>
      </c>
      <c r="C47">
        <f t="shared" si="0"/>
        <v>-0.28060000000000007</v>
      </c>
      <c r="G47">
        <f>carbondioxide!L147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 x14ac:dyDescent="0.3">
      <c r="A48">
        <v>1892</v>
      </c>
      <c r="B48">
        <v>-0.6</v>
      </c>
      <c r="C48">
        <f t="shared" si="0"/>
        <v>-0.30260000000000009</v>
      </c>
      <c r="G48">
        <f>carbondioxide!L148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 x14ac:dyDescent="0.3">
      <c r="A49">
        <v>1893</v>
      </c>
      <c r="B49">
        <v>-0.68500000000000005</v>
      </c>
      <c r="C49">
        <f t="shared" si="0"/>
        <v>-0.38760000000000017</v>
      </c>
      <c r="G49">
        <f>carbondioxide!L149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 x14ac:dyDescent="0.3">
      <c r="A50">
        <v>1894</v>
      </c>
      <c r="B50">
        <v>-0.54100000000000004</v>
      </c>
      <c r="C50">
        <f t="shared" si="0"/>
        <v>-0.24360000000000015</v>
      </c>
      <c r="G50">
        <f>carbondioxide!L150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 x14ac:dyDescent="0.3">
      <c r="A51">
        <v>1895</v>
      </c>
      <c r="B51">
        <v>-0.55900000000000005</v>
      </c>
      <c r="C51">
        <f t="shared" si="0"/>
        <v>-0.26160000000000017</v>
      </c>
      <c r="G51">
        <f>carbondioxide!L151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 x14ac:dyDescent="0.3">
      <c r="A52">
        <v>1896</v>
      </c>
      <c r="B52">
        <v>-0.38900000000000001</v>
      </c>
      <c r="C52">
        <f t="shared" si="0"/>
        <v>-9.1600000000000126E-2</v>
      </c>
      <c r="G52">
        <f>carbondioxide!L152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 x14ac:dyDescent="0.3">
      <c r="A53">
        <v>1897</v>
      </c>
      <c r="B53">
        <v>-0.31</v>
      </c>
      <c r="C53">
        <f t="shared" si="0"/>
        <v>-1.2600000000000111E-2</v>
      </c>
      <c r="G53">
        <f>carbondioxide!L153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 x14ac:dyDescent="0.3">
      <c r="A54">
        <v>1898</v>
      </c>
      <c r="B54">
        <v>-0.38700000000000001</v>
      </c>
      <c r="C54">
        <f t="shared" si="0"/>
        <v>-8.9600000000000124E-2</v>
      </c>
      <c r="G54">
        <f>carbondioxide!L154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 x14ac:dyDescent="0.3">
      <c r="A55">
        <v>1899</v>
      </c>
      <c r="B55">
        <v>-0.32800000000000001</v>
      </c>
      <c r="C55">
        <f t="shared" si="0"/>
        <v>-3.0600000000000127E-2</v>
      </c>
      <c r="G55">
        <f>carbondioxide!L155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 x14ac:dyDescent="0.3">
      <c r="A56">
        <v>1900</v>
      </c>
      <c r="B56">
        <v>-0.182</v>
      </c>
      <c r="C56">
        <f t="shared" si="0"/>
        <v>0.11539999999999989</v>
      </c>
      <c r="G56">
        <f>carbondioxide!L156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 x14ac:dyDescent="0.3">
      <c r="A57">
        <v>1901</v>
      </c>
      <c r="B57">
        <v>-0.19500000000000001</v>
      </c>
      <c r="C57">
        <f t="shared" si="0"/>
        <v>0.10239999999999988</v>
      </c>
      <c r="G57">
        <f>carbondioxide!L157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 x14ac:dyDescent="0.3">
      <c r="A58">
        <v>1902</v>
      </c>
      <c r="B58">
        <v>-0.35599999999999998</v>
      </c>
      <c r="C58">
        <f t="shared" si="0"/>
        <v>-5.8600000000000096E-2</v>
      </c>
      <c r="G58">
        <f>carbondioxide!L158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 x14ac:dyDescent="0.3">
      <c r="A59">
        <v>1903</v>
      </c>
      <c r="B59">
        <v>-0.42199999999999999</v>
      </c>
      <c r="C59">
        <f t="shared" si="0"/>
        <v>-0.1246000000000001</v>
      </c>
      <c r="G59">
        <f>carbondioxide!L159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 x14ac:dyDescent="0.3">
      <c r="A60">
        <v>1904</v>
      </c>
      <c r="B60">
        <v>-0.55400000000000005</v>
      </c>
      <c r="C60">
        <f t="shared" si="0"/>
        <v>-0.25660000000000016</v>
      </c>
      <c r="G60">
        <f>carbondioxide!L160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 x14ac:dyDescent="0.3">
      <c r="A61">
        <v>1905</v>
      </c>
      <c r="B61">
        <v>-0.44500000000000001</v>
      </c>
      <c r="C61">
        <f t="shared" si="0"/>
        <v>-0.14760000000000012</v>
      </c>
      <c r="G61">
        <f>carbondioxide!L161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 x14ac:dyDescent="0.3">
      <c r="A62">
        <v>1906</v>
      </c>
      <c r="B62">
        <v>-0.246</v>
      </c>
      <c r="C62">
        <f t="shared" si="0"/>
        <v>5.139999999999989E-2</v>
      </c>
      <c r="G62">
        <f>carbondioxide!L162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 x14ac:dyDescent="0.3">
      <c r="A63">
        <v>1907</v>
      </c>
      <c r="B63">
        <v>-0.6</v>
      </c>
      <c r="C63">
        <f t="shared" si="0"/>
        <v>-0.30260000000000009</v>
      </c>
      <c r="G63">
        <f>carbondioxide!L163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 x14ac:dyDescent="0.3">
      <c r="A64">
        <v>1908</v>
      </c>
      <c r="B64">
        <v>-0.48599999999999999</v>
      </c>
      <c r="C64">
        <f t="shared" si="0"/>
        <v>-0.1886000000000001</v>
      </c>
      <c r="G64">
        <f>carbondioxide!L164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 x14ac:dyDescent="0.3">
      <c r="A65">
        <v>1909</v>
      </c>
      <c r="B65">
        <v>-0.46600000000000003</v>
      </c>
      <c r="C65">
        <f t="shared" si="0"/>
        <v>-0.16860000000000014</v>
      </c>
      <c r="G65">
        <f>carbondioxide!L165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 x14ac:dyDescent="0.3">
      <c r="A66">
        <v>1910</v>
      </c>
      <c r="B66">
        <v>-0.34499999999999997</v>
      </c>
      <c r="C66">
        <f t="shared" si="0"/>
        <v>-4.7600000000000087E-2</v>
      </c>
      <c r="G66">
        <f>carbondioxide!L166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 x14ac:dyDescent="0.3">
      <c r="A67">
        <v>1911</v>
      </c>
      <c r="B67">
        <v>-0.45400000000000001</v>
      </c>
      <c r="C67">
        <f t="shared" si="0"/>
        <v>-0.15660000000000013</v>
      </c>
      <c r="G67">
        <f>carbondioxide!L167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 x14ac:dyDescent="0.3">
      <c r="A68">
        <v>1912</v>
      </c>
      <c r="B68">
        <v>-0.38600000000000001</v>
      </c>
      <c r="C68">
        <f t="shared" si="0"/>
        <v>-8.8600000000000123E-2</v>
      </c>
      <c r="G68">
        <f>carbondioxide!L168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 x14ac:dyDescent="0.3">
      <c r="A69">
        <v>1913</v>
      </c>
      <c r="B69">
        <v>-0.32600000000000001</v>
      </c>
      <c r="C69">
        <f t="shared" si="0"/>
        <v>-2.8600000000000125E-2</v>
      </c>
      <c r="G69">
        <f>carbondioxide!L169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 x14ac:dyDescent="0.3">
      <c r="A70">
        <v>1914</v>
      </c>
      <c r="B70">
        <v>-8.1000000000000003E-2</v>
      </c>
      <c r="C70">
        <f t="shared" si="0"/>
        <v>0.21639999999999987</v>
      </c>
      <c r="G70">
        <f>carbondioxide!L170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 x14ac:dyDescent="0.3">
      <c r="A71">
        <v>1915</v>
      </c>
      <c r="B71">
        <v>-9.6000000000000002E-2</v>
      </c>
      <c r="C71">
        <f t="shared" ref="C71:C134" si="4">B71-C$4</f>
        <v>0.20139999999999988</v>
      </c>
      <c r="G71">
        <f>carbondioxide!L171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 x14ac:dyDescent="0.3">
      <c r="A72">
        <v>1916</v>
      </c>
      <c r="B72">
        <v>-0.35699999999999998</v>
      </c>
      <c r="C72">
        <f t="shared" si="4"/>
        <v>-5.9600000000000097E-2</v>
      </c>
      <c r="G72">
        <f>carbondioxide!L172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 x14ac:dyDescent="0.3">
      <c r="A73">
        <v>1917</v>
      </c>
      <c r="B73">
        <v>-0.66800000000000004</v>
      </c>
      <c r="C73">
        <f t="shared" si="4"/>
        <v>-0.37060000000000015</v>
      </c>
      <c r="G73">
        <f>carbondioxide!L173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 x14ac:dyDescent="0.3">
      <c r="A74">
        <v>1918</v>
      </c>
      <c r="B74">
        <v>-0.46400000000000002</v>
      </c>
      <c r="C74">
        <f t="shared" si="4"/>
        <v>-0.16660000000000014</v>
      </c>
      <c r="G74">
        <f>carbondioxide!L174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 x14ac:dyDescent="0.3">
      <c r="A75">
        <v>1919</v>
      </c>
      <c r="B75">
        <v>-0.26700000000000002</v>
      </c>
      <c r="C75">
        <f t="shared" si="4"/>
        <v>3.0399999999999872E-2</v>
      </c>
      <c r="G75">
        <f>carbondioxide!L175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 x14ac:dyDescent="0.3">
      <c r="A76">
        <v>1920</v>
      </c>
      <c r="B76">
        <v>-0.307</v>
      </c>
      <c r="C76">
        <f t="shared" si="4"/>
        <v>-9.6000000000001084E-3</v>
      </c>
      <c r="G76">
        <f>carbondioxide!L176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 x14ac:dyDescent="0.3">
      <c r="A77">
        <v>1921</v>
      </c>
      <c r="B77">
        <v>-0.16</v>
      </c>
      <c r="C77">
        <f t="shared" si="4"/>
        <v>0.13739999999999988</v>
      </c>
      <c r="G77">
        <f>carbondioxide!L177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 x14ac:dyDescent="0.3">
      <c r="A78">
        <v>1922</v>
      </c>
      <c r="B78">
        <v>-0.26500000000000001</v>
      </c>
      <c r="C78">
        <f t="shared" si="4"/>
        <v>3.2399999999999873E-2</v>
      </c>
      <c r="G78">
        <f>carbondioxide!L178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 x14ac:dyDescent="0.3">
      <c r="A79">
        <v>1923</v>
      </c>
      <c r="B79">
        <v>-0.28799999999999998</v>
      </c>
      <c r="C79">
        <f t="shared" si="4"/>
        <v>9.3999999999999084E-3</v>
      </c>
      <c r="G79">
        <f>carbondioxide!L179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 x14ac:dyDescent="0.3">
      <c r="A80">
        <v>1924</v>
      </c>
      <c r="B80">
        <v>-0.37</v>
      </c>
      <c r="C80">
        <f t="shared" si="4"/>
        <v>-7.2600000000000109E-2</v>
      </c>
      <c r="G80">
        <f>carbondioxide!L180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 x14ac:dyDescent="0.3">
      <c r="A81">
        <v>1925</v>
      </c>
      <c r="B81">
        <v>-0.28000000000000003</v>
      </c>
      <c r="C81">
        <f t="shared" si="4"/>
        <v>1.739999999999986E-2</v>
      </c>
      <c r="G81">
        <f>carbondioxide!L181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 x14ac:dyDescent="0.3">
      <c r="A82">
        <v>1926</v>
      </c>
      <c r="B82">
        <v>-6.7000000000000004E-2</v>
      </c>
      <c r="C82">
        <f t="shared" si="4"/>
        <v>0.23039999999999988</v>
      </c>
      <c r="G82">
        <f>carbondioxide!L182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 x14ac:dyDescent="0.3">
      <c r="A83">
        <v>1927</v>
      </c>
      <c r="B83">
        <v>-0.23899999999999999</v>
      </c>
      <c r="C83">
        <f t="shared" si="4"/>
        <v>5.8399999999999896E-2</v>
      </c>
      <c r="G83">
        <f>carbondioxide!L183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 x14ac:dyDescent="0.3">
      <c r="A84">
        <v>1928</v>
      </c>
      <c r="B84">
        <v>-0.161</v>
      </c>
      <c r="C84">
        <f t="shared" si="4"/>
        <v>0.13639999999999988</v>
      </c>
      <c r="G84">
        <f>carbondioxide!L184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 x14ac:dyDescent="0.3">
      <c r="A85">
        <v>1929</v>
      </c>
      <c r="B85">
        <v>-0.42699999999999999</v>
      </c>
      <c r="C85">
        <f t="shared" si="4"/>
        <v>-0.1296000000000001</v>
      </c>
      <c r="G85">
        <f>carbondioxide!L185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 x14ac:dyDescent="0.3">
      <c r="A86">
        <v>1930</v>
      </c>
      <c r="B86">
        <v>-0.14099999999999999</v>
      </c>
      <c r="C86">
        <f t="shared" si="4"/>
        <v>0.1563999999999999</v>
      </c>
      <c r="G86">
        <f>carbondioxide!L186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 x14ac:dyDescent="0.3">
      <c r="A87">
        <v>1931</v>
      </c>
      <c r="B87">
        <v>-0.13500000000000001</v>
      </c>
      <c r="C87">
        <f t="shared" si="4"/>
        <v>0.16239999999999988</v>
      </c>
      <c r="G87">
        <f>carbondioxide!L187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 x14ac:dyDescent="0.3">
      <c r="A88">
        <v>1932</v>
      </c>
      <c r="B88">
        <v>-0.08</v>
      </c>
      <c r="C88">
        <f t="shared" si="4"/>
        <v>0.21739999999999987</v>
      </c>
      <c r="G88">
        <f>carbondioxide!L188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 x14ac:dyDescent="0.3">
      <c r="A89">
        <v>1933</v>
      </c>
      <c r="B89">
        <v>-0.28100000000000003</v>
      </c>
      <c r="C89">
        <f t="shared" si="4"/>
        <v>1.6399999999999859E-2</v>
      </c>
      <c r="G89">
        <f>carbondioxide!L189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 x14ac:dyDescent="0.3">
      <c r="A90">
        <v>1934</v>
      </c>
      <c r="B90">
        <v>-7.0000000000000007E-2</v>
      </c>
      <c r="C90">
        <f t="shared" si="4"/>
        <v>0.22739999999999988</v>
      </c>
      <c r="G90">
        <f>carbondioxide!L190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 x14ac:dyDescent="0.3">
      <c r="A91">
        <v>1935</v>
      </c>
      <c r="B91">
        <v>-0.16800000000000001</v>
      </c>
      <c r="C91">
        <f t="shared" si="4"/>
        <v>0.12939999999999988</v>
      </c>
      <c r="G91">
        <f>carbondioxide!L191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 x14ac:dyDescent="0.3">
      <c r="A92">
        <v>1936</v>
      </c>
      <c r="B92">
        <v>-0.115</v>
      </c>
      <c r="C92">
        <f t="shared" si="4"/>
        <v>0.1823999999999999</v>
      </c>
      <c r="G92">
        <f>carbondioxide!L192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 x14ac:dyDescent="0.3">
      <c r="A93">
        <v>1937</v>
      </c>
      <c r="B93">
        <v>-7.1999999999999995E-2</v>
      </c>
      <c r="C93">
        <f t="shared" si="4"/>
        <v>0.22539999999999988</v>
      </c>
      <c r="G93">
        <f>carbondioxide!L193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 x14ac:dyDescent="0.3">
      <c r="A94">
        <v>1938</v>
      </c>
      <c r="B94">
        <v>0.10199999999999999</v>
      </c>
      <c r="C94">
        <f t="shared" si="4"/>
        <v>0.39939999999999987</v>
      </c>
      <c r="G94">
        <f>carbondioxide!L194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 x14ac:dyDescent="0.3">
      <c r="A95">
        <v>1939</v>
      </c>
      <c r="B95">
        <v>-5.2999999999999999E-2</v>
      </c>
      <c r="C95">
        <f t="shared" si="4"/>
        <v>0.2443999999999999</v>
      </c>
      <c r="G95">
        <f>carbondioxide!L195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 x14ac:dyDescent="0.3">
      <c r="A96">
        <v>1940</v>
      </c>
      <c r="B96">
        <v>-3.6999999999999998E-2</v>
      </c>
      <c r="C96">
        <f t="shared" si="4"/>
        <v>0.26039999999999991</v>
      </c>
      <c r="G96">
        <f>carbondioxide!L196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 x14ac:dyDescent="0.3">
      <c r="A97">
        <v>1941</v>
      </c>
      <c r="B97">
        <v>-1.7999999999999999E-2</v>
      </c>
      <c r="C97">
        <f t="shared" si="4"/>
        <v>0.27939999999999987</v>
      </c>
      <c r="G97">
        <f>carbondioxide!L197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 x14ac:dyDescent="0.3">
      <c r="A98">
        <v>1942</v>
      </c>
      <c r="B98">
        <v>-3.2000000000000001E-2</v>
      </c>
      <c r="C98">
        <f t="shared" si="4"/>
        <v>0.26539999999999986</v>
      </c>
      <c r="G98">
        <f>carbondioxide!L198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 x14ac:dyDescent="0.3">
      <c r="A99">
        <v>1943</v>
      </c>
      <c r="B99">
        <v>-6.8000000000000005E-2</v>
      </c>
      <c r="C99">
        <f t="shared" si="4"/>
        <v>0.22939999999999988</v>
      </c>
      <c r="G99">
        <f>carbondioxide!L199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 x14ac:dyDescent="0.3">
      <c r="A100">
        <v>1944</v>
      </c>
      <c r="B100">
        <v>7.3999999999999996E-2</v>
      </c>
      <c r="C100">
        <f t="shared" si="4"/>
        <v>0.3713999999999999</v>
      </c>
      <c r="G100">
        <f>carbondioxide!L200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 x14ac:dyDescent="0.3">
      <c r="A101">
        <v>1945</v>
      </c>
      <c r="B101">
        <v>-0.109</v>
      </c>
      <c r="C101">
        <f t="shared" si="4"/>
        <v>0.1883999999999999</v>
      </c>
      <c r="G101">
        <f>carbondioxide!L201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 x14ac:dyDescent="0.3">
      <c r="A102">
        <v>1946</v>
      </c>
      <c r="B102">
        <v>-7.9000000000000001E-2</v>
      </c>
      <c r="C102">
        <f t="shared" si="4"/>
        <v>0.21839999999999987</v>
      </c>
      <c r="G102">
        <f>carbondioxide!L202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 x14ac:dyDescent="0.3">
      <c r="A103">
        <v>1947</v>
      </c>
      <c r="B103">
        <v>-3.4000000000000002E-2</v>
      </c>
      <c r="C103">
        <f t="shared" si="4"/>
        <v>0.26339999999999986</v>
      </c>
      <c r="G103">
        <f>carbondioxide!L203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 x14ac:dyDescent="0.3">
      <c r="A104">
        <v>1948</v>
      </c>
      <c r="B104">
        <v>-6.2E-2</v>
      </c>
      <c r="C104">
        <f t="shared" si="4"/>
        <v>0.23539999999999989</v>
      </c>
      <c r="G104">
        <f>carbondioxide!L204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 x14ac:dyDescent="0.3">
      <c r="A105">
        <v>1949</v>
      </c>
      <c r="B105">
        <v>-0.14499999999999999</v>
      </c>
      <c r="C105">
        <f t="shared" si="4"/>
        <v>0.1523999999999999</v>
      </c>
      <c r="G105">
        <f>carbondioxide!L205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 x14ac:dyDescent="0.3">
      <c r="A106">
        <v>1950</v>
      </c>
      <c r="B106">
        <v>-0.30499999999999999</v>
      </c>
      <c r="C106">
        <f t="shared" si="4"/>
        <v>-7.6000000000001067E-3</v>
      </c>
      <c r="G106">
        <f>carbondioxide!L206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 x14ac:dyDescent="0.3">
      <c r="A107">
        <v>1951</v>
      </c>
      <c r="B107">
        <v>-0.13</v>
      </c>
      <c r="C107">
        <f t="shared" si="4"/>
        <v>0.16739999999999988</v>
      </c>
      <c r="G107">
        <f>carbondioxide!L207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 x14ac:dyDescent="0.3">
      <c r="A108">
        <v>1952</v>
      </c>
      <c r="B108">
        <v>-4.8000000000000001E-2</v>
      </c>
      <c r="C108">
        <f t="shared" si="4"/>
        <v>0.2493999999999999</v>
      </c>
      <c r="G108">
        <f>carbondioxide!L208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 x14ac:dyDescent="0.3">
      <c r="A109">
        <v>1953</v>
      </c>
      <c r="B109">
        <v>4.5999999999999999E-2</v>
      </c>
      <c r="C109">
        <f t="shared" si="4"/>
        <v>0.34339999999999987</v>
      </c>
      <c r="G109">
        <f>carbondioxide!L209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 x14ac:dyDescent="0.3">
      <c r="A110">
        <v>1954</v>
      </c>
      <c r="B110">
        <v>-0.185</v>
      </c>
      <c r="C110">
        <f t="shared" si="4"/>
        <v>0.11239999999999989</v>
      </c>
      <c r="G110">
        <f>carbondioxide!L210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 x14ac:dyDescent="0.3">
      <c r="A111">
        <v>1955</v>
      </c>
      <c r="B111">
        <v>-0.20499999999999999</v>
      </c>
      <c r="C111">
        <f t="shared" si="4"/>
        <v>9.2399999999999899E-2</v>
      </c>
      <c r="D111">
        <v>-0.13300000000000001</v>
      </c>
      <c r="E111">
        <v>-3.4000000000000002E-2</v>
      </c>
      <c r="F111">
        <v>-1.2999999999999999E-2</v>
      </c>
      <c r="G111">
        <f>carbondioxide!L211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 x14ac:dyDescent="0.3">
      <c r="A112">
        <v>1956</v>
      </c>
      <c r="B112">
        <v>-0.41699999999999998</v>
      </c>
      <c r="C112">
        <f t="shared" si="4"/>
        <v>-0.1196000000000001</v>
      </c>
      <c r="D112">
        <v>-0.123</v>
      </c>
      <c r="E112">
        <v>-2.8000000000000001E-2</v>
      </c>
      <c r="F112">
        <v>-1.0999999999999999E-2</v>
      </c>
      <c r="G112">
        <f>carbondioxide!L212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 x14ac:dyDescent="0.3">
      <c r="A113">
        <v>1957</v>
      </c>
      <c r="B113">
        <v>-0.06</v>
      </c>
      <c r="C113">
        <f t="shared" si="4"/>
        <v>0.23739999999999989</v>
      </c>
      <c r="D113">
        <v>-0.09</v>
      </c>
      <c r="E113">
        <v>-4.9000000000000002E-2</v>
      </c>
      <c r="F113">
        <v>-2.4E-2</v>
      </c>
      <c r="G113">
        <f>carbondioxide!L213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 x14ac:dyDescent="0.3">
      <c r="A114">
        <v>1958</v>
      </c>
      <c r="B114">
        <v>7.0000000000000007E-2</v>
      </c>
      <c r="C114">
        <f t="shared" si="4"/>
        <v>0.36739999999999989</v>
      </c>
      <c r="D114">
        <v>-2.7E-2</v>
      </c>
      <c r="E114">
        <v>-1.6E-2</v>
      </c>
      <c r="F114">
        <v>-0.01</v>
      </c>
      <c r="G114">
        <f>carbondioxide!L214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 x14ac:dyDescent="0.3">
      <c r="A115">
        <v>1959</v>
      </c>
      <c r="B115">
        <v>-1.2999999999999999E-2</v>
      </c>
      <c r="C115">
        <f t="shared" si="4"/>
        <v>0.28439999999999988</v>
      </c>
      <c r="D115">
        <v>-7.0999999999999994E-2</v>
      </c>
      <c r="E115">
        <v>-2.3E-2</v>
      </c>
      <c r="F115">
        <v>-1.2999999999999999E-2</v>
      </c>
      <c r="G115">
        <f>carbondioxide!L215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 x14ac:dyDescent="0.3">
      <c r="A116">
        <v>1960</v>
      </c>
      <c r="B116">
        <v>-9.0999999999999998E-2</v>
      </c>
      <c r="C116">
        <f t="shared" si="4"/>
        <v>0.20639999999999989</v>
      </c>
      <c r="D116">
        <v>-4.7E-2</v>
      </c>
      <c r="E116">
        <v>-1.4999999999999999E-2</v>
      </c>
      <c r="F116">
        <v>-1.0999999999999999E-2</v>
      </c>
      <c r="G116">
        <f>carbondioxide!L216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 x14ac:dyDescent="0.3">
      <c r="A117">
        <v>1961</v>
      </c>
      <c r="B117">
        <v>3.7999999999999999E-2</v>
      </c>
      <c r="C117">
        <f t="shared" si="4"/>
        <v>0.33539999999999986</v>
      </c>
      <c r="D117">
        <v>-5.5E-2</v>
      </c>
      <c r="E117">
        <v>-2.1999999999999999E-2</v>
      </c>
      <c r="F117">
        <v>-1.2999999999999999E-2</v>
      </c>
      <c r="G117">
        <f>carbondioxide!L217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 x14ac:dyDescent="0.3">
      <c r="A118">
        <v>1962</v>
      </c>
      <c r="B118">
        <v>-2E-3</v>
      </c>
      <c r="C118">
        <f t="shared" si="4"/>
        <v>0.29539999999999988</v>
      </c>
      <c r="D118">
        <v>-7.0000000000000007E-2</v>
      </c>
      <c r="E118">
        <v>-1.0999999999999999E-2</v>
      </c>
      <c r="F118">
        <v>-8.0000000000000002E-3</v>
      </c>
      <c r="G118">
        <f>carbondioxide!L218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 x14ac:dyDescent="0.3">
      <c r="A119">
        <v>1963</v>
      </c>
      <c r="B119">
        <v>-4.0000000000000001E-3</v>
      </c>
      <c r="C119">
        <f t="shared" si="4"/>
        <v>0.29339999999999988</v>
      </c>
      <c r="D119">
        <v>-1.9E-2</v>
      </c>
      <c r="E119">
        <v>-2.4E-2</v>
      </c>
      <c r="F119">
        <v>-1.4999999999999999E-2</v>
      </c>
      <c r="G119">
        <f>carbondioxide!L219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 x14ac:dyDescent="0.3">
      <c r="A120">
        <v>1964</v>
      </c>
      <c r="B120">
        <v>-0.27100000000000002</v>
      </c>
      <c r="C120">
        <f t="shared" si="4"/>
        <v>2.6399999999999868E-2</v>
      </c>
      <c r="D120">
        <v>-0.14299999999999999</v>
      </c>
      <c r="E120">
        <v>-3.3000000000000002E-2</v>
      </c>
      <c r="F120">
        <v>-1.4999999999999999E-2</v>
      </c>
      <c r="G120">
        <f>carbondioxide!L220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 x14ac:dyDescent="0.3">
      <c r="A121">
        <v>1965</v>
      </c>
      <c r="B121">
        <v>-0.19500000000000001</v>
      </c>
      <c r="C121">
        <f t="shared" si="4"/>
        <v>0.10239999999999988</v>
      </c>
      <c r="D121">
        <v>-0.115</v>
      </c>
      <c r="E121">
        <v>-3.2000000000000001E-2</v>
      </c>
      <c r="F121">
        <v>-1.4E-2</v>
      </c>
      <c r="G121">
        <f>carbondioxide!L221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 x14ac:dyDescent="0.3">
      <c r="A122">
        <v>1966</v>
      </c>
      <c r="B122">
        <v>-0.123</v>
      </c>
      <c r="C122">
        <f t="shared" si="4"/>
        <v>0.17439999999999989</v>
      </c>
      <c r="D122">
        <v>-9.4E-2</v>
      </c>
      <c r="E122">
        <v>-4.2000000000000003E-2</v>
      </c>
      <c r="F122">
        <v>-1.7000000000000001E-2</v>
      </c>
      <c r="G122">
        <f>carbondioxide!L222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 x14ac:dyDescent="0.3">
      <c r="A123">
        <v>1967</v>
      </c>
      <c r="B123">
        <v>-0.121</v>
      </c>
      <c r="C123">
        <f t="shared" si="4"/>
        <v>0.17639999999999989</v>
      </c>
      <c r="D123">
        <v>-0.16200000000000001</v>
      </c>
      <c r="E123">
        <v>-4.5999999999999999E-2</v>
      </c>
      <c r="F123">
        <v>-2.1000000000000001E-2</v>
      </c>
      <c r="G123">
        <f>carbondioxide!L223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 x14ac:dyDescent="0.3">
      <c r="A124">
        <v>1968</v>
      </c>
      <c r="B124">
        <v>-0.20599999999999999</v>
      </c>
      <c r="C124">
        <f t="shared" si="4"/>
        <v>9.1399999999999898E-2</v>
      </c>
      <c r="D124">
        <v>-0.13700000000000001</v>
      </c>
      <c r="E124">
        <v>-6.0999999999999999E-2</v>
      </c>
      <c r="F124">
        <v>-2.8000000000000001E-2</v>
      </c>
      <c r="G124">
        <f>carbondioxide!L224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 x14ac:dyDescent="0.3">
      <c r="A125">
        <v>1969</v>
      </c>
      <c r="B125">
        <v>-6.8000000000000005E-2</v>
      </c>
      <c r="C125">
        <f t="shared" si="4"/>
        <v>0.22939999999999988</v>
      </c>
      <c r="D125">
        <v>-6.9000000000000006E-2</v>
      </c>
      <c r="E125">
        <v>-4.7E-2</v>
      </c>
      <c r="F125">
        <v>-2.1999999999999999E-2</v>
      </c>
      <c r="G125">
        <f>carbondioxide!L225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 x14ac:dyDescent="0.3">
      <c r="A126">
        <v>1970</v>
      </c>
      <c r="B126">
        <v>-2.5000000000000001E-2</v>
      </c>
      <c r="C126">
        <f t="shared" si="4"/>
        <v>0.27239999999999986</v>
      </c>
      <c r="D126">
        <v>-0.14299999999999999</v>
      </c>
      <c r="E126">
        <v>-5.6000000000000001E-2</v>
      </c>
      <c r="F126">
        <v>-2.5000000000000001E-2</v>
      </c>
      <c r="G126">
        <f>carbondioxide!L226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 x14ac:dyDescent="0.3">
      <c r="A127">
        <v>1971</v>
      </c>
      <c r="B127">
        <v>-0.19900000000000001</v>
      </c>
      <c r="C127">
        <f t="shared" si="4"/>
        <v>9.8399999999999876E-2</v>
      </c>
      <c r="D127">
        <v>-0.25900000000000001</v>
      </c>
      <c r="E127">
        <v>-0.04</v>
      </c>
      <c r="F127">
        <v>-1.6E-2</v>
      </c>
      <c r="G127">
        <f>carbondioxide!L227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 x14ac:dyDescent="0.3">
      <c r="A128">
        <v>1972</v>
      </c>
      <c r="B128">
        <v>-0.17199999999999999</v>
      </c>
      <c r="C128">
        <f t="shared" si="4"/>
        <v>0.1253999999999999</v>
      </c>
      <c r="D128">
        <v>-0.13400000000000001</v>
      </c>
      <c r="E128">
        <v>-5.5E-2</v>
      </c>
      <c r="F128">
        <v>-2.5000000000000001E-2</v>
      </c>
      <c r="G128">
        <f>carbondioxide!L228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 x14ac:dyDescent="0.3">
      <c r="A129">
        <v>1973</v>
      </c>
      <c r="B129">
        <v>0.13100000000000001</v>
      </c>
      <c r="C129">
        <f t="shared" si="4"/>
        <v>0.42839999999999989</v>
      </c>
      <c r="D129">
        <v>-0.09</v>
      </c>
      <c r="E129">
        <v>-3.6999999999999998E-2</v>
      </c>
      <c r="F129">
        <v>-1.6E-2</v>
      </c>
      <c r="G129">
        <f>carbondioxide!L229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 x14ac:dyDescent="0.3">
      <c r="A130">
        <v>1974</v>
      </c>
      <c r="B130">
        <v>-0.29499999999999998</v>
      </c>
      <c r="C130">
        <f t="shared" si="4"/>
        <v>2.3999999999999022E-3</v>
      </c>
      <c r="D130">
        <v>-0.14299999999999999</v>
      </c>
      <c r="E130">
        <v>-2.9000000000000001E-2</v>
      </c>
      <c r="F130">
        <v>-1.2E-2</v>
      </c>
      <c r="G130">
        <f>carbondioxide!L230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 x14ac:dyDescent="0.3">
      <c r="A131">
        <v>1975</v>
      </c>
      <c r="B131">
        <v>-0.109</v>
      </c>
      <c r="C131">
        <f t="shared" si="4"/>
        <v>0.1883999999999999</v>
      </c>
      <c r="D131">
        <v>-0.156</v>
      </c>
      <c r="E131">
        <v>-1.6E-2</v>
      </c>
      <c r="F131">
        <v>-5.0000000000000001E-3</v>
      </c>
      <c r="G131">
        <f>carbondioxide!L231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 x14ac:dyDescent="0.3">
      <c r="A132">
        <v>1976</v>
      </c>
      <c r="B132">
        <v>-0.34899999999999998</v>
      </c>
      <c r="C132">
        <f t="shared" si="4"/>
        <v>-5.160000000000009E-2</v>
      </c>
      <c r="D132">
        <v>-0.13900000000000001</v>
      </c>
      <c r="E132">
        <v>-2.7E-2</v>
      </c>
      <c r="F132">
        <v>-8.9999999999999993E-3</v>
      </c>
      <c r="G132">
        <f>carbondioxide!L232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 x14ac:dyDescent="0.3">
      <c r="A133">
        <v>1977</v>
      </c>
      <c r="B133">
        <v>6.5000000000000002E-2</v>
      </c>
      <c r="C133">
        <f t="shared" si="4"/>
        <v>0.36239999999999989</v>
      </c>
      <c r="D133">
        <v>2.7E-2</v>
      </c>
      <c r="E133">
        <v>0</v>
      </c>
      <c r="F133">
        <v>1E-3</v>
      </c>
      <c r="G133">
        <f>carbondioxide!L233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 x14ac:dyDescent="0.3">
      <c r="A134">
        <v>1978</v>
      </c>
      <c r="B134">
        <v>-4.7E-2</v>
      </c>
      <c r="C134">
        <f t="shared" si="4"/>
        <v>0.2503999999999999</v>
      </c>
      <c r="D134">
        <v>0.02</v>
      </c>
      <c r="E134">
        <v>1E-3</v>
      </c>
      <c r="F134">
        <v>2E-3</v>
      </c>
      <c r="G134">
        <f>carbondioxide!L234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 x14ac:dyDescent="0.3">
      <c r="A135">
        <v>1979</v>
      </c>
      <c r="B135">
        <v>6.8000000000000005E-2</v>
      </c>
      <c r="C135">
        <f t="shared" ref="C135:C168" si="8">B135-C$4</f>
        <v>0.36539999999999989</v>
      </c>
      <c r="D135">
        <v>3.2000000000000001E-2</v>
      </c>
      <c r="E135">
        <v>-0.01</v>
      </c>
      <c r="F135">
        <v>-4.0000000000000001E-3</v>
      </c>
      <c r="G135">
        <f>carbondioxide!L235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 x14ac:dyDescent="0.3">
      <c r="A136">
        <v>1980</v>
      </c>
      <c r="B136">
        <v>0.128</v>
      </c>
      <c r="C136">
        <f t="shared" si="8"/>
        <v>0.42539999999999989</v>
      </c>
      <c r="D136">
        <v>7.5999999999999998E-2</v>
      </c>
      <c r="E136">
        <v>1.2E-2</v>
      </c>
      <c r="F136">
        <v>6.0000000000000001E-3</v>
      </c>
      <c r="G136">
        <f>carbondioxide!L236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 x14ac:dyDescent="0.3">
      <c r="A137">
        <v>1981</v>
      </c>
      <c r="B137">
        <v>0.23100000000000001</v>
      </c>
      <c r="C137">
        <f t="shared" si="8"/>
        <v>0.52839999999999987</v>
      </c>
      <c r="D137">
        <v>2.7E-2</v>
      </c>
      <c r="E137">
        <v>1E-3</v>
      </c>
      <c r="F137">
        <v>-1E-3</v>
      </c>
      <c r="G137">
        <f>carbondioxide!L237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 x14ac:dyDescent="0.3">
      <c r="A138">
        <v>1982</v>
      </c>
      <c r="B138">
        <v>3.1E-2</v>
      </c>
      <c r="C138">
        <f t="shared" si="8"/>
        <v>0.32839999999999991</v>
      </c>
      <c r="D138">
        <v>-2E-3</v>
      </c>
      <c r="E138">
        <v>-2.4E-2</v>
      </c>
      <c r="F138">
        <v>-1.2E-2</v>
      </c>
      <c r="G138">
        <f>carbondioxide!L238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 x14ac:dyDescent="0.3">
      <c r="A139">
        <v>1983</v>
      </c>
      <c r="B139">
        <v>0.30499999999999999</v>
      </c>
      <c r="C139">
        <f t="shared" si="8"/>
        <v>0.60239999999999982</v>
      </c>
      <c r="D139">
        <v>6.4000000000000001E-2</v>
      </c>
      <c r="E139">
        <v>-2.9000000000000001E-2</v>
      </c>
      <c r="F139">
        <v>-0.01</v>
      </c>
      <c r="G139">
        <f>carbondioxide!L239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 x14ac:dyDescent="0.3">
      <c r="A140">
        <v>1984</v>
      </c>
      <c r="B140">
        <v>-4.8000000000000001E-2</v>
      </c>
      <c r="C140">
        <f t="shared" si="8"/>
        <v>0.2493999999999999</v>
      </c>
      <c r="D140">
        <v>-3.5999999999999997E-2</v>
      </c>
      <c r="E140">
        <v>-5.0000000000000001E-3</v>
      </c>
      <c r="F140">
        <v>-2E-3</v>
      </c>
      <c r="G140">
        <f>carbondioxide!L240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 x14ac:dyDescent="0.3">
      <c r="A141">
        <v>1985</v>
      </c>
      <c r="B141">
        <v>-2E-3</v>
      </c>
      <c r="C141">
        <f t="shared" si="8"/>
        <v>0.29539999999999988</v>
      </c>
      <c r="D141">
        <v>-4.2000000000000003E-2</v>
      </c>
      <c r="E141">
        <v>1E-3</v>
      </c>
      <c r="F141">
        <v>3.0000000000000001E-3</v>
      </c>
      <c r="G141">
        <f>carbondioxide!L241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 x14ac:dyDescent="0.3">
      <c r="A142">
        <v>1986</v>
      </c>
      <c r="B142">
        <v>0.124</v>
      </c>
      <c r="C142">
        <f t="shared" si="8"/>
        <v>0.42139999999999989</v>
      </c>
      <c r="D142">
        <v>-1.0999999999999999E-2</v>
      </c>
      <c r="E142">
        <v>-1.0999999999999999E-2</v>
      </c>
      <c r="F142">
        <v>-3.0000000000000001E-3</v>
      </c>
      <c r="G142">
        <f>carbondioxide!L242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 x14ac:dyDescent="0.3">
      <c r="A143">
        <v>1987</v>
      </c>
      <c r="B143">
        <v>0.28399999999999997</v>
      </c>
      <c r="C143">
        <f t="shared" si="8"/>
        <v>0.58139999999999992</v>
      </c>
      <c r="D143">
        <v>0.13200000000000001</v>
      </c>
      <c r="E143">
        <v>-8.9999999999999993E-3</v>
      </c>
      <c r="F143">
        <v>-4.0000000000000001E-3</v>
      </c>
      <c r="G143">
        <f>carbondioxide!L243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 x14ac:dyDescent="0.3">
      <c r="A144">
        <v>1988</v>
      </c>
      <c r="B144">
        <v>0.33800000000000002</v>
      </c>
      <c r="C144">
        <f t="shared" si="8"/>
        <v>0.63539999999999996</v>
      </c>
      <c r="D144">
        <v>5.8000000000000003E-2</v>
      </c>
      <c r="E144">
        <v>1.2E-2</v>
      </c>
      <c r="F144">
        <v>4.0000000000000001E-3</v>
      </c>
      <c r="G144">
        <f>carbondioxide!L244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 x14ac:dyDescent="0.3">
      <c r="A145">
        <v>1989</v>
      </c>
      <c r="B145">
        <v>0.21</v>
      </c>
      <c r="C145">
        <f t="shared" si="8"/>
        <v>0.50739999999999985</v>
      </c>
      <c r="D145">
        <v>4.2000000000000003E-2</v>
      </c>
      <c r="E145">
        <v>0.01</v>
      </c>
      <c r="F145">
        <v>3.0000000000000001E-3</v>
      </c>
      <c r="G145">
        <f>carbondioxide!L245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 x14ac:dyDescent="0.3">
      <c r="A146">
        <v>1990</v>
      </c>
      <c r="B146">
        <v>0.42499999999999999</v>
      </c>
      <c r="C146">
        <f t="shared" si="8"/>
        <v>0.72239999999999993</v>
      </c>
      <c r="D146">
        <v>0.13300000000000001</v>
      </c>
      <c r="E146">
        <v>2E-3</v>
      </c>
      <c r="F146">
        <v>1E-3</v>
      </c>
      <c r="G146">
        <f>carbondioxide!L246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 x14ac:dyDescent="0.3">
      <c r="A147">
        <v>1991</v>
      </c>
      <c r="B147">
        <v>0.33100000000000002</v>
      </c>
      <c r="C147">
        <f t="shared" si="8"/>
        <v>0.62839999999999985</v>
      </c>
      <c r="D147">
        <v>0.14000000000000001</v>
      </c>
      <c r="E147">
        <v>2.8000000000000001E-2</v>
      </c>
      <c r="F147">
        <v>8.0000000000000002E-3</v>
      </c>
      <c r="G147">
        <f>carbondioxide!L247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 x14ac:dyDescent="0.3">
      <c r="A148">
        <v>1992</v>
      </c>
      <c r="B148">
        <v>0.11600000000000001</v>
      </c>
      <c r="C148">
        <f t="shared" si="8"/>
        <v>0.41339999999999988</v>
      </c>
      <c r="D148">
        <v>0.13500000000000001</v>
      </c>
      <c r="E148">
        <v>6.0000000000000001E-3</v>
      </c>
      <c r="F148">
        <v>0</v>
      </c>
      <c r="G148">
        <f>carbondioxide!L248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 x14ac:dyDescent="0.3">
      <c r="A149">
        <v>1993</v>
      </c>
      <c r="B149">
        <v>0.19600000000000001</v>
      </c>
      <c r="C149">
        <f t="shared" si="8"/>
        <v>0.49339999999999989</v>
      </c>
      <c r="D149">
        <v>0.128</v>
      </c>
      <c r="E149">
        <v>7.0000000000000001E-3</v>
      </c>
      <c r="F149">
        <v>4.0000000000000001E-3</v>
      </c>
      <c r="G149">
        <f>carbondioxide!L249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 x14ac:dyDescent="0.3">
      <c r="A150">
        <v>1994</v>
      </c>
      <c r="B150">
        <v>0.33</v>
      </c>
      <c r="C150">
        <f t="shared" si="8"/>
        <v>0.62739999999999996</v>
      </c>
      <c r="D150">
        <v>7.8E-2</v>
      </c>
      <c r="E150">
        <v>1.6E-2</v>
      </c>
      <c r="F150">
        <v>7.0000000000000001E-3</v>
      </c>
      <c r="G150">
        <f>carbondioxide!L250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 x14ac:dyDescent="0.3">
      <c r="A151">
        <v>1995</v>
      </c>
      <c r="B151">
        <v>0.46</v>
      </c>
      <c r="C151">
        <f t="shared" si="8"/>
        <v>0.75739999999999985</v>
      </c>
      <c r="D151">
        <v>0.115</v>
      </c>
      <c r="E151">
        <v>2.3E-2</v>
      </c>
      <c r="F151">
        <v>0.01</v>
      </c>
      <c r="G151">
        <f>carbondioxide!L251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 x14ac:dyDescent="0.3">
      <c r="A152">
        <v>1996</v>
      </c>
      <c r="B152">
        <v>0.20699999999999999</v>
      </c>
      <c r="C152">
        <f t="shared" si="8"/>
        <v>0.50439999999999985</v>
      </c>
      <c r="D152">
        <v>9.2999999999999999E-2</v>
      </c>
      <c r="E152">
        <v>4.3999999999999997E-2</v>
      </c>
      <c r="F152">
        <v>1.9E-2</v>
      </c>
      <c r="G152">
        <f>carbondioxide!L252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 x14ac:dyDescent="0.3">
      <c r="A153">
        <v>1997</v>
      </c>
      <c r="B153">
        <v>0.47199999999999998</v>
      </c>
      <c r="C153">
        <f t="shared" si="8"/>
        <v>0.76939999999999986</v>
      </c>
      <c r="D153">
        <v>0.13800000000000001</v>
      </c>
      <c r="E153">
        <v>1.9E-2</v>
      </c>
      <c r="F153">
        <v>8.9999999999999993E-3</v>
      </c>
      <c r="G153">
        <f>carbondioxide!L253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 x14ac:dyDescent="0.3">
      <c r="A154">
        <v>1998</v>
      </c>
      <c r="B154">
        <v>0.79800000000000004</v>
      </c>
      <c r="C154">
        <f t="shared" si="8"/>
        <v>1.0953999999999999</v>
      </c>
      <c r="D154">
        <v>0.215</v>
      </c>
      <c r="E154">
        <v>0.03</v>
      </c>
      <c r="F154">
        <v>1.2E-2</v>
      </c>
      <c r="G154">
        <f>carbondioxide!L254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 x14ac:dyDescent="0.3">
      <c r="A155">
        <v>1999</v>
      </c>
      <c r="B155">
        <v>0.502</v>
      </c>
      <c r="C155">
        <f t="shared" si="8"/>
        <v>0.79939999999999989</v>
      </c>
      <c r="D155">
        <v>4.2999999999999997E-2</v>
      </c>
      <c r="E155">
        <v>4.1000000000000002E-2</v>
      </c>
      <c r="F155">
        <v>1.4999999999999999E-2</v>
      </c>
      <c r="G155">
        <f>carbondioxide!L255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 x14ac:dyDescent="0.3">
      <c r="A156">
        <v>2000</v>
      </c>
      <c r="B156">
        <v>0.379</v>
      </c>
      <c r="C156">
        <f t="shared" si="8"/>
        <v>0.67639999999999989</v>
      </c>
      <c r="D156">
        <v>7.4999999999999997E-2</v>
      </c>
      <c r="E156">
        <v>4.2999999999999997E-2</v>
      </c>
      <c r="F156">
        <v>1.7999999999999999E-2</v>
      </c>
      <c r="G156">
        <f>carbondioxide!L256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 x14ac:dyDescent="0.3">
      <c r="A157">
        <v>2001</v>
      </c>
      <c r="B157">
        <v>0.55900000000000005</v>
      </c>
      <c r="C157">
        <f t="shared" si="8"/>
        <v>0.85639999999999994</v>
      </c>
      <c r="D157">
        <v>0.14000000000000001</v>
      </c>
      <c r="E157">
        <v>3.4000000000000002E-2</v>
      </c>
      <c r="F157">
        <v>1.2999999999999999E-2</v>
      </c>
      <c r="G157">
        <f>carbondioxide!L257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 x14ac:dyDescent="0.3">
      <c r="A158">
        <v>2002</v>
      </c>
      <c r="B158">
        <v>0.65200000000000002</v>
      </c>
      <c r="C158">
        <f t="shared" si="8"/>
        <v>0.94939999999999991</v>
      </c>
      <c r="D158">
        <v>0.20599999999999999</v>
      </c>
      <c r="E158">
        <v>6.8000000000000005E-2</v>
      </c>
      <c r="F158">
        <v>2.7E-2</v>
      </c>
      <c r="G158">
        <f>carbondioxide!L258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 x14ac:dyDescent="0.3">
      <c r="A159">
        <v>2003</v>
      </c>
      <c r="B159">
        <v>0.64600000000000002</v>
      </c>
      <c r="C159">
        <f t="shared" si="8"/>
        <v>0.94339999999999991</v>
      </c>
      <c r="D159">
        <v>0.22700000000000001</v>
      </c>
      <c r="E159">
        <v>9.0999999999999998E-2</v>
      </c>
      <c r="F159">
        <v>4.1000000000000002E-2</v>
      </c>
      <c r="G159">
        <f>carbondioxide!L259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 x14ac:dyDescent="0.3">
      <c r="A160">
        <v>2004</v>
      </c>
      <c r="B160">
        <v>0.621</v>
      </c>
      <c r="C160">
        <f t="shared" si="8"/>
        <v>0.91839999999999988</v>
      </c>
      <c r="D160">
        <v>0.25900000000000001</v>
      </c>
      <c r="E160">
        <v>0.105</v>
      </c>
      <c r="F160">
        <v>4.9000000000000002E-2</v>
      </c>
      <c r="G160">
        <f>carbondioxide!L260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 x14ac:dyDescent="0.3">
      <c r="A161">
        <v>2005</v>
      </c>
      <c r="B161">
        <v>0.73899999999999999</v>
      </c>
      <c r="C161">
        <f t="shared" si="8"/>
        <v>1.0364</v>
      </c>
      <c r="D161">
        <v>0.247</v>
      </c>
      <c r="E161">
        <v>8.6999999999999994E-2</v>
      </c>
      <c r="F161">
        <v>3.9E-2</v>
      </c>
      <c r="G161">
        <f>carbondioxide!L261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 x14ac:dyDescent="0.3">
      <c r="A162">
        <v>2006</v>
      </c>
      <c r="B162">
        <v>0.67</v>
      </c>
      <c r="C162">
        <f t="shared" si="8"/>
        <v>0.96739999999999993</v>
      </c>
      <c r="D162">
        <v>0.23699999999999999</v>
      </c>
      <c r="E162">
        <v>0.10199999999999999</v>
      </c>
      <c r="F162">
        <v>4.8000000000000001E-2</v>
      </c>
      <c r="G162">
        <f>carbondioxide!L262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 x14ac:dyDescent="0.3">
      <c r="A163">
        <v>2007</v>
      </c>
      <c r="B163">
        <v>0.66800000000000004</v>
      </c>
      <c r="C163">
        <f t="shared" si="8"/>
        <v>0.96539999999999992</v>
      </c>
      <c r="D163">
        <v>0.19</v>
      </c>
      <c r="E163">
        <v>9.6000000000000002E-2</v>
      </c>
      <c r="F163">
        <v>4.7E-2</v>
      </c>
      <c r="G163">
        <f>carbondioxide!L263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 x14ac:dyDescent="0.3">
      <c r="A164">
        <v>2008</v>
      </c>
      <c r="B164">
        <v>0.54</v>
      </c>
      <c r="C164">
        <f t="shared" si="8"/>
        <v>0.83739999999999992</v>
      </c>
      <c r="D164">
        <v>0.14899999999999999</v>
      </c>
      <c r="E164">
        <v>0.10299999999999999</v>
      </c>
      <c r="F164">
        <v>0.05</v>
      </c>
      <c r="G164">
        <f>carbondioxide!L264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 x14ac:dyDescent="0.3">
      <c r="A165">
        <v>2009</v>
      </c>
      <c r="B165">
        <v>0.63300000000000001</v>
      </c>
      <c r="C165">
        <f t="shared" si="8"/>
        <v>0.93039999999999989</v>
      </c>
      <c r="D165">
        <v>0.255</v>
      </c>
      <c r="E165">
        <v>0.105</v>
      </c>
      <c r="F165">
        <v>5.0999999999999997E-2</v>
      </c>
      <c r="G165" s="3">
        <f>carbondioxide!L265</f>
        <v>375.2498104521967</v>
      </c>
      <c r="H165" s="3">
        <f t="shared" si="9"/>
        <v>1.6628916423170492</v>
      </c>
      <c r="I165" s="3">
        <f t="shared" si="11"/>
        <v>0.89930348547702965</v>
      </c>
      <c r="J165" s="3">
        <f t="shared" si="10"/>
        <v>0.14970663749580013</v>
      </c>
    </row>
    <row r="166" spans="1:10" x14ac:dyDescent="0.3">
      <c r="A166">
        <v>2010</v>
      </c>
      <c r="B166">
        <v>0.70599999999999996</v>
      </c>
      <c r="C166">
        <f t="shared" si="8"/>
        <v>1.0033999999999998</v>
      </c>
      <c r="D166">
        <v>0.26700000000000002</v>
      </c>
      <c r="E166">
        <v>0.11</v>
      </c>
      <c r="F166">
        <v>5.5E-2</v>
      </c>
      <c r="G166" s="3">
        <f>carbondioxide!L266</f>
        <v>377.66488722913277</v>
      </c>
      <c r="H166" s="3">
        <f t="shared" si="9"/>
        <v>1.6972134721603038</v>
      </c>
      <c r="I166" s="3">
        <f t="shared" si="11"/>
        <v>0.92066791164210093</v>
      </c>
      <c r="J166" s="3">
        <f t="shared" si="10"/>
        <v>0.15396434759233352</v>
      </c>
    </row>
    <row r="167" spans="1:10" x14ac:dyDescent="0.3">
      <c r="A167">
        <v>2011</v>
      </c>
      <c r="B167">
        <v>0.54200000000000004</v>
      </c>
      <c r="C167">
        <f t="shared" si="8"/>
        <v>0.83939999999999992</v>
      </c>
      <c r="D167">
        <v>0.19700000000000001</v>
      </c>
      <c r="E167">
        <v>0.115</v>
      </c>
      <c r="F167">
        <v>5.8000000000000003E-2</v>
      </c>
      <c r="G167" s="3">
        <f>carbondioxide!L267</f>
        <v>380.01331910607092</v>
      </c>
      <c r="H167" s="3">
        <f t="shared" si="9"/>
        <v>1.7303783452452985</v>
      </c>
      <c r="I167" s="3">
        <f t="shared" si="11"/>
        <v>0.94233460964819415</v>
      </c>
      <c r="J167" s="3">
        <f t="shared" si="10"/>
        <v>0.1583192238361362</v>
      </c>
    </row>
    <row r="168" spans="1:10" x14ac:dyDescent="0.3">
      <c r="A168">
        <v>2012</v>
      </c>
      <c r="B168">
        <v>0.623</v>
      </c>
      <c r="C168">
        <f t="shared" si="8"/>
        <v>0.92039999999999988</v>
      </c>
      <c r="D168">
        <v>0.215</v>
      </c>
      <c r="E168">
        <v>0.11600000000000001</v>
      </c>
      <c r="F168">
        <v>6.0999999999999999E-2</v>
      </c>
      <c r="G168" s="3">
        <f>carbondioxide!L268</f>
        <v>382.4322730970452</v>
      </c>
      <c r="H168" s="3">
        <f t="shared" si="9"/>
        <v>1.7643255472623276</v>
      </c>
      <c r="I168" s="3">
        <f t="shared" si="11"/>
        <v>0.96431733759652138</v>
      </c>
      <c r="J168" s="3">
        <f t="shared" si="10"/>
        <v>0.1627724312275487</v>
      </c>
    </row>
    <row r="169" spans="1:10" x14ac:dyDescent="0.3">
      <c r="A169" s="3">
        <f>1+A168</f>
        <v>2013</v>
      </c>
      <c r="G169" s="3">
        <f>carbondioxide!L269</f>
        <v>384.92454799073164</v>
      </c>
      <c r="H169" s="3">
        <f t="shared" si="9"/>
        <v>1.7990778742090634</v>
      </c>
      <c r="I169" s="3">
        <f t="shared" si="11"/>
        <v>0.98663007892208654</v>
      </c>
      <c r="J169" s="3">
        <f t="shared" si="10"/>
        <v>0.16732520629572445</v>
      </c>
    </row>
    <row r="170" spans="1:10" x14ac:dyDescent="0.3">
      <c r="A170" s="3">
        <f t="shared" ref="A170:A233" si="12">1+A169</f>
        <v>2014</v>
      </c>
      <c r="G170" s="3">
        <f>carbondioxide!L270</f>
        <v>387.48785163786459</v>
      </c>
      <c r="H170" s="3">
        <f t="shared" si="9"/>
        <v>1.8345866901253363</v>
      </c>
      <c r="I170" s="3">
        <f t="shared" si="11"/>
        <v>1.0092849345258457</v>
      </c>
      <c r="J170" s="3">
        <f t="shared" si="10"/>
        <v>0.17197885797224219</v>
      </c>
    </row>
    <row r="171" spans="1:10" x14ac:dyDescent="0.3">
      <c r="A171" s="3">
        <f t="shared" si="12"/>
        <v>2015</v>
      </c>
      <c r="G171" s="3">
        <f>carbondioxide!L271</f>
        <v>390.12061313352865</v>
      </c>
      <c r="H171" s="3">
        <f t="shared" si="9"/>
        <v>1.8708139907797623</v>
      </c>
      <c r="I171" s="3">
        <f t="shared" si="11"/>
        <v>1.0322924980965282</v>
      </c>
      <c r="J171" s="3">
        <f t="shared" si="10"/>
        <v>0.17673475648706666</v>
      </c>
    </row>
    <row r="172" spans="1:10" x14ac:dyDescent="0.3">
      <c r="A172" s="3">
        <f t="shared" si="12"/>
        <v>2016</v>
      </c>
      <c r="G172" s="3">
        <f>carbondioxide!L272</f>
        <v>392.82168754394274</v>
      </c>
      <c r="H172" s="3">
        <f t="shared" si="9"/>
        <v>1.9077280913813393</v>
      </c>
      <c r="I172" s="3">
        <f t="shared" si="11"/>
        <v>1.0556620921389206</v>
      </c>
      <c r="J172" s="3">
        <f t="shared" si="10"/>
        <v>0.1815943244594084</v>
      </c>
    </row>
    <row r="173" spans="1:10" x14ac:dyDescent="0.3">
      <c r="A173" s="3">
        <f t="shared" si="12"/>
        <v>2017</v>
      </c>
      <c r="G173" s="3">
        <f>carbondioxide!L273</f>
        <v>394.64543611065301</v>
      </c>
      <c r="H173" s="3">
        <f t="shared" si="9"/>
        <v>1.9325089920272882</v>
      </c>
      <c r="I173" s="3">
        <f t="shared" si="11"/>
        <v>1.0790256790227228</v>
      </c>
      <c r="J173" s="3">
        <f t="shared" si="10"/>
        <v>0.18655902937982805</v>
      </c>
    </row>
    <row r="174" spans="1:10" x14ac:dyDescent="0.3">
      <c r="A174" s="3">
        <f t="shared" si="12"/>
        <v>2018</v>
      </c>
      <c r="G174" s="3">
        <f>carbondioxide!L274</f>
        <v>396.64213409281547</v>
      </c>
      <c r="H174" s="3">
        <f t="shared" si="9"/>
        <v>1.9595089280290399</v>
      </c>
      <c r="I174" s="3">
        <f t="shared" si="11"/>
        <v>1.1024494992746454</v>
      </c>
      <c r="J174" s="3">
        <f t="shared" si="10"/>
        <v>0.19162823994979969</v>
      </c>
    </row>
    <row r="175" spans="1:10" x14ac:dyDescent="0.3">
      <c r="A175" s="3">
        <f t="shared" si="12"/>
        <v>2019</v>
      </c>
      <c r="G175" s="3">
        <f>carbondioxide!L275</f>
        <v>398.72286773199454</v>
      </c>
      <c r="H175" s="3">
        <f t="shared" si="9"/>
        <v>1.9875009828446786</v>
      </c>
      <c r="I175" s="3">
        <f t="shared" si="11"/>
        <v>1.1259615179522076</v>
      </c>
      <c r="J175" s="3">
        <f t="shared" si="10"/>
        <v>0.19680170470276481</v>
      </c>
    </row>
    <row r="176" spans="1:10" x14ac:dyDescent="0.3">
      <c r="A176" s="3">
        <f t="shared" si="12"/>
        <v>2020</v>
      </c>
      <c r="G176" s="3">
        <f>carbondioxide!L276</f>
        <v>400.87897008257596</v>
      </c>
      <c r="H176" s="3">
        <f t="shared" si="9"/>
        <v>2.0163532815447955</v>
      </c>
      <c r="I176" s="3">
        <f t="shared" si="11"/>
        <v>1.1495848972502931</v>
      </c>
      <c r="J176" s="3">
        <f t="shared" si="10"/>
        <v>0.20207933244202164</v>
      </c>
    </row>
    <row r="177" spans="1:10" x14ac:dyDescent="0.3">
      <c r="A177" s="3">
        <f t="shared" si="12"/>
        <v>2021</v>
      </c>
      <c r="G177" s="3">
        <f>carbondioxide!L277</f>
        <v>403.10473419306209</v>
      </c>
      <c r="H177" s="3">
        <f t="shared" si="9"/>
        <v>2.0459754451509755</v>
      </c>
      <c r="I177" s="3">
        <f t="shared" si="11"/>
        <v>1.1733393765656031</v>
      </c>
      <c r="J177" s="3">
        <f t="shared" si="10"/>
        <v>0.20746116405013262</v>
      </c>
    </row>
    <row r="178" spans="1:10" x14ac:dyDescent="0.3">
      <c r="A178" s="3">
        <f t="shared" si="12"/>
        <v>2022</v>
      </c>
      <c r="G178" s="3">
        <f>carbondioxide!L278</f>
        <v>405.39625375418802</v>
      </c>
      <c r="H178" s="3">
        <f t="shared" si="9"/>
        <v>2.076302340634764</v>
      </c>
      <c r="I178" s="3">
        <f t="shared" si="11"/>
        <v>1.197242128891804</v>
      </c>
      <c r="J178" s="3">
        <f t="shared" si="10"/>
        <v>0.2129473522972205</v>
      </c>
    </row>
    <row r="179" spans="1:10" x14ac:dyDescent="0.3">
      <c r="A179" s="3">
        <f t="shared" si="12"/>
        <v>2023</v>
      </c>
      <c r="G179" s="3">
        <f>carbondioxide!L279</f>
        <v>407.7507196276328</v>
      </c>
      <c r="H179" s="3">
        <f t="shared" si="9"/>
        <v>2.1072842615858236</v>
      </c>
      <c r="I179" s="3">
        <f t="shared" si="11"/>
        <v>1.2213083000145359</v>
      </c>
      <c r="J179" s="3">
        <f t="shared" si="10"/>
        <v>0.21853814662827775</v>
      </c>
    </row>
    <row r="180" spans="1:10" x14ac:dyDescent="0.3">
      <c r="A180" s="3">
        <f t="shared" si="12"/>
        <v>2024</v>
      </c>
      <c r="G180" s="3">
        <f>carbondioxide!L280</f>
        <v>410.16599266549849</v>
      </c>
      <c r="H180" s="3">
        <f t="shared" si="9"/>
        <v>2.1388809953790902</v>
      </c>
      <c r="I180" s="3">
        <f t="shared" si="11"/>
        <v>1.2455513553143984</v>
      </c>
      <c r="J180" s="3">
        <f t="shared" si="10"/>
        <v>0.2242338810995117</v>
      </c>
    </row>
    <row r="181" spans="1:10" x14ac:dyDescent="0.3">
      <c r="A181" s="3">
        <f t="shared" si="12"/>
        <v>2025</v>
      </c>
      <c r="G181" s="3">
        <f>carbondioxide!L281</f>
        <v>412.64034413839516</v>
      </c>
      <c r="H181" s="3">
        <f t="shared" si="9"/>
        <v>2.1710582397500922</v>
      </c>
      <c r="I181" s="3">
        <f t="shared" si="11"/>
        <v>1.2699833096472843</v>
      </c>
      <c r="J181" s="3">
        <f t="shared" si="10"/>
        <v>0.23003496435305226</v>
      </c>
    </row>
    <row r="182" spans="1:10" x14ac:dyDescent="0.3">
      <c r="A182" s="3">
        <f t="shared" si="12"/>
        <v>2026</v>
      </c>
      <c r="G182" s="3">
        <f>carbondioxide!L282</f>
        <v>415.17229785238942</v>
      </c>
      <c r="H182" s="3">
        <f t="shared" si="9"/>
        <v>2.2037854389353502</v>
      </c>
      <c r="I182" s="3">
        <f t="shared" si="11"/>
        <v>1.2946148859256073</v>
      </c>
      <c r="J182" s="3">
        <f t="shared" si="10"/>
        <v>0.23594187095432351</v>
      </c>
    </row>
    <row r="183" spans="1:10" x14ac:dyDescent="0.3">
      <c r="A183" s="3">
        <f t="shared" si="12"/>
        <v>2027</v>
      </c>
      <c r="G183" s="3">
        <f>carbondioxide!L283</f>
        <v>417.76053397151526</v>
      </c>
      <c r="H183" s="3">
        <f t="shared" si="9"/>
        <v>2.2370344772170396</v>
      </c>
      <c r="I183" s="3">
        <f t="shared" si="11"/>
        <v>1.3194556299799889</v>
      </c>
      <c r="J183" s="3">
        <f t="shared" si="10"/>
        <v>0.24195513367936039</v>
      </c>
    </row>
    <row r="184" spans="1:10" x14ac:dyDescent="0.3">
      <c r="A184" s="3">
        <f t="shared" si="12"/>
        <v>2028</v>
      </c>
      <c r="G184" s="3">
        <f>carbondioxide!L284</f>
        <v>420.40383029368707</v>
      </c>
      <c r="H184" s="3">
        <f t="shared" si="9"/>
        <v>2.2707788901494537</v>
      </c>
      <c r="I184" s="3">
        <f t="shared" si="11"/>
        <v>1.3445139983763996</v>
      </c>
      <c r="J184" s="3">
        <f t="shared" si="10"/>
        <v>0.24807533649834795</v>
      </c>
    </row>
    <row r="185" spans="1:10" x14ac:dyDescent="0.3">
      <c r="A185" s="3">
        <f t="shared" si="12"/>
        <v>2029</v>
      </c>
      <c r="G185" s="3">
        <f>carbondioxide!L285</f>
        <v>423.10102626927755</v>
      </c>
      <c r="H185" s="3">
        <f t="shared" si="9"/>
        <v>2.3049933882359901</v>
      </c>
      <c r="I185" s="3">
        <f t="shared" si="11"/>
        <v>1.3697974292756459</v>
      </c>
      <c r="J185" s="3">
        <f t="shared" si="10"/>
        <v>0.25430310809781531</v>
      </c>
    </row>
    <row r="186" spans="1:10" x14ac:dyDescent="0.3">
      <c r="A186" s="3">
        <f t="shared" si="12"/>
        <v>2030</v>
      </c>
      <c r="G186" s="3">
        <f>carbondioxide!L286</f>
        <v>425.85100083883077</v>
      </c>
      <c r="H186" s="3">
        <f t="shared" si="9"/>
        <v>2.3396535691073974</v>
      </c>
      <c r="I186" s="3">
        <f t="shared" si="11"/>
        <v>1.3953124024426602</v>
      </c>
      <c r="J186" s="3">
        <f t="shared" si="10"/>
        <v>0.26063911584210536</v>
      </c>
    </row>
    <row r="187" spans="1:10" x14ac:dyDescent="0.3">
      <c r="A187" s="3">
        <f t="shared" si="12"/>
        <v>2031</v>
      </c>
      <c r="G187" s="3">
        <f>carbondioxide!L287</f>
        <v>428.65265867657786</v>
      </c>
      <c r="H187" s="3">
        <f t="shared" si="9"/>
        <v>2.3747357433608136</v>
      </c>
      <c r="I187" s="3">
        <f t="shared" si="11"/>
        <v>1.4210644921096827</v>
      </c>
      <c r="J187" s="3">
        <f t="shared" si="10"/>
        <v>0.26708406010999652</v>
      </c>
    </row>
    <row r="188" spans="1:10" x14ac:dyDescent="0.3">
      <c r="A188" s="3">
        <f t="shared" si="12"/>
        <v>2032</v>
      </c>
      <c r="G188" s="3">
        <f>carbondioxide!L288</f>
        <v>431.50492155553962</v>
      </c>
      <c r="H188" s="3">
        <f t="shared" si="9"/>
        <v>2.4102168288817647</v>
      </c>
      <c r="I188" s="3">
        <f t="shared" si="11"/>
        <v>1.4470584149460046</v>
      </c>
      <c r="J188" s="3">
        <f t="shared" si="10"/>
        <v>0.27363866896375472</v>
      </c>
    </row>
    <row r="189" spans="1:10" x14ac:dyDescent="0.3">
      <c r="A189" s="3">
        <f t="shared" si="12"/>
        <v>2033</v>
      </c>
      <c r="G189" s="3">
        <f>carbondioxide!L289</f>
        <v>434.40672284145455</v>
      </c>
      <c r="H189" s="3">
        <f t="shared" si="9"/>
        <v>2.4460742863845226</v>
      </c>
      <c r="I189" s="3">
        <f t="shared" si="11"/>
        <v>1.4732980745104345</v>
      </c>
      <c r="J189" s="3">
        <f t="shared" si="10"/>
        <v>0.28030369312093389</v>
      </c>
    </row>
    <row r="190" spans="1:10" x14ac:dyDescent="0.3">
      <c r="A190" s="3">
        <f t="shared" si="12"/>
        <v>2034</v>
      </c>
      <c r="G190" s="3">
        <f>carbondioxide!L290</f>
        <v>437.3570039061496</v>
      </c>
      <c r="H190" s="3">
        <f t="shared" si="9"/>
        <v>2.4822860797218373</v>
      </c>
      <c r="I190" s="3">
        <f t="shared" si="11"/>
        <v>1.4997866030332399</v>
      </c>
      <c r="J190" s="3">
        <f t="shared" si="10"/>
        <v>0.28707990120722626</v>
      </c>
    </row>
    <row r="191" spans="1:10" x14ac:dyDescent="0.3">
      <c r="A191" s="3">
        <f t="shared" si="12"/>
        <v>2035</v>
      </c>
      <c r="G191" s="3">
        <f>carbondioxide!L291</f>
        <v>440.35471172617656</v>
      </c>
      <c r="H191" s="3">
        <f t="shared" si="9"/>
        <v>2.5188306510442495</v>
      </c>
      <c r="I191" s="3">
        <f t="shared" si="11"/>
        <v>1.5265264010544686</v>
      </c>
      <c r="J191" s="3">
        <f t="shared" si="10"/>
        <v>0.29396807527359803</v>
      </c>
    </row>
    <row r="192" spans="1:10" x14ac:dyDescent="0.3">
      <c r="A192" s="3">
        <f t="shared" si="12"/>
        <v>2036</v>
      </c>
      <c r="G192" s="3">
        <f>carbondioxide!L292</f>
        <v>443.39879722081935</v>
      </c>
      <c r="H192" s="3">
        <f t="shared" si="9"/>
        <v>2.5556869048300888</v>
      </c>
      <c r="I192" s="3">
        <f t="shared" si="11"/>
        <v>1.5535191752522046</v>
      </c>
      <c r="J192" s="3">
        <f t="shared" si="10"/>
        <v>0.30096900656403336</v>
      </c>
    </row>
    <row r="193" spans="1:10" x14ac:dyDescent="0.3">
      <c r="A193" s="3">
        <f t="shared" si="12"/>
        <v>2037</v>
      </c>
      <c r="G193" s="3">
        <f>carbondioxide!L293</f>
        <v>446.4882140584748</v>
      </c>
      <c r="H193" s="3">
        <f t="shared" si="9"/>
        <v>2.5928341971855122</v>
      </c>
      <c r="I193" s="3">
        <f t="shared" si="11"/>
        <v>1.5807659746773046</v>
      </c>
      <c r="J193" s="3">
        <f t="shared" si="10"/>
        <v>0.30808349152218217</v>
      </c>
    </row>
    <row r="194" spans="1:10" x14ac:dyDescent="0.3">
      <c r="A194" s="3">
        <f t="shared" si="12"/>
        <v>2038</v>
      </c>
      <c r="G194" s="3">
        <f>carbondioxide!L294</f>
        <v>449.62191776652668</v>
      </c>
      <c r="H194" s="3">
        <f t="shared" si="9"/>
        <v>2.6302523282488979</v>
      </c>
      <c r="I194" s="3">
        <f t="shared" si="11"/>
        <v>1.6082672255402399</v>
      </c>
      <c r="J194" s="3">
        <f t="shared" si="10"/>
        <v>0.31531232802650327</v>
      </c>
    </row>
    <row r="195" spans="1:10" x14ac:dyDescent="0.3">
      <c r="A195" s="3">
        <f t="shared" si="12"/>
        <v>2039</v>
      </c>
      <c r="G195" s="3">
        <f>carbondioxide!L295</f>
        <v>452.7988650442262</v>
      </c>
      <c r="H195" s="3">
        <f t="shared" si="9"/>
        <v>2.6679215363994797</v>
      </c>
      <c r="I195" s="3">
        <f t="shared" si="11"/>
        <v>1.6360227646525467</v>
      </c>
      <c r="J195" s="3">
        <f t="shared" si="10"/>
        <v>0.32265631184438132</v>
      </c>
    </row>
    <row r="196" spans="1:10" x14ac:dyDescent="0.3">
      <c r="A196" s="3">
        <f t="shared" si="12"/>
        <v>2040</v>
      </c>
      <c r="G196" s="3">
        <f>carbondioxide!L296</f>
        <v>456.01801321716982</v>
      </c>
      <c r="H196" s="3">
        <f t="shared" si="9"/>
        <v>2.7058224934920774</v>
      </c>
      <c r="I196" s="3">
        <f t="shared" si="11"/>
        <v>1.6640318715990525</v>
      </c>
      <c r="J196" s="3">
        <f t="shared" si="10"/>
        <v>0.33011623329633172</v>
      </c>
    </row>
    <row r="197" spans="1:10" x14ac:dyDescent="0.3">
      <c r="A197" s="3">
        <f t="shared" si="12"/>
        <v>2041</v>
      </c>
      <c r="G197" s="3">
        <f>carbondioxide!L297</f>
        <v>459.27831979568293</v>
      </c>
      <c r="H197" s="3">
        <f t="shared" si="9"/>
        <v>2.7439363006543451</v>
      </c>
      <c r="I197" s="3">
        <f t="shared" si="11"/>
        <v>1.6922932997008333</v>
      </c>
      <c r="J197" s="3">
        <f t="shared" si="10"/>
        <v>0.3376928741218912</v>
      </c>
    </row>
    <row r="198" spans="1:10" x14ac:dyDescent="0.3">
      <c r="A198" s="3">
        <f t="shared" si="12"/>
        <v>2042</v>
      </c>
      <c r="G198" s="3">
        <f>carbondioxide!L298</f>
        <v>462.57874211381431</v>
      </c>
      <c r="H198" s="3">
        <f t="shared" si="9"/>
        <v>2.7822444843723964</v>
      </c>
      <c r="I198" s="3">
        <f t="shared" si="11"/>
        <v>1.7208053058187511</v>
      </c>
      <c r="J198" s="3">
        <f t="shared" si="10"/>
        <v>0.34538700453917959</v>
      </c>
    </row>
    <row r="199" spans="1:10" x14ac:dyDescent="0.3">
      <c r="A199" s="3">
        <f t="shared" si="12"/>
        <v>2043</v>
      </c>
      <c r="G199" s="3">
        <f>carbondioxide!L299</f>
        <v>465.91823703438223</v>
      </c>
      <c r="H199" s="3">
        <f t="shared" ref="H199:H262" si="13">H$3*LN(G199/G$3)</f>
        <v>2.8207289927045731</v>
      </c>
      <c r="I199" s="3">
        <f t="shared" si="11"/>
        <v>1.7495656790410108</v>
      </c>
      <c r="J199" s="3">
        <f t="shared" ref="J199:J262" si="14">J198+J$3*(I198-J198)</f>
        <v>0.35319938049044758</v>
      </c>
    </row>
    <row r="200" spans="1:10" x14ac:dyDescent="0.3">
      <c r="A200" s="3">
        <f t="shared" si="12"/>
        <v>2044</v>
      </c>
      <c r="G200" s="3">
        <f>carbondioxide!L300</f>
        <v>469.29576071081271</v>
      </c>
      <c r="H200" s="3">
        <f t="shared" si="13"/>
        <v>2.859372191531484</v>
      </c>
      <c r="I200" s="3">
        <f t="shared" ref="I200:I263" si="15">I199+I$3*(I$4*H200-I199)+I$5*(J199-I199)</f>
        <v>1.7785717682939783</v>
      </c>
      <c r="J200" s="3">
        <f t="shared" si="14"/>
        <v>0.36113074106621479</v>
      </c>
    </row>
    <row r="201" spans="1:10" x14ac:dyDescent="0.3">
      <c r="A201" s="3">
        <f t="shared" si="12"/>
        <v>2045</v>
      </c>
      <c r="G201" s="3">
        <f>carbondioxide!L301</f>
        <v>472.71026839972319</v>
      </c>
      <c r="H201" s="3">
        <f t="shared" si="13"/>
        <v>2.8981568607912664</v>
      </c>
      <c r="I201" s="3">
        <f t="shared" si="15"/>
        <v>1.807820508912656</v>
      </c>
      <c r="J201" s="3">
        <f t="shared" si="14"/>
        <v>0.36918180610086848</v>
      </c>
    </row>
    <row r="202" spans="1:10" x14ac:dyDescent="0.3">
      <c r="A202" s="3">
        <f t="shared" si="12"/>
        <v>2046</v>
      </c>
      <c r="G202" s="3">
        <f>carbondioxide!L302</f>
        <v>476.16071432014814</v>
      </c>
      <c r="H202" s="3">
        <f t="shared" si="13"/>
        <v>2.9370661906733422</v>
      </c>
      <c r="I202" s="3">
        <f t="shared" si="15"/>
        <v>1.8373084482051685</v>
      </c>
      <c r="J202" s="3">
        <f t="shared" si="14"/>
        <v>0.37735327393283946</v>
      </c>
    </row>
    <row r="203" spans="1:10" x14ac:dyDescent="0.3">
      <c r="A203" s="3">
        <f t="shared" si="12"/>
        <v>2047</v>
      </c>
      <c r="G203" s="3">
        <f>carbondioxide!L303</f>
        <v>479.64605155647138</v>
      </c>
      <c r="H203" s="3">
        <f t="shared" si="13"/>
        <v>2.9760837777581557</v>
      </c>
      <c r="I203" s="3">
        <f t="shared" si="15"/>
        <v>1.8670317700440648</v>
      </c>
      <c r="J203" s="3">
        <f t="shared" si="14"/>
        <v>0.38564581932270631</v>
      </c>
    </row>
    <row r="204" spans="1:10" x14ac:dyDescent="0.3">
      <c r="A204" s="3">
        <f t="shared" si="12"/>
        <v>2048</v>
      </c>
      <c r="G204" s="3">
        <f>carbondioxide!L304</f>
        <v>483.16523200283143</v>
      </c>
      <c r="H204" s="3">
        <f t="shared" si="13"/>
        <v>3.015193621098665</v>
      </c>
      <c r="I204" s="3">
        <f t="shared" si="15"/>
        <v>1.8969863185159832</v>
      </c>
      <c r="J204" s="3">
        <f t="shared" si="14"/>
        <v>0.39406009152280363</v>
      </c>
    </row>
    <row r="205" spans="1:10" x14ac:dyDescent="0.3">
      <c r="A205" s="3">
        <f t="shared" si="12"/>
        <v>2049</v>
      </c>
      <c r="G205" s="3">
        <f>carbondioxide!L305</f>
        <v>486.71720634717963</v>
      </c>
      <c r="H205" s="3">
        <f t="shared" si="13"/>
        <v>3.0543801182439907</v>
      </c>
      <c r="I205" s="3">
        <f t="shared" si="15"/>
        <v>1.9271676206601493</v>
      </c>
      <c r="J205" s="3">
        <f t="shared" si="14"/>
        <v>0.40259671249212492</v>
      </c>
    </row>
    <row r="206" spans="1:10" x14ac:dyDescent="0.3">
      <c r="A206" s="3">
        <f t="shared" si="12"/>
        <v>2050</v>
      </c>
      <c r="G206" s="3">
        <f>carbondioxide!L306</f>
        <v>490.30092409340722</v>
      </c>
      <c r="H206" s="3">
        <f t="shared" si="13"/>
        <v>3.0936280612080562</v>
      </c>
      <c r="I206" s="3">
        <f t="shared" si="15"/>
        <v>1.9575709083252157</v>
      </c>
      <c r="J206" s="3">
        <f t="shared" si="14"/>
        <v>0.41125627525051928</v>
      </c>
    </row>
    <row r="207" spans="1:10" x14ac:dyDescent="0.3">
      <c r="A207" s="3">
        <f t="shared" si="12"/>
        <v>2051</v>
      </c>
      <c r="G207" s="3">
        <f>carbondioxide!L307</f>
        <v>493.91533362008943</v>
      </c>
      <c r="H207" s="3">
        <f t="shared" si="13"/>
        <v>3.132922632387253</v>
      </c>
      <c r="I207" s="3">
        <f t="shared" si="15"/>
        <v>1.9881911391730465</v>
      </c>
      <c r="J207" s="3">
        <f t="shared" si="14"/>
        <v>0.42003934236638357</v>
      </c>
    </row>
    <row r="208" spans="1:10" x14ac:dyDescent="0.3">
      <c r="A208" s="3">
        <f t="shared" si="12"/>
        <v>2052</v>
      </c>
      <c r="G208" s="3">
        <f>carbondioxide!L308</f>
        <v>497.55938227446126</v>
      </c>
      <c r="H208" s="3">
        <f t="shared" si="13"/>
        <v>3.1722494004315585</v>
      </c>
      <c r="I208" s="3">
        <f t="shared" si="15"/>
        <v>2.0190230168571954</v>
      </c>
      <c r="J208" s="3">
        <f t="shared" si="14"/>
        <v>0.4289464445722454</v>
      </c>
    </row>
    <row r="209" spans="1:10" x14ac:dyDescent="0.3">
      <c r="A209" s="3">
        <f t="shared" si="12"/>
        <v>2053</v>
      </c>
      <c r="G209" s="3">
        <f>carbondioxide!L309</f>
        <v>501.23201650026402</v>
      </c>
      <c r="H209" s="3">
        <f t="shared" si="13"/>
        <v>3.2115943160735148</v>
      </c>
      <c r="I209" s="3">
        <f t="shared" si="15"/>
        <v>2.050061010403005</v>
      </c>
      <c r="J209" s="3">
        <f t="shared" si="14"/>
        <v>0.43797807950282391</v>
      </c>
    </row>
    <row r="210" spans="1:10" x14ac:dyDescent="0.3">
      <c r="A210" s="3">
        <f t="shared" si="12"/>
        <v>2054</v>
      </c>
      <c r="G210" s="3">
        <f>carbondioxide!L310</f>
        <v>504.93218199810508</v>
      </c>
      <c r="H210" s="3">
        <f t="shared" si="13"/>
        <v>3.2509437079191978</v>
      </c>
      <c r="I210" s="3">
        <f t="shared" si="15"/>
        <v>2.0812993728154381</v>
      </c>
      <c r="J210" s="3">
        <f t="shared" si="14"/>
        <v>0.44713471055033693</v>
      </c>
    </row>
    <row r="211" spans="1:10" x14ac:dyDescent="0.3">
      <c r="A211" s="3">
        <f t="shared" si="12"/>
        <v>2055</v>
      </c>
      <c r="G211" s="3">
        <f>carbondioxide!L311</f>
        <v>508.65882391696152</v>
      </c>
      <c r="H211" s="3">
        <f t="shared" si="13"/>
        <v>3.2902842782049428</v>
      </c>
      <c r="I211" s="3">
        <f t="shared" si="15"/>
        <v>2.1127321589399735</v>
      </c>
      <c r="J211" s="3">
        <f t="shared" si="14"/>
        <v>0.45641676583200269</v>
      </c>
    </row>
    <row r="212" spans="1:10" x14ac:dyDescent="0.3">
      <c r="A212" s="3">
        <f t="shared" si="12"/>
        <v>2056</v>
      </c>
      <c r="G212" s="3">
        <f>carbondioxide!L312</f>
        <v>512.4108870754377</v>
      </c>
      <c r="H212" s="3">
        <f t="shared" si="13"/>
        <v>3.3296030985231027</v>
      </c>
      <c r="I212" s="3">
        <f t="shared" si="15"/>
        <v>2.1443532426011127</v>
      </c>
      <c r="J212" s="3">
        <f t="shared" si="14"/>
        <v>0.46582463726485596</v>
      </c>
    </row>
    <row r="213" spans="1:10" x14ac:dyDescent="0.3">
      <c r="A213" s="3">
        <f t="shared" si="12"/>
        <v>2057</v>
      </c>
      <c r="G213" s="3">
        <f>carbondioxide!L313</f>
        <v>516.18731621136294</v>
      </c>
      <c r="H213" s="3">
        <f t="shared" si="13"/>
        <v>3.368887605519705</v>
      </c>
      <c r="I213" s="3">
        <f t="shared" si="15"/>
        <v>2.1761563330422917</v>
      </c>
      <c r="J213" s="3">
        <f t="shared" si="14"/>
        <v>0.47535867974316587</v>
      </c>
    </row>
    <row r="214" spans="1:10" x14ac:dyDescent="0.3">
      <c r="A214" s="3">
        <f t="shared" si="12"/>
        <v>2058</v>
      </c>
      <c r="G214" s="3">
        <f>carbondioxide!L314</f>
        <v>519.98705625829075</v>
      </c>
      <c r="H214" s="3">
        <f t="shared" si="13"/>
        <v>3.4081255965664212</v>
      </c>
      <c r="I214" s="3">
        <f t="shared" si="15"/>
        <v>2.2081349906902381</v>
      </c>
      <c r="J214" s="3">
        <f t="shared" si="14"/>
        <v>0.48501921041390489</v>
      </c>
    </row>
    <row r="215" spans="1:10" x14ac:dyDescent="0.3">
      <c r="A215" s="3">
        <f t="shared" si="12"/>
        <v>2059</v>
      </c>
      <c r="G215" s="3">
        <f>carbondioxide!L315</f>
        <v>523.80905264743694</v>
      </c>
      <c r="H215" s="3">
        <f t="shared" si="13"/>
        <v>3.4473052254088579</v>
      </c>
      <c r="I215" s="3">
        <f t="shared" si="15"/>
        <v>2.2402826422660773</v>
      </c>
      <c r="J215" s="3">
        <f t="shared" si="14"/>
        <v>0.49480650804587445</v>
      </c>
    </row>
    <row r="216" spans="1:10" x14ac:dyDescent="0.3">
      <c r="A216" s="3">
        <f t="shared" si="12"/>
        <v>2060</v>
      </c>
      <c r="G216" s="3">
        <f>carbondioxide!L316</f>
        <v>527.65225163356524</v>
      </c>
      <c r="H216" s="3">
        <f t="shared" si="13"/>
        <v>3.4864149977928021</v>
      </c>
      <c r="I216" s="3">
        <f t="shared" si="15"/>
        <v>2.2725925952647792</v>
      </c>
      <c r="J216" s="3">
        <f t="shared" si="14"/>
        <v>0.50472081248824519</v>
      </c>
    </row>
    <row r="217" spans="1:10" x14ac:dyDescent="0.3">
      <c r="A217" s="3">
        <f t="shared" si="12"/>
        <v>2061</v>
      </c>
      <c r="G217" s="3">
        <f>carbondioxide!L317</f>
        <v>531.51560064331557</v>
      </c>
      <c r="H217" s="3">
        <f t="shared" si="13"/>
        <v>3.5254437670697647</v>
      </c>
      <c r="I217" s="3">
        <f t="shared" si="15"/>
        <v>2.3050580518238246</v>
      </c>
      <c r="J217" s="3">
        <f t="shared" si="14"/>
        <v>0.51476232421441592</v>
      </c>
    </row>
    <row r="218" spans="1:10" x14ac:dyDescent="0.3">
      <c r="A218" s="3">
        <f t="shared" si="12"/>
        <v>2062</v>
      </c>
      <c r="G218" s="3">
        <f>carbondioxide!L318</f>
        <v>535.39804864444204</v>
      </c>
      <c r="H218" s="3">
        <f t="shared" si="13"/>
        <v>3.5643807297828531</v>
      </c>
      <c r="I218" s="3">
        <f t="shared" si="15"/>
        <v>2.3376721220012904</v>
      </c>
      <c r="J218" s="3">
        <f t="shared" si="14"/>
        <v>0.52493120394723736</v>
      </c>
    </row>
    <row r="219" spans="1:10" x14ac:dyDescent="0.3">
      <c r="A219" s="3">
        <f t="shared" si="12"/>
        <v>2063</v>
      </c>
      <c r="G219" s="3">
        <f>carbondioxide!L319</f>
        <v>539.29854653442112</v>
      </c>
      <c r="H219" s="3">
        <f t="shared" si="13"/>
        <v>3.6032154212337972</v>
      </c>
      <c r="I219" s="3">
        <f t="shared" si="15"/>
        <v>2.3704278364828726</v>
      </c>
      <c r="J219" s="3">
        <f t="shared" si="14"/>
        <v>0.53522757236178442</v>
      </c>
    </row>
    <row r="220" spans="1:10" x14ac:dyDescent="0.3">
      <c r="A220" s="3">
        <f t="shared" si="12"/>
        <v>2064</v>
      </c>
      <c r="G220" s="3">
        <f>carbondioxide!L320</f>
        <v>543.216047546867</v>
      </c>
      <c r="H220" s="3">
        <f t="shared" si="13"/>
        <v>3.6419377110317237</v>
      </c>
      <c r="I220" s="3">
        <f t="shared" si="15"/>
        <v>2.4033181587367198</v>
      </c>
      <c r="J220" s="3">
        <f t="shared" si="14"/>
        <v>0.54565150986199218</v>
      </c>
    </row>
    <row r="221" spans="1:10" x14ac:dyDescent="0.3">
      <c r="A221" s="3">
        <f t="shared" si="12"/>
        <v>2065</v>
      </c>
      <c r="G221" s="3">
        <f>carbondioxide!L321</f>
        <v>547.14950767419634</v>
      </c>
      <c r="H221" s="3">
        <f t="shared" si="13"/>
        <v>3.6805377986242114</v>
      </c>
      <c r="I221" s="3">
        <f t="shared" si="15"/>
        <v>2.436335996634309</v>
      </c>
      <c r="J221" s="3">
        <f t="shared" si="14"/>
        <v>0.5562030564276006</v>
      </c>
    </row>
    <row r="222" spans="1:10" x14ac:dyDescent="0.3">
      <c r="A222" s="3">
        <f t="shared" si="12"/>
        <v>2066</v>
      </c>
      <c r="G222" s="3">
        <f>carbondioxide!L322</f>
        <v>551.09788610496446</v>
      </c>
      <c r="H222" s="3">
        <f t="shared" si="13"/>
        <v>3.7190062088109039</v>
      </c>
      <c r="I222" s="3">
        <f t="shared" si="15"/>
        <v>2.4694742135549825</v>
      </c>
      <c r="J222" s="3">
        <f t="shared" si="14"/>
        <v>0.56688221152797469</v>
      </c>
    </row>
    <row r="223" spans="1:10" x14ac:dyDescent="0.3">
      <c r="A223" s="3">
        <f t="shared" si="12"/>
        <v>2067</v>
      </c>
      <c r="G223" s="3">
        <f>carbondioxide!L323</f>
        <v>555.06014567430645</v>
      </c>
      <c r="H223" s="3">
        <f t="shared" si="13"/>
        <v>3.7573337872400443</v>
      </c>
      <c r="I223" s="3">
        <f t="shared" si="15"/>
        <v>2.5027256389911652</v>
      </c>
      <c r="J223" s="3">
        <f t="shared" si="14"/>
        <v>0.57768893409948807</v>
      </c>
    </row>
    <row r="224" spans="1:10" x14ac:dyDescent="0.3">
      <c r="A224" s="3">
        <f t="shared" si="12"/>
        <v>2068</v>
      </c>
      <c r="G224" s="3">
        <f>carbondioxide!L324</f>
        <v>559.03525332591175</v>
      </c>
      <c r="H224" s="3">
        <f t="shared" si="13"/>
        <v>3.7955116958881012</v>
      </c>
      <c r="I224" s="3">
        <f t="shared" si="15"/>
        <v>2.5360830786706989</v>
      </c>
      <c r="J224" s="3">
        <f t="shared" si="14"/>
        <v>0.58862314258327275</v>
      </c>
    </row>
    <row r="225" spans="1:10" x14ac:dyDescent="0.3">
      <c r="A225" s="3">
        <f t="shared" si="12"/>
        <v>2069</v>
      </c>
      <c r="G225" s="3">
        <f>carbondioxide!L325</f>
        <v>563.02218058397079</v>
      </c>
      <c r="H225" s="3">
        <f t="shared" si="13"/>
        <v>3.833531408522755</v>
      </c>
      <c r="I225" s="3">
        <f t="shared" si="15"/>
        <v>2.5695393242121809</v>
      </c>
      <c r="J225" s="3">
        <f t="shared" si="14"/>
        <v>0.59968471502024934</v>
      </c>
    </row>
    <row r="226" spans="1:10" x14ac:dyDescent="0.3">
      <c r="A226" s="3">
        <f t="shared" si="12"/>
        <v>2070</v>
      </c>
      <c r="G226" s="3">
        <f>carbondioxide!L326</f>
        <v>567.01990403354216</v>
      </c>
      <c r="H226" s="3">
        <f t="shared" si="13"/>
        <v>3.8713847061494255</v>
      </c>
      <c r="I226" s="3">
        <f t="shared" si="15"/>
        <v>2.6030871623286411</v>
      </c>
      <c r="J226" s="3">
        <f t="shared" si="14"/>
        <v>0.61087348920045947</v>
      </c>
    </row>
    <row r="227" spans="1:10" x14ac:dyDescent="0.3">
      <c r="A227" s="3">
        <f t="shared" si="12"/>
        <v>2071</v>
      </c>
      <c r="G227" s="3">
        <f>carbondioxide!L327</f>
        <v>571.02740580780255</v>
      </c>
      <c r="H227" s="3">
        <f t="shared" si="13"/>
        <v>3.909063672441627</v>
      </c>
      <c r="I227" s="3">
        <f t="shared" si="15"/>
        <v>2.6367193835943814</v>
      </c>
      <c r="J227" s="3">
        <f t="shared" si="14"/>
        <v>0.62218926286382759</v>
      </c>
    </row>
    <row r="228" spans="1:10" x14ac:dyDescent="0.3">
      <c r="A228" s="3">
        <f t="shared" si="12"/>
        <v>2072</v>
      </c>
      <c r="G228" s="3">
        <f>carbondioxide!L328</f>
        <v>575.043674080664</v>
      </c>
      <c r="H228" s="3">
        <f t="shared" si="13"/>
        <v>3.9465606891554548</v>
      </c>
      <c r="I228" s="3">
        <f t="shared" si="15"/>
        <v>2.6704287907892974</v>
      </c>
      <c r="J228" s="3">
        <f t="shared" si="14"/>
        <v>0.63363179394957714</v>
      </c>
    </row>
    <row r="229" spans="1:10" x14ac:dyDescent="0.3">
      <c r="A229" s="3">
        <f t="shared" si="12"/>
        <v>2073</v>
      </c>
      <c r="G229" s="3">
        <f>carbondioxide!L329</f>
        <v>579.0677035632566</v>
      </c>
      <c r="H229" s="3">
        <f t="shared" si="13"/>
        <v>3.9838684315285331</v>
      </c>
      <c r="I229" s="3">
        <f t="shared" si="15"/>
        <v>2.7042082068345183</v>
      </c>
      <c r="J229" s="3">
        <f t="shared" si="14"/>
        <v>0.64520080089162679</v>
      </c>
    </row>
    <row r="230" spans="1:10" x14ac:dyDescent="0.3">
      <c r="A230" s="3">
        <f t="shared" si="12"/>
        <v>2074</v>
      </c>
      <c r="G230" s="3">
        <f>carbondioxide!L330</f>
        <v>583.09849600281291</v>
      </c>
      <c r="H230" s="3">
        <f t="shared" si="13"/>
        <v>4.0209798636639347</v>
      </c>
      <c r="I230" s="3">
        <f t="shared" si="15"/>
        <v>2.7380504823327407</v>
      </c>
      <c r="J230" s="3">
        <f t="shared" si="14"/>
        <v>0.6568959629573824</v>
      </c>
    </row>
    <row r="231" spans="1:10" x14ac:dyDescent="0.3">
      <c r="A231" s="3">
        <f t="shared" si="12"/>
        <v>2075</v>
      </c>
      <c r="G231" s="3">
        <f>carbondioxide!L331</f>
        <v>587.13506068250661</v>
      </c>
      <c r="H231" s="3">
        <f t="shared" si="13"/>
        <v>4.0578882338995594</v>
      </c>
      <c r="I231" s="3">
        <f t="shared" si="15"/>
        <v>2.7719485027261856</v>
      </c>
      <c r="J231" s="3">
        <f t="shared" si="14"/>
        <v>0.66871692062743449</v>
      </c>
    </row>
    <row r="232" spans="1:10" x14ac:dyDescent="0.3">
      <c r="A232" s="3">
        <f t="shared" si="12"/>
        <v>2076</v>
      </c>
      <c r="G232" s="3">
        <f>carbondioxide!L332</f>
        <v>591.17641492084158</v>
      </c>
      <c r="H232" s="3">
        <f t="shared" si="13"/>
        <v>4.0945870701636347</v>
      </c>
      <c r="I232" s="3">
        <f t="shared" si="15"/>
        <v>2.8058951950846853</v>
      </c>
      <c r="J232" s="3">
        <f t="shared" si="14"/>
        <v>0.68066327601375542</v>
      </c>
    </row>
    <row r="233" spans="1:10" x14ac:dyDescent="0.3">
      <c r="A233" s="3">
        <f t="shared" si="12"/>
        <v>2077</v>
      </c>
      <c r="G233" s="3">
        <f>carbondioxide!L333</f>
        <v>595.22158456921534</v>
      </c>
      <c r="H233" s="3">
        <f t="shared" si="13"/>
        <v>4.1310701753170749</v>
      </c>
      <c r="I233" s="3">
        <f t="shared" si="15"/>
        <v>2.8398835345359918</v>
      </c>
      <c r="J233" s="3">
        <f t="shared" si="14"/>
        <v>0.69273459331407827</v>
      </c>
    </row>
    <row r="234" spans="1:10" x14ac:dyDescent="0.3">
      <c r="A234" s="3">
        <f t="shared" ref="A234:A297" si="16">1+A233</f>
        <v>2078</v>
      </c>
      <c r="G234" s="3">
        <f>carbondioxide!L334</f>
        <v>599.26960450632532</v>
      </c>
      <c r="H234" s="3">
        <f t="shared" si="13"/>
        <v>4.167331622483565</v>
      </c>
      <c r="I234" s="3">
        <f t="shared" si="15"/>
        <v>2.8739065503500174</v>
      </c>
      <c r="J234" s="3">
        <f t="shared" si="14"/>
        <v>0.70493039930021872</v>
      </c>
    </row>
    <row r="235" spans="1:10" x14ac:dyDescent="0.3">
      <c r="A235" s="3">
        <f t="shared" si="16"/>
        <v>2079</v>
      </c>
      <c r="G235" s="3">
        <f>carbondioxide!L335</f>
        <v>603.31951912812406</v>
      </c>
      <c r="H235" s="3">
        <f t="shared" si="13"/>
        <v>4.2033657503683175</v>
      </c>
      <c r="I235" s="3">
        <f t="shared" si="15"/>
        <v>2.9079573316883338</v>
      </c>
      <c r="J235" s="3">
        <f t="shared" si="14"/>
        <v>0.71725018383818162</v>
      </c>
    </row>
    <row r="236" spans="1:10" x14ac:dyDescent="0.3">
      <c r="A236" s="3">
        <f t="shared" si="16"/>
        <v>2080</v>
      </c>
      <c r="G236" s="3">
        <f>carbondioxide!L336</f>
        <v>607.37038283207585</v>
      </c>
      <c r="H236" s="3">
        <f t="shared" si="13"/>
        <v>4.2391671585665982</v>
      </c>
      <c r="I236" s="3">
        <f t="shared" si="15"/>
        <v>2.9420290330299075</v>
      </c>
      <c r="J236" s="3">
        <f t="shared" si="14"/>
        <v>0.72969340043797049</v>
      </c>
    </row>
    <row r="237" spans="1:10" x14ac:dyDescent="0.3">
      <c r="A237" s="3">
        <f t="shared" si="16"/>
        <v>2081</v>
      </c>
      <c r="G237" s="3">
        <f>carbondioxide!L337</f>
        <v>611.42126049451394</v>
      </c>
      <c r="H237" s="3">
        <f t="shared" si="13"/>
        <v>4.2747307028632147</v>
      </c>
      <c r="I237" s="3">
        <f t="shared" si="15"/>
        <v>2.976114879283696</v>
      </c>
      <c r="J237" s="3">
        <f t="shared" si="14"/>
        <v>0.74225946683109267</v>
      </c>
    </row>
    <row r="238" spans="1:10" x14ac:dyDescent="0.3">
      <c r="A238" s="3">
        <f t="shared" si="16"/>
        <v>2082</v>
      </c>
      <c r="G238" s="3">
        <f>carbondioxide!L338</f>
        <v>615.47122793994572</v>
      </c>
      <c r="H238" s="3">
        <f t="shared" si="13"/>
        <v>4.3100514905242591</v>
      </c>
      <c r="I238" s="3">
        <f t="shared" si="15"/>
        <v>3.0102081705984181</v>
      </c>
      <c r="J238" s="3">
        <f t="shared" si="14"/>
        <v>0.75494776557382348</v>
      </c>
    </row>
    <row r="239" spans="1:10" x14ac:dyDescent="0.3">
      <c r="A239" s="3">
        <f t="shared" si="16"/>
        <v>2083</v>
      </c>
      <c r="G239" s="3">
        <f>carbondioxide!L339</f>
        <v>619.51937240120412</v>
      </c>
      <c r="H239" s="3">
        <f t="shared" si="13"/>
        <v>4.3451248755825382</v>
      </c>
      <c r="I239" s="3">
        <f t="shared" si="15"/>
        <v>3.0443022868794789</v>
      </c>
      <c r="J239" s="3">
        <f t="shared" si="14"/>
        <v>0.76775764467436314</v>
      </c>
    </row>
    <row r="240" spans="1:10" x14ac:dyDescent="0.3">
      <c r="A240" s="3">
        <f t="shared" si="16"/>
        <v>2084</v>
      </c>
      <c r="G240" s="3">
        <f>carbondioxide!L340</f>
        <v>623.56479296939642</v>
      </c>
      <c r="H240" s="3">
        <f t="shared" si="13"/>
        <v>4.3799464541181914</v>
      </c>
      <c r="I240" s="3">
        <f t="shared" si="15"/>
        <v>3.0783906920227526</v>
      </c>
      <c r="J240" s="3">
        <f t="shared" si="14"/>
        <v>0.78068841824208823</v>
      </c>
    </row>
    <row r="241" spans="1:10" x14ac:dyDescent="0.3">
      <c r="A241" s="3">
        <f t="shared" si="16"/>
        <v>2085</v>
      </c>
      <c r="G241" s="3">
        <f>carbondioxide!L341</f>
        <v>627.6066010326573</v>
      </c>
      <c r="H241" s="3">
        <f t="shared" si="13"/>
        <v>4.4145120595361282</v>
      </c>
      <c r="I241" s="3">
        <f t="shared" si="15"/>
        <v>3.1124669378746241</v>
      </c>
      <c r="J241" s="3">
        <f t="shared" si="14"/>
        <v>0.79373936715716242</v>
      </c>
    </row>
    <row r="242" spans="1:10" x14ac:dyDescent="0.3">
      <c r="A242" s="3">
        <f t="shared" si="16"/>
        <v>2086</v>
      </c>
      <c r="G242" s="3">
        <f>carbondioxide!L342</f>
        <v>631.64392070276381</v>
      </c>
      <c r="H242" s="3">
        <f t="shared" si="13"/>
        <v>4.4488177578419617</v>
      </c>
      <c r="I242" s="3">
        <f t="shared" si="15"/>
        <v>3.1465246679274266</v>
      </c>
      <c r="J242" s="3">
        <f t="shared" si="14"/>
        <v>0.80690973975883762</v>
      </c>
    </row>
    <row r="243" spans="1:10" x14ac:dyDescent="0.3">
      <c r="A243" s="3">
        <f t="shared" si="16"/>
        <v>2087</v>
      </c>
      <c r="G243" s="3">
        <f>carbondioxide!L343</f>
        <v>635.67588922873472</v>
      </c>
      <c r="H243" s="3">
        <f t="shared" si="13"/>
        <v>4.4828598429182716</v>
      </c>
      <c r="I243" s="3">
        <f t="shared" si="15"/>
        <v>3.1805576207591457</v>
      </c>
      <c r="J243" s="3">
        <f t="shared" si="14"/>
        <v>0.82019875255083519</v>
      </c>
    </row>
    <row r="244" spans="1:10" x14ac:dyDescent="0.3">
      <c r="A244" s="3">
        <f t="shared" si="16"/>
        <v>2088</v>
      </c>
      <c r="G244" s="3">
        <f>carbondioxide!L344</f>
        <v>639.70165739658478</v>
      </c>
      <c r="H244" s="3">
        <f t="shared" si="13"/>
        <v>4.5166348318030378</v>
      </c>
      <c r="I244" s="3">
        <f t="shared" si="15"/>
        <v>3.21455963322602</v>
      </c>
      <c r="J244" s="3">
        <f t="shared" si="14"/>
        <v>0.83360559092225839</v>
      </c>
    </row>
    <row r="245" spans="1:10" x14ac:dyDescent="0.3">
      <c r="A245" s="3">
        <f t="shared" si="16"/>
        <v>2089</v>
      </c>
      <c r="G245" s="3">
        <f>carbondioxide!L345</f>
        <v>643.72038991447107</v>
      </c>
      <c r="H245" s="3">
        <f t="shared" si="13"/>
        <v>4.5501394599721987</v>
      </c>
      <c r="I245" s="3">
        <f t="shared" si="15"/>
        <v>3.2485246434164172</v>
      </c>
      <c r="J245" s="3">
        <f t="shared" si="14"/>
        <v>0.8471294098825437</v>
      </c>
    </row>
    <row r="246" spans="1:10" x14ac:dyDescent="0.3">
      <c r="A246" s="3">
        <f t="shared" si="16"/>
        <v>2090</v>
      </c>
      <c r="G246" s="3">
        <f>carbondioxide!L346</f>
        <v>647.73126578252072</v>
      </c>
      <c r="H246" s="3">
        <f t="shared" si="13"/>
        <v>4.5833706766283324</v>
      </c>
      <c r="I246" s="3">
        <f t="shared" si="15"/>
        <v>3.2824466933741481</v>
      </c>
      <c r="J246" s="3">
        <f t="shared" si="14"/>
        <v>0.86076933480901607</v>
      </c>
    </row>
    <row r="247" spans="1:10" x14ac:dyDescent="0.3">
      <c r="A247" s="3">
        <f t="shared" si="16"/>
        <v>2091</v>
      </c>
      <c r="G247" s="3">
        <f>carbondioxide!L347</f>
        <v>651.73347864669404</v>
      </c>
      <c r="H247" s="3">
        <f t="shared" si="13"/>
        <v>4.6163256399975294</v>
      </c>
      <c r="I247" s="3">
        <f t="shared" si="15"/>
        <v>3.3163199315991512</v>
      </c>
      <c r="J247" s="3">
        <f t="shared" si="14"/>
        <v>0.87452446220566604</v>
      </c>
    </row>
    <row r="248" spans="1:10" x14ac:dyDescent="0.3">
      <c r="A248" s="3">
        <f t="shared" si="16"/>
        <v>2092</v>
      </c>
      <c r="G248" s="3">
        <f>carbondioxide!L348</f>
        <v>655.72623713609005</v>
      </c>
      <c r="H248" s="3">
        <f t="shared" si="13"/>
        <v>4.6490017126365553</v>
      </c>
      <c r="I248" s="3">
        <f t="shared" si="15"/>
        <v>3.3501386153332811</v>
      </c>
      <c r="J248" s="3">
        <f t="shared" si="14"/>
        <v>0.88839386047182101</v>
      </c>
    </row>
    <row r="249" spans="1:10" x14ac:dyDescent="0.3">
      <c r="A249" s="3">
        <f t="shared" si="16"/>
        <v>2093</v>
      </c>
      <c r="G249" s="3">
        <f>carbondioxide!L349</f>
        <v>659.70876518316629</v>
      </c>
      <c r="H249" s="3">
        <f t="shared" si="13"/>
        <v>4.681396456752446</v>
      </c>
      <c r="I249" s="3">
        <f t="shared" si="15"/>
        <v>3.3838971126387207</v>
      </c>
      <c r="J249" s="3">
        <f t="shared" si="14"/>
        <v>0.90237657067943411</v>
      </c>
    </row>
    <row r="250" spans="1:10" x14ac:dyDescent="0.3">
      <c r="A250" s="3">
        <f t="shared" si="16"/>
        <v>2094</v>
      </c>
      <c r="G250" s="3">
        <f>carbondioxide!L350</f>
        <v>663.68030232639899</v>
      </c>
      <c r="H250" s="3">
        <f t="shared" si="13"/>
        <v>4.7135076295367186</v>
      </c>
      <c r="I250" s="3">
        <f t="shared" si="15"/>
        <v>3.417589904276356</v>
      </c>
      <c r="J250" s="3">
        <f t="shared" si="14"/>
        <v>0.9164716073577629</v>
      </c>
    </row>
    <row r="251" spans="1:10" x14ac:dyDescent="0.3">
      <c r="A251" s="3">
        <f t="shared" si="16"/>
        <v>2095</v>
      </c>
      <c r="G251" s="3">
        <f>carbondioxide!L351</f>
        <v>667.64010399496897</v>
      </c>
      <c r="H251" s="3">
        <f t="shared" si="13"/>
        <v>4.7453331785163835</v>
      </c>
      <c r="I251" s="3">
        <f t="shared" si="15"/>
        <v>3.4512115853912539</v>
      </c>
      <c r="J251" s="3">
        <f t="shared" si="14"/>
        <v>0.93067795928426056</v>
      </c>
    </row>
    <row r="252" spans="1:10" x14ac:dyDescent="0.3">
      <c r="A252" s="3">
        <f t="shared" si="16"/>
        <v>2096</v>
      </c>
      <c r="G252" s="3">
        <f>carbondioxide!L352</f>
        <v>671.58744177511755</v>
      </c>
      <c r="H252" s="3">
        <f t="shared" si="13"/>
        <v>4.7768712369239701</v>
      </c>
      <c r="I252" s="3">
        <f t="shared" si="15"/>
        <v>3.4847568670122158</v>
      </c>
      <c r="J252" s="3">
        <f t="shared" si="14"/>
        <v>0.94499459028054833</v>
      </c>
    </row>
    <row r="253" spans="1:10" x14ac:dyDescent="0.3">
      <c r="A253" s="3">
        <f t="shared" si="16"/>
        <v>2097</v>
      </c>
      <c r="G253" s="3">
        <f>carbondioxide!L353</f>
        <v>675.52160365787086</v>
      </c>
      <c r="H253" s="3">
        <f t="shared" si="13"/>
        <v>4.808120119088791</v>
      </c>
      <c r="I253" s="3">
        <f t="shared" si="15"/>
        <v>3.5182205773721931</v>
      </c>
      <c r="J253" s="3">
        <f t="shared" si="14"/>
        <v>0.95942044001238425</v>
      </c>
    </row>
    <row r="254" spans="1:10" x14ac:dyDescent="0.3">
      <c r="A254" s="3">
        <f t="shared" si="16"/>
        <v>2098</v>
      </c>
      <c r="G254" s="3">
        <f>carbondioxide!L354</f>
        <v>679.44189426788648</v>
      </c>
      <c r="H254" s="3">
        <f t="shared" si="13"/>
        <v>4.8390783158516291</v>
      </c>
      <c r="I254" s="3">
        <f t="shared" si="15"/>
        <v>3.5515976630561998</v>
      </c>
      <c r="J254" s="3">
        <f t="shared" si="14"/>
        <v>0.97395442479258798</v>
      </c>
    </row>
    <row r="255" spans="1:10" x14ac:dyDescent="0.3">
      <c r="A255" s="3">
        <f t="shared" si="16"/>
        <v>2099</v>
      </c>
      <c r="G255" s="3">
        <f>carbondioxide!L355</f>
        <v>683.34763507323521</v>
      </c>
      <c r="H255" s="3">
        <f t="shared" si="13"/>
        <v>4.8697444900050915</v>
      </c>
      <c r="I255" s="3">
        <f t="shared" si="15"/>
        <v>3.5848831899831808</v>
      </c>
      <c r="J255" s="3">
        <f t="shared" si="14"/>
        <v>0.98859543838592534</v>
      </c>
    </row>
    <row r="256" spans="1:10" x14ac:dyDescent="0.3">
      <c r="A256" s="3">
        <f t="shared" si="16"/>
        <v>2100</v>
      </c>
      <c r="G256" s="3">
        <f>carbondioxide!L356</f>
        <v>687.23816457597604</v>
      </c>
      <c r="H256" s="3">
        <f t="shared" si="13"/>
        <v>4.9001174717617815</v>
      </c>
      <c r="I256" s="3">
        <f t="shared" si="15"/>
        <v>3.6180723442281488</v>
      </c>
      <c r="J256" s="3">
        <f t="shared" si="14"/>
        <v>1.0033423528149978</v>
      </c>
    </row>
    <row r="257" spans="1:10" x14ac:dyDescent="0.3">
      <c r="A257" s="3">
        <f t="shared" si="16"/>
        <v>2101</v>
      </c>
      <c r="G257" s="3">
        <f>carbondioxide!L357</f>
        <v>691.11283848344101</v>
      </c>
      <c r="H257" s="3">
        <f t="shared" si="13"/>
        <v>4.9301962542524773</v>
      </c>
      <c r="I257" s="3">
        <f t="shared" si="15"/>
        <v>3.6511604326907467</v>
      </c>
      <c r="J257" s="3">
        <f t="shared" si="14"/>
        <v>1.0181940191662244</v>
      </c>
    </row>
    <row r="258" spans="1:10" x14ac:dyDescent="0.3">
      <c r="A258" s="3">
        <f t="shared" si="16"/>
        <v>2102</v>
      </c>
      <c r="G258" s="3">
        <f>carbondioxide!L358</f>
        <v>694.97102986019308</v>
      </c>
      <c r="H258" s="3">
        <f t="shared" si="13"/>
        <v>4.9599799890564356</v>
      </c>
      <c r="I258" s="3">
        <f t="shared" si="15"/>
        <v>3.6841428836162451</v>
      </c>
      <c r="J258" s="3">
        <f t="shared" si="14"/>
        <v>1.0331492683950436</v>
      </c>
    </row>
    <row r="259" spans="1:10" x14ac:dyDescent="0.3">
      <c r="A259" s="3">
        <f t="shared" si="16"/>
        <v>2103</v>
      </c>
      <c r="G259" s="3">
        <f>carbondioxide!L359</f>
        <v>698.81212926067064</v>
      </c>
      <c r="H259" s="3">
        <f t="shared" si="13"/>
        <v>4.9894679817659364</v>
      </c>
      <c r="I259" s="3">
        <f t="shared" si="15"/>
        <v>3.7170152469748445</v>
      </c>
      <c r="J259" s="3">
        <f t="shared" si="14"/>
        <v>1.0482069121295001</v>
      </c>
    </row>
    <row r="260" spans="1:10" x14ac:dyDescent="0.3">
      <c r="A260" s="3">
        <f t="shared" si="16"/>
        <v>2104</v>
      </c>
      <c r="G260" s="3">
        <f>carbondioxide!L360</f>
        <v>702.63554484257543</v>
      </c>
      <c r="H260" s="3">
        <f t="shared" si="13"/>
        <v>5.0186596875871068</v>
      </c>
      <c r="I260" s="3">
        <f t="shared" si="15"/>
        <v>3.7497731947050088</v>
      </c>
      <c r="J260" s="3">
        <f t="shared" si="14"/>
        <v>1.0633657434714217</v>
      </c>
    </row>
    <row r="261" spans="1:10" x14ac:dyDescent="0.3">
      <c r="A261" s="3">
        <f t="shared" si="16"/>
        <v>2105</v>
      </c>
      <c r="G261" s="3">
        <f>carbondioxide!L361</f>
        <v>706.44070246111289</v>
      </c>
      <c r="H261" s="3">
        <f t="shared" si="13"/>
        <v>5.0475547069790663</v>
      </c>
      <c r="I261" s="3">
        <f t="shared" si="15"/>
        <v>3.7824125208264245</v>
      </c>
      <c r="J261" s="3">
        <f t="shared" si="14"/>
        <v>1.0786245377944284</v>
      </c>
    </row>
    <row r="262" spans="1:10" x14ac:dyDescent="0.3">
      <c r="A262" s="3">
        <f t="shared" si="16"/>
        <v>2106</v>
      </c>
      <c r="G262" s="3">
        <f>carbondioxide!L362</f>
        <v>710.22704574422676</v>
      </c>
      <c r="H262" s="3">
        <f t="shared" si="13"/>
        <v>5.076152781333314</v>
      </c>
      <c r="I262" s="3">
        <f t="shared" si="15"/>
        <v>3.814929141428046</v>
      </c>
      <c r="J262" s="3">
        <f t="shared" si="14"/>
        <v>1.09398205353805</v>
      </c>
    </row>
    <row r="263" spans="1:10" x14ac:dyDescent="0.3">
      <c r="A263" s="3">
        <f t="shared" si="16"/>
        <v>2107</v>
      </c>
      <c r="G263" s="3">
        <f>carbondioxide!L363</f>
        <v>713.99403614902155</v>
      </c>
      <c r="H263" s="3">
        <f t="shared" ref="H263:H326" si="17">H$3*LN(G263/G$3)</f>
        <v>5.104453788695313</v>
      </c>
      <c r="I263" s="3">
        <f t="shared" si="15"/>
        <v>3.8473190945365583</v>
      </c>
      <c r="J263" s="3">
        <f t="shared" ref="J263:J326" si="18">J262+J$3*(I262-J262)</f>
        <v>1.1094370329972651</v>
      </c>
    </row>
    <row r="264" spans="1:10" x14ac:dyDescent="0.3">
      <c r="A264" s="3">
        <f t="shared" si="16"/>
        <v>2108</v>
      </c>
      <c r="G264" s="3">
        <f>carbondioxide!L364</f>
        <v>717.74115299959703</v>
      </c>
      <c r="H264" s="3">
        <f t="shared" si="17"/>
        <v>5.1324577395300723</v>
      </c>
      <c r="I264" s="3">
        <f t="shared" ref="I264:I327" si="19">I263+I$3*(I$4*H264-I263)+I$5*(J263-I263)</f>
        <v>3.8795785398704603</v>
      </c>
      <c r="J264" s="3">
        <f t="shared" si="18"/>
        <v>1.1249882031068084</v>
      </c>
    </row>
    <row r="265" spans="1:10" x14ac:dyDescent="0.3">
      <c r="A265" s="3">
        <f t="shared" si="16"/>
        <v>2109</v>
      </c>
      <c r="G265" s="3">
        <f>carbondioxide!L365</f>
        <v>721.46789350656229</v>
      </c>
      <c r="H265" s="3">
        <f t="shared" si="17"/>
        <v>5.1601647725335402</v>
      </c>
      <c r="I265" s="3">
        <f t="shared" si="19"/>
        <v>3.9117037584848546</v>
      </c>
      <c r="J265" s="3">
        <f t="shared" si="18"/>
        <v>1.140634276219626</v>
      </c>
    </row>
    <row r="266" spans="1:10" x14ac:dyDescent="0.3">
      <c r="A266" s="3">
        <f t="shared" si="16"/>
        <v>2110</v>
      </c>
      <c r="G266" s="3">
        <f>carbondioxide!L366</f>
        <v>725.17377276852676</v>
      </c>
      <c r="H266" s="3">
        <f t="shared" si="17"/>
        <v>5.187575150491516</v>
      </c>
      <c r="I266" s="3">
        <f t="shared" si="19"/>
        <v>3.9436911523118927</v>
      </c>
      <c r="J266" s="3">
        <f t="shared" si="18"/>
        <v>1.1563739508788924</v>
      </c>
    </row>
    <row r="267" spans="1:10" x14ac:dyDescent="0.3">
      <c r="A267" s="3">
        <f t="shared" si="16"/>
        <v>2111</v>
      </c>
      <c r="G267" s="3">
        <f>carbondioxide!L367</f>
        <v>728.85832375590417</v>
      </c>
      <c r="H267" s="3">
        <f t="shared" si="17"/>
        <v>5.2146892561877261</v>
      </c>
      <c r="I267" s="3">
        <f t="shared" si="19"/>
        <v>3.9755372436017287</v>
      </c>
      <c r="J267" s="3">
        <f t="shared" si="18"/>
        <v>1.1722059125830318</v>
      </c>
    </row>
    <row r="268" spans="1:10" x14ac:dyDescent="0.3">
      <c r="A268" s="3">
        <f t="shared" si="16"/>
        <v>2112</v>
      </c>
      <c r="G268" s="3">
        <f>carbondioxide!L368</f>
        <v>732.52109727738844</v>
      </c>
      <c r="H268" s="3">
        <f t="shared" si="17"/>
        <v>5.2415075883626354</v>
      </c>
      <c r="I268" s="3">
        <f t="shared" si="19"/>
        <v>4.0072386742686916</v>
      </c>
      <c r="J268" s="3">
        <f t="shared" si="18"/>
        <v>1.1881288345432179</v>
      </c>
    </row>
    <row r="269" spans="1:10" x14ac:dyDescent="0.3">
      <c r="A269" s="3">
        <f t="shared" si="16"/>
        <v>2113</v>
      </c>
      <c r="G269" s="3">
        <f>carbondioxide!L369</f>
        <v>736.1616619294997</v>
      </c>
      <c r="H269" s="3">
        <f t="shared" si="17"/>
        <v>5.2680307577245236</v>
      </c>
      <c r="I269" s="3">
        <f t="shared" si="19"/>
        <v>4.0387922051472893</v>
      </c>
      <c r="J269" s="3">
        <f t="shared" si="18"/>
        <v>1.2041413784328587</v>
      </c>
    </row>
    <row r="270" spans="1:10" x14ac:dyDescent="0.3">
      <c r="A270" s="3">
        <f t="shared" si="16"/>
        <v>2114</v>
      </c>
      <c r="G270" s="3">
        <f>carbondioxide!L370</f>
        <v>739.77960402961344</v>
      </c>
      <c r="H270" s="3">
        <f t="shared" si="17"/>
        <v>5.2942594830141969</v>
      </c>
      <c r="I270" s="3">
        <f t="shared" si="19"/>
        <v>4.0701947151625379</v>
      </c>
      <c r="J270" s="3">
        <f t="shared" si="18"/>
        <v>1.2202421951285967</v>
      </c>
    </row>
    <row r="271" spans="1:10" x14ac:dyDescent="0.3">
      <c r="A271" s="3">
        <f t="shared" si="16"/>
        <v>2115</v>
      </c>
      <c r="G271" s="3">
        <f>carbondioxide!L371</f>
        <v>743.37452753291996</v>
      </c>
      <c r="H271" s="3">
        <f t="shared" si="17"/>
        <v>5.3201945871247522</v>
      </c>
      <c r="I271" s="3">
        <f t="shared" si="19"/>
        <v>4.101443200418994</v>
      </c>
      <c r="J271" s="3">
        <f t="shared" si="18"/>
        <v>1.2364299254423894</v>
      </c>
    </row>
    <row r="272" spans="1:10" x14ac:dyDescent="0.3">
      <c r="A272" s="3">
        <f t="shared" si="16"/>
        <v>2116</v>
      </c>
      <c r="G272" s="3">
        <f>carbondioxide!L372</f>
        <v>746.94605393377833</v>
      </c>
      <c r="H272" s="3">
        <f t="shared" si="17"/>
        <v>5.3458369932776053</v>
      </c>
      <c r="I272" s="3">
        <f t="shared" si="19"/>
        <v>4.1325347732127611</v>
      </c>
      <c r="J272" s="3">
        <f t="shared" si="18"/>
        <v>1.2527032008442565</v>
      </c>
    </row>
    <row r="273" spans="1:10" x14ac:dyDescent="0.3">
      <c r="A273" s="3">
        <f t="shared" si="16"/>
        <v>2117</v>
      </c>
      <c r="G273" s="3">
        <f>carbondioxide!L373</f>
        <v>750.49382215194953</v>
      </c>
      <c r="H273" s="3">
        <f t="shared" si="17"/>
        <v>5.371187721255998</v>
      </c>
      <c r="I273" s="3">
        <f t="shared" si="19"/>
        <v>4.1634666609706397</v>
      </c>
      <c r="J273" s="3">
        <f t="shared" si="18"/>
        <v>1.2690606441753096</v>
      </c>
    </row>
    <row r="274" spans="1:10" x14ac:dyDescent="0.3">
      <c r="A274" s="3">
        <f t="shared" si="16"/>
        <v>2118</v>
      </c>
      <c r="G274" s="3">
        <f>carbondioxide!L374</f>
        <v>754.01748840421442</v>
      </c>
      <c r="H274" s="3">
        <f t="shared" si="17"/>
        <v>5.3962478836971064</v>
      </c>
      <c r="I274" s="3">
        <f t="shared" si="19"/>
        <v>4.1942362051204629</v>
      </c>
      <c r="J274" s="3">
        <f t="shared" si="18"/>
        <v>1.2855008703507071</v>
      </c>
    </row>
    <row r="275" spans="1:10" x14ac:dyDescent="0.3">
      <c r="A275" s="3">
        <f t="shared" si="16"/>
        <v>2119</v>
      </c>
      <c r="G275" s="3">
        <f>carbondioxide!L375</f>
        <v>757.51672606189504</v>
      </c>
      <c r="H275" s="3">
        <f t="shared" si="17"/>
        <v>5.4210186824437407</v>
      </c>
      <c r="I275" s="3">
        <f t="shared" si="19"/>
        <v>4.2248408598965721</v>
      </c>
      <c r="J275" s="3">
        <f t="shared" si="18"/>
        <v>1.3020224870521995</v>
      </c>
    </row>
    <row r="276" spans="1:10" x14ac:dyDescent="0.3">
      <c r="A276" s="3">
        <f t="shared" si="16"/>
        <v>2120</v>
      </c>
      <c r="G276" s="3">
        <f>carbondioxide!L376</f>
        <v>760.99122549481513</v>
      </c>
      <c r="H276" s="3">
        <f t="shared" si="17"/>
        <v>5.4455014049566399</v>
      </c>
      <c r="I276" s="3">
        <f t="shared" si="19"/>
        <v>4.2552781910842823</v>
      </c>
      <c r="J276" s="3">
        <f t="shared" si="18"/>
        <v>1.3186240954099555</v>
      </c>
    </row>
    <row r="277" spans="1:10" x14ac:dyDescent="0.3">
      <c r="A277" s="3">
        <f t="shared" si="16"/>
        <v>2121</v>
      </c>
      <c r="G277" s="3">
        <f>carbondioxide!L377</f>
        <v>764.4406939022424</v>
      </c>
      <c r="H277" s="3">
        <f t="shared" si="17"/>
        <v>5.469697420788167</v>
      </c>
      <c r="I277" s="3">
        <f t="shared" si="19"/>
        <v>4.2855458747070676</v>
      </c>
      <c r="J277" s="3">
        <f t="shared" si="18"/>
        <v>1.3353042906733856</v>
      </c>
    </row>
    <row r="278" spans="1:10" x14ac:dyDescent="0.3">
      <c r="A278" s="3">
        <f t="shared" si="16"/>
        <v>2122</v>
      </c>
      <c r="G278" s="3">
        <f>carbondioxide!L378</f>
        <v>767.86485513137347</v>
      </c>
      <c r="H278" s="3">
        <f t="shared" si="17"/>
        <v>5.49360817811825</v>
      </c>
      <c r="I278" s="3">
        <f t="shared" si="19"/>
        <v>4.3156416956601076</v>
      </c>
      <c r="J278" s="3">
        <f t="shared" si="18"/>
        <v>1.352061662870697</v>
      </c>
    </row>
    <row r="279" spans="1:10" x14ac:dyDescent="0.3">
      <c r="A279" s="3">
        <f t="shared" si="16"/>
        <v>2123</v>
      </c>
      <c r="G279" s="3">
        <f>carbondioxide!L379</f>
        <v>771.26344948392307</v>
      </c>
      <c r="H279" s="3">
        <f t="shared" si="17"/>
        <v>5.5172352003532321</v>
      </c>
      <c r="I279" s="3">
        <f t="shared" si="19"/>
        <v>4.3455635462937332</v>
      </c>
      <c r="J279" s="3">
        <f t="shared" si="18"/>
        <v>1.3688947974569408</v>
      </c>
    </row>
    <row r="280" spans="1:10" x14ac:dyDescent="0.3">
      <c r="A280" s="3">
        <f t="shared" si="16"/>
        <v>2124</v>
      </c>
      <c r="G280" s="3">
        <f>carbondioxide!L380</f>
        <v>774.6362335113912</v>
      </c>
      <c r="H280" s="3">
        <f t="shared" si="17"/>
        <v>5.5405800827883027</v>
      </c>
      <c r="I280" s="3">
        <f t="shared" si="19"/>
        <v>4.375309424950208</v>
      </c>
      <c r="J280" s="3">
        <f t="shared" si="18"/>
        <v>1.3858022759503337</v>
      </c>
    </row>
    <row r="281" spans="1:10" x14ac:dyDescent="0.3">
      <c r="A281" s="3">
        <f t="shared" si="16"/>
        <v>2125</v>
      </c>
      <c r="G281" s="3">
        <f>carbondioxide!L381</f>
        <v>777.98297979958261</v>
      </c>
      <c r="H281" s="3">
        <f t="shared" si="17"/>
        <v>5.5636444893340222</v>
      </c>
      <c r="I281" s="3">
        <f t="shared" si="19"/>
        <v>4.4048774344571848</v>
      </c>
      <c r="J281" s="3">
        <f t="shared" si="18"/>
        <v>1.4027826765566529</v>
      </c>
    </row>
    <row r="282" spans="1:10" x14ac:dyDescent="0.3">
      <c r="A282" s="3">
        <f t="shared" si="16"/>
        <v>2126</v>
      </c>
      <c r="G282" s="3">
        <f>carbondioxide!L382</f>
        <v>781.3034767429599</v>
      </c>
      <c r="H282" s="3">
        <f t="shared" si="17"/>
        <v>5.5864301493074384</v>
      </c>
      <c r="I282" s="3">
        <f t="shared" si="19"/>
        <v>4.4342657805810735</v>
      </c>
      <c r="J282" s="3">
        <f t="shared" si="18"/>
        <v>1.419834574781528</v>
      </c>
    </row>
    <row r="283" spans="1:10" x14ac:dyDescent="0.3">
      <c r="A283" s="3">
        <f t="shared" si="16"/>
        <v>2127</v>
      </c>
      <c r="G283" s="3">
        <f>carbondioxide!L383</f>
        <v>784.59752830941068</v>
      </c>
      <c r="H283" s="3">
        <f t="shared" si="17"/>
        <v>5.6089388542881951</v>
      </c>
      <c r="I283" s="3">
        <f t="shared" si="19"/>
        <v>4.4634727704434658</v>
      </c>
      <c r="J283" s="3">
        <f t="shared" si="18"/>
        <v>1.4369565440304695</v>
      </c>
    </row>
    <row r="284" spans="1:10" x14ac:dyDescent="0.3">
      <c r="A284" s="3">
        <f t="shared" si="16"/>
        <v>2128</v>
      </c>
      <c r="G284" s="3">
        <f>carbondioxide!L384</f>
        <v>787.8649537960107</v>
      </c>
      <c r="H284" s="3">
        <f t="shared" si="17"/>
        <v>5.63117245503995</v>
      </c>
      <c r="I284" s="3">
        <f t="shared" si="19"/>
        <v>4.4924968109036705</v>
      </c>
      <c r="J284" s="3">
        <f t="shared" si="18"/>
        <v>1.4541471561964954</v>
      </c>
    </row>
    <row r="285" spans="1:10" x14ac:dyDescent="0.3">
      <c r="A285" s="3">
        <f t="shared" si="16"/>
        <v>2129</v>
      </c>
      <c r="G285" s="3">
        <f>carbondioxide!L385</f>
        <v>791.10558757636215</v>
      </c>
      <c r="H285" s="3">
        <f t="shared" si="17"/>
        <v>5.6531328584973641</v>
      </c>
      <c r="I285" s="3">
        <f t="shared" si="19"/>
        <v>4.5213364069103088</v>
      </c>
      <c r="J285" s="3">
        <f t="shared" si="18"/>
        <v>1.4714049822352322</v>
      </c>
    </row>
    <row r="286" spans="1:10" x14ac:dyDescent="0.3">
      <c r="A286" s="3">
        <f t="shared" si="16"/>
        <v>2130</v>
      </c>
      <c r="G286" s="3">
        <f>carbondioxide!L386</f>
        <v>794.31927884008519</v>
      </c>
      <c r="H286" s="3">
        <f t="shared" si="17"/>
        <v>5.6748220248188419</v>
      </c>
      <c r="I286" s="3">
        <f t="shared" si="19"/>
        <v>4.5499901598248327</v>
      </c>
      <c r="J286" s="3">
        <f t="shared" si="18"/>
        <v>1.4887285927273866</v>
      </c>
    </row>
    <row r="287" spans="1:10" x14ac:dyDescent="0.3">
      <c r="A287" s="3">
        <f t="shared" si="16"/>
        <v>2131</v>
      </c>
      <c r="G287" s="3">
        <f>carbondioxide!L387</f>
        <v>797.50589132503615</v>
      </c>
      <c r="H287" s="3">
        <f t="shared" si="17"/>
        <v>5.6962419645051359</v>
      </c>
      <c r="I287" s="3">
        <f t="shared" si="19"/>
        <v>4.5784567657197384</v>
      </c>
      <c r="J287" s="3">
        <f t="shared" si="18"/>
        <v>1.5061165584285001</v>
      </c>
    </row>
    <row r="288" spans="1:10" x14ac:dyDescent="0.3">
      <c r="A288" s="3">
        <f t="shared" si="16"/>
        <v>2132</v>
      </c>
      <c r="G288" s="3">
        <f>carbondioxide!L388</f>
        <v>800.66530304281889</v>
      </c>
      <c r="H288" s="3">
        <f t="shared" si="17"/>
        <v>5.7173947355838699</v>
      </c>
      <c r="I288" s="3">
        <f t="shared" si="19"/>
        <v>4.6067350136541485</v>
      </c>
      <c r="J288" s="3">
        <f t="shared" si="18"/>
        <v>1.5235674508059143</v>
      </c>
    </row>
    <row r="289" spans="1:10" x14ac:dyDescent="0.3">
      <c r="A289" s="3">
        <f t="shared" si="16"/>
        <v>2133</v>
      </c>
      <c r="G289" s="3">
        <f>carbondioxide!L389</f>
        <v>803.79740599815284</v>
      </c>
      <c r="H289" s="3">
        <f t="shared" si="17"/>
        <v>5.73828244085996</v>
      </c>
      <c r="I289" s="3">
        <f t="shared" si="19"/>
        <v>4.6348237839293649</v>
      </c>
      <c r="J289" s="3">
        <f t="shared" si="18"/>
        <v>1.5410798425628922</v>
      </c>
    </row>
    <row r="290" spans="1:10" x14ac:dyDescent="0.3">
      <c r="A290" s="3">
        <f t="shared" si="16"/>
        <v>2134</v>
      </c>
      <c r="G290" s="3">
        <f>carbondioxide!L390</f>
        <v>806.90210590264951</v>
      </c>
      <c r="H290" s="3">
        <f t="shared" si="17"/>
        <v>5.7589072252318516</v>
      </c>
      <c r="I290" s="3">
        <f t="shared" si="19"/>
        <v>4.6627220463268806</v>
      </c>
      <c r="J290" s="3">
        <f t="shared" si="18"/>
        <v>1.5586523081498538</v>
      </c>
    </row>
    <row r="291" spans="1:10" x14ac:dyDescent="0.3">
      <c r="A291" s="3">
        <f t="shared" si="16"/>
        <v>2135</v>
      </c>
      <c r="G291" s="3">
        <f>carbondioxide!L391</f>
        <v>809.97932188354469</v>
      </c>
      <c r="H291" s="3">
        <f t="shared" si="17"/>
        <v>5.7792712730734301</v>
      </c>
      <c r="I291" s="3">
        <f t="shared" si="19"/>
        <v>4.6904288583312699</v>
      </c>
      <c r="J291" s="3">
        <f t="shared" si="18"/>
        <v>1.5762834242626993</v>
      </c>
    </row>
    <row r="292" spans="1:10" x14ac:dyDescent="0.3">
      <c r="A292" s="3">
        <f t="shared" si="16"/>
        <v>2136</v>
      </c>
      <c r="G292" s="3">
        <f>carbondioxide!L392</f>
        <v>813.02898618792085</v>
      </c>
      <c r="H292" s="3">
        <f t="shared" si="17"/>
        <v>5.7993768056814181</v>
      </c>
      <c r="I292" s="3">
        <f t="shared" si="19"/>
        <v>4.7179433633402938</v>
      </c>
      <c r="J292" s="3">
        <f t="shared" si="18"/>
        <v>1.5939717703282088</v>
      </c>
    </row>
    <row r="293" spans="1:10" x14ac:dyDescent="0.3">
      <c r="A293" s="3">
        <f t="shared" si="16"/>
        <v>2137</v>
      </c>
      <c r="G293" s="3">
        <f>carbondioxide!L393</f>
        <v>816.0510438829449</v>
      </c>
      <c r="H293" s="3">
        <f t="shared" si="17"/>
        <v>5.8192260787879784</v>
      </c>
      <c r="I293" s="3">
        <f t="shared" si="19"/>
        <v>4.7452647888644561</v>
      </c>
      <c r="J293" s="3">
        <f t="shared" si="18"/>
        <v>1.6117159289765175</v>
      </c>
    </row>
    <row r="294" spans="1:10" x14ac:dyDescent="0.3">
      <c r="A294" s="3">
        <f t="shared" si="16"/>
        <v>2138</v>
      </c>
      <c r="G294" s="3">
        <f>carbondioxide!L394</f>
        <v>819.04545255263679</v>
      </c>
      <c r="H294" s="3">
        <f t="shared" si="17"/>
        <v>5.8388213801382358</v>
      </c>
      <c r="I294" s="3">
        <f t="shared" si="19"/>
        <v>4.7723924447181725</v>
      </c>
      <c r="J294" s="3">
        <f t="shared" si="18"/>
        <v>1.629514486500681</v>
      </c>
    </row>
    <row r="295" spans="1:10" x14ac:dyDescent="0.3">
      <c r="A295" s="3">
        <f t="shared" si="16"/>
        <v>2139</v>
      </c>
      <c r="G295" s="3">
        <f>carbondioxide!L395</f>
        <v>822.01218199167033</v>
      </c>
      <c r="H295" s="3">
        <f t="shared" si="17"/>
        <v>5.8581650271323449</v>
      </c>
      <c r="I295" s="3">
        <f t="shared" si="19"/>
        <v>4.7993257212046387</v>
      </c>
      <c r="J295" s="3">
        <f t="shared" si="18"/>
        <v>1.6473660333033564</v>
      </c>
    </row>
    <row r="296" spans="1:10" x14ac:dyDescent="0.3">
      <c r="A296" s="3">
        <f t="shared" si="16"/>
        <v>2140</v>
      </c>
      <c r="G296" s="3">
        <f>carbondioxide!L396</f>
        <v>824.95121389669578</v>
      </c>
      <c r="H296" s="3">
        <f t="shared" si="17"/>
        <v>5.8772593645316906</v>
      </c>
      <c r="I296" s="3">
        <f t="shared" si="19"/>
        <v>4.8260640872963885</v>
      </c>
      <c r="J296" s="3">
        <f t="shared" si="18"/>
        <v>1.6652691643306357</v>
      </c>
    </row>
    <row r="297" spans="1:10" x14ac:dyDescent="0.3">
      <c r="A297" s="3">
        <f t="shared" si="16"/>
        <v>2141</v>
      </c>
      <c r="G297" s="3">
        <f>carbondioxide!L397</f>
        <v>827.86254155565916</v>
      </c>
      <c r="H297" s="3">
        <f t="shared" si="17"/>
        <v>5.89610676222875</v>
      </c>
      <c r="I297" s="3">
        <f t="shared" si="19"/>
        <v>4.8526070888134702</v>
      </c>
      <c r="J297" s="3">
        <f t="shared" si="18"/>
        <v>1.6832224794930812</v>
      </c>
    </row>
    <row r="298" spans="1:10" x14ac:dyDescent="0.3">
      <c r="A298" s="3">
        <f t="shared" ref="A298:A361" si="20">1+A297</f>
        <v>2142</v>
      </c>
      <c r="G298" s="3">
        <f>carbondioxide!L398</f>
        <v>830.74616953558564</v>
      </c>
      <c r="H298" s="3">
        <f t="shared" si="17"/>
        <v>5.9147096130801344</v>
      </c>
      <c r="I298" s="3">
        <f t="shared" si="19"/>
        <v>4.8789543466010743</v>
      </c>
      <c r="J298" s="3">
        <f t="shared" si="18"/>
        <v>1.701224584074021</v>
      </c>
    </row>
    <row r="299" spans="1:10" x14ac:dyDescent="0.3">
      <c r="A299" s="3">
        <f t="shared" si="20"/>
        <v>2143</v>
      </c>
      <c r="G299" s="3">
        <f>carbondioxide!L399</f>
        <v>833.60211336926886</v>
      </c>
      <c r="H299" s="3">
        <f t="shared" si="17"/>
        <v>5.933070330802237</v>
      </c>
      <c r="I299" s="3">
        <f t="shared" si="19"/>
        <v>4.9051055547083875</v>
      </c>
      <c r="J299" s="3">
        <f t="shared" si="18"/>
        <v>1.7192740891251748</v>
      </c>
    </row>
    <row r="300" spans="1:10" x14ac:dyDescent="0.3">
      <c r="A300" s="3">
        <f t="shared" si="20"/>
        <v>2144</v>
      </c>
      <c r="G300" s="3">
        <f>carbondioxide!L400</f>
        <v>836.43039924130574</v>
      </c>
      <c r="H300" s="3">
        <f t="shared" si="17"/>
        <v>5.9511913479289111</v>
      </c>
      <c r="I300" s="3">
        <f t="shared" si="19"/>
        <v>4.9310604785703571</v>
      </c>
      <c r="J300" s="3">
        <f t="shared" si="18"/>
        <v>1.7373696118496875</v>
      </c>
    </row>
    <row r="301" spans="1:10" x14ac:dyDescent="0.3">
      <c r="A301" s="3">
        <f t="shared" si="20"/>
        <v>2145</v>
      </c>
      <c r="G301" s="3">
        <f>carbondioxide!L401</f>
        <v>839.2310636738913</v>
      </c>
      <c r="H301" s="3">
        <f t="shared" si="17"/>
        <v>5.9690751138305327</v>
      </c>
      <c r="I301" s="3">
        <f t="shared" si="19"/>
        <v>4.9568189531939817</v>
      </c>
      <c r="J301" s="3">
        <f t="shared" si="18"/>
        <v>1.755509775972661</v>
      </c>
    </row>
    <row r="302" spans="1:10" x14ac:dyDescent="0.3">
      <c r="A302" s="3">
        <f t="shared" si="20"/>
        <v>2146</v>
      </c>
      <c r="G302" s="3">
        <f>carbondioxide!L402</f>
        <v>842.00415321278092</v>
      </c>
      <c r="H302" s="3">
        <f t="shared" si="17"/>
        <v>5.9867240927938044</v>
      </c>
      <c r="I302" s="3">
        <f t="shared" si="19"/>
        <v>4.9823808813506787</v>
      </c>
      <c r="J302" s="3">
        <f t="shared" si="18"/>
        <v>1.7736932120992781</v>
      </c>
    </row>
    <row r="303" spans="1:10" x14ac:dyDescent="0.3">
      <c r="A303" s="3">
        <f t="shared" si="20"/>
        <v>2147</v>
      </c>
      <c r="G303" s="3">
        <f>carbondioxide!L403</f>
        <v>844.74972411380497</v>
      </c>
      <c r="H303" s="3">
        <f t="shared" si="17"/>
        <v>6.0041407621615752</v>
      </c>
      <c r="I303" s="3">
        <f t="shared" si="19"/>
        <v>5.0077462317761956</v>
      </c>
      <c r="J303" s="3">
        <f t="shared" si="18"/>
        <v>1.7919185580606261</v>
      </c>
    </row>
    <row r="304" spans="1:10" x14ac:dyDescent="0.3">
      <c r="A304" s="3">
        <f t="shared" si="20"/>
        <v>2148</v>
      </c>
      <c r="G304" s="3">
        <f>carbondioxide!L404</f>
        <v>847.46784203031063</v>
      </c>
      <c r="H304" s="3">
        <f t="shared" si="17"/>
        <v>6.021327610531964</v>
      </c>
      <c r="I304" s="3">
        <f t="shared" si="19"/>
        <v>5.03291503737948</v>
      </c>
      <c r="J304" s="3">
        <f t="shared" si="18"/>
        <v>1.8101844592473304</v>
      </c>
    </row>
    <row r="305" spans="1:10" x14ac:dyDescent="0.3">
      <c r="A305" s="3">
        <f t="shared" si="20"/>
        <v>2149</v>
      </c>
      <c r="G305" s="3">
        <f>carbondioxide!L405</f>
        <v>850.15858170188551</v>
      </c>
      <c r="H305" s="3">
        <f t="shared" si="17"/>
        <v>6.0382871360160078</v>
      </c>
      <c r="I305" s="3">
        <f t="shared" si="19"/>
        <v>5.0578873934618267</v>
      </c>
      <c r="J305" s="3">
        <f t="shared" si="18"/>
        <v>1.8284895689311209</v>
      </c>
    </row>
    <row r="306" spans="1:10" x14ac:dyDescent="0.3">
      <c r="A306" s="3">
        <f t="shared" si="20"/>
        <v>2150</v>
      </c>
      <c r="G306" s="3">
        <f>carbondioxide!L406</f>
        <v>852.82202664470651</v>
      </c>
      <c r="H306" s="3">
        <f t="shared" si="17"/>
        <v>6.055021844553047</v>
      </c>
      <c r="I306" s="3">
        <f t="shared" si="19"/>
        <v>5.0826634559475883</v>
      </c>
      <c r="J306" s="3">
        <f t="shared" si="18"/>
        <v>1.8468325485744552</v>
      </c>
    </row>
    <row r="307" spans="1:10" x14ac:dyDescent="0.3">
      <c r="A307" s="3">
        <f t="shared" si="20"/>
        <v>2151</v>
      </c>
      <c r="G307" s="3">
        <f>carbondioxide!L407</f>
        <v>855.45826884383655</v>
      </c>
      <c r="H307" s="3">
        <f t="shared" si="17"/>
        <v>6.0715342482830401</v>
      </c>
      <c r="I307" s="3">
        <f t="shared" si="19"/>
        <v>5.1072434396276485</v>
      </c>
      <c r="J307" s="3">
        <f t="shared" si="18"/>
        <v>1.8652120681283346</v>
      </c>
    </row>
    <row r="308" spans="1:10" x14ac:dyDescent="0.3">
      <c r="A308" s="3">
        <f t="shared" si="20"/>
        <v>2152</v>
      </c>
      <c r="G308" s="3">
        <f>carbondioxide!L408</f>
        <v>858.06740844777903</v>
      </c>
      <c r="H308" s="3">
        <f t="shared" si="17"/>
        <v>6.0878268639749491</v>
      </c>
      <c r="I308" s="3">
        <f t="shared" si="19"/>
        <v>5.1316276164167993</v>
      </c>
      <c r="J308" s="3">
        <f t="shared" si="18"/>
        <v>1.8836268063184507</v>
      </c>
    </row>
    <row r="309" spans="1:10" x14ac:dyDescent="0.3">
      <c r="A309" s="3">
        <f t="shared" si="20"/>
        <v>2153</v>
      </c>
      <c r="G309" s="3">
        <f>carbondioxide!L409</f>
        <v>860.6495534655852</v>
      </c>
      <c r="H309" s="3">
        <f t="shared" si="17"/>
        <v>6.1039022115103467</v>
      </c>
      <c r="I309" s="3">
        <f t="shared" si="19"/>
        <v>5.1558163136260973</v>
      </c>
      <c r="J309" s="3">
        <f t="shared" si="18"/>
        <v>1.9020754509198092</v>
      </c>
    </row>
    <row r="310" spans="1:10" x14ac:dyDescent="0.3">
      <c r="A310" s="3">
        <f t="shared" si="20"/>
        <v>2154</v>
      </c>
      <c r="G310" s="3">
        <f>carbondioxide!L410</f>
        <v>863.20481946678763</v>
      </c>
      <c r="H310" s="3">
        <f t="shared" si="17"/>
        <v>6.1197628124213468</v>
      </c>
      <c r="I310" s="3">
        <f t="shared" si="19"/>
        <v>5.1798099122512262</v>
      </c>
      <c r="J310" s="3">
        <f t="shared" si="18"/>
        <v>1.9205566990199809</v>
      </c>
    </row>
    <row r="311" spans="1:10" x14ac:dyDescent="0.3">
      <c r="A311" s="3">
        <f t="shared" si="20"/>
        <v>2155</v>
      </c>
      <c r="G311" s="3">
        <f>carbondioxide!L411</f>
        <v>865.7333292844271</v>
      </c>
      <c r="H311" s="3">
        <f t="shared" si="17"/>
        <v>6.1354111884819753</v>
      </c>
      <c r="I311" s="3">
        <f t="shared" si="19"/>
        <v>5.203608845277822</v>
      </c>
      <c r="J311" s="3">
        <f t="shared" si="18"/>
        <v>1.9390692572711343</v>
      </c>
    </row>
    <row r="312" spans="1:10" x14ac:dyDescent="0.3">
      <c r="A312" s="3">
        <f t="shared" si="20"/>
        <v>2156</v>
      </c>
      <c r="G312" s="3">
        <f>carbondioxide!L412</f>
        <v>868.23521272141522</v>
      </c>
      <c r="H312" s="3">
        <f t="shared" si="17"/>
        <v>6.1508498603520394</v>
      </c>
      <c r="I312" s="3">
        <f t="shared" si="19"/>
        <v>5.2272135960046553</v>
      </c>
      <c r="J312" s="3">
        <f t="shared" si="18"/>
        <v>1.9576118421310122</v>
      </c>
    </row>
    <row r="313" spans="1:10" x14ac:dyDescent="0.3">
      <c r="A313" s="3">
        <f t="shared" si="20"/>
        <v>2157</v>
      </c>
      <c r="G313" s="3">
        <f>carbondioxide!L413</f>
        <v>870.71060626046506</v>
      </c>
      <c r="H313" s="3">
        <f t="shared" si="17"/>
        <v>6.1660813462725672</v>
      </c>
      <c r="I313" s="3">
        <f t="shared" si="19"/>
        <v>5.250624696385529</v>
      </c>
      <c r="J313" s="3">
        <f t="shared" si="18"/>
        <v>1.9761831800930145</v>
      </c>
    </row>
    <row r="314" spans="1:10" x14ac:dyDescent="0.3">
      <c r="A314" s="3">
        <f t="shared" si="20"/>
        <v>2158</v>
      </c>
      <c r="G314" s="3">
        <f>carbondioxide!L414</f>
        <v>873.1596527778097</v>
      </c>
      <c r="H314" s="3">
        <f t="shared" si="17"/>
        <v>6.1811081608119016</v>
      </c>
      <c r="I314" s="3">
        <f t="shared" si="19"/>
        <v>5.2738427253906792</v>
      </c>
      <c r="J314" s="3">
        <f t="shared" si="18"/>
        <v>1.994782007905556</v>
      </c>
    </row>
    <row r="315" spans="1:10" x14ac:dyDescent="0.3">
      <c r="A315" s="3">
        <f t="shared" si="20"/>
        <v>2159</v>
      </c>
      <c r="G315" s="3">
        <f>carbondioxide!L415</f>
        <v>875.58250126090184</v>
      </c>
      <c r="H315" s="3">
        <f t="shared" si="17"/>
        <v>6.1959328136614182</v>
      </c>
      <c r="I315" s="3">
        <f t="shared" si="19"/>
        <v>5.2968683073884133</v>
      </c>
      <c r="J315" s="3">
        <f t="shared" si="18"/>
        <v>2.0134070727808715</v>
      </c>
    </row>
    <row r="316" spans="1:10" x14ac:dyDescent="0.3">
      <c r="A316" s="3">
        <f t="shared" si="20"/>
        <v>2160</v>
      </c>
      <c r="G316" s="3">
        <f>carbondioxide!L416</f>
        <v>877.97930653029243</v>
      </c>
      <c r="H316" s="3">
        <f t="shared" si="17"/>
        <v>6.2105578084799955</v>
      </c>
      <c r="I316" s="3">
        <f t="shared" si="19"/>
        <v>5.3197021105476727</v>
      </c>
      <c r="J316" s="3">
        <f t="shared" si="18"/>
        <v>2.0320571325934425</v>
      </c>
    </row>
    <row r="317" spans="1:10" x14ac:dyDescent="0.3">
      <c r="A317" s="3">
        <f t="shared" si="20"/>
        <v>2161</v>
      </c>
      <c r="G317" s="3">
        <f>carbondioxide!L417</f>
        <v>880.35022896585031</v>
      </c>
      <c r="H317" s="3">
        <f t="shared" si="17"/>
        <v>6.2249856417861622</v>
      </c>
      <c r="I317" s="3">
        <f t="shared" si="19"/>
        <v>5.3423448452621658</v>
      </c>
      <c r="J317" s="3">
        <f t="shared" si="18"/>
        <v>2.0507309560682225</v>
      </c>
    </row>
    <row r="318" spans="1:10" x14ac:dyDescent="0.3">
      <c r="A318" s="3">
        <f t="shared" si="20"/>
        <v>2162</v>
      </c>
      <c r="G318" s="3">
        <f>carbondioxide!L418</f>
        <v>882.69543423748917</v>
      </c>
      <c r="H318" s="3">
        <f t="shared" si="17"/>
        <v>6.2392188018970085</v>
      </c>
      <c r="I318" s="3">
        <f t="shared" si="19"/>
        <v>5.3647972625966505</v>
      </c>
      <c r="J318" s="3">
        <f t="shared" si="18"/>
        <v>2.0694273229588442</v>
      </c>
    </row>
    <row r="319" spans="1:10" x14ac:dyDescent="0.3">
      <c r="A319" s="3">
        <f t="shared" si="20"/>
        <v>2163</v>
      </c>
      <c r="G319" s="3">
        <f>carbondioxide!L419</f>
        <v>885.01509304054525</v>
      </c>
      <c r="H319" s="3">
        <f t="shared" si="17"/>
        <v>6.2532597679128497</v>
      </c>
      <c r="I319" s="3">
        <f t="shared" si="19"/>
        <v>5.3870601527559057</v>
      </c>
      <c r="J319" s="3">
        <f t="shared" si="18"/>
        <v>2.0881450242159869</v>
      </c>
    </row>
    <row r="320" spans="1:10" x14ac:dyDescent="0.3">
      <c r="A320" s="3">
        <f t="shared" si="20"/>
        <v>2164</v>
      </c>
      <c r="G320" s="3">
        <f>carbondioxide!L420</f>
        <v>887.30938083593389</v>
      </c>
      <c r="H320" s="3">
        <f t="shared" si="17"/>
        <v>6.2671110087466326</v>
      </c>
      <c r="I320" s="3">
        <f t="shared" si="19"/>
        <v>5.4091343435768993</v>
      </c>
      <c r="J320" s="3">
        <f t="shared" si="18"/>
        <v>2.1068828621460938</v>
      </c>
    </row>
    <row r="321" spans="1:10" x14ac:dyDescent="0.3">
      <c r="A321" s="3">
        <f t="shared" si="20"/>
        <v>2165</v>
      </c>
      <c r="G321" s="3">
        <f>carbondioxide!L421</f>
        <v>889.57847759521076</v>
      </c>
      <c r="H321" s="3">
        <f t="shared" si="17"/>
        <v>6.2807749821971077</v>
      </c>
      <c r="I321" s="3">
        <f t="shared" si="19"/>
        <v>5.4310206990445939</v>
      </c>
      <c r="J321" s="3">
        <f t="shared" si="18"/>
        <v>2.1256396505606205</v>
      </c>
    </row>
    <row r="322" spans="1:10" x14ac:dyDescent="0.3">
      <c r="A322" s="3">
        <f t="shared" si="20"/>
        <v>2166</v>
      </c>
      <c r="G322" s="3">
        <f>carbondioxide!L422</f>
        <v>891.82256755063986</v>
      </c>
      <c r="H322" s="3">
        <f t="shared" si="17"/>
        <v>6.2942541340647775</v>
      </c>
      <c r="I322" s="3">
        <f t="shared" si="19"/>
        <v>5.4527201178317934</v>
      </c>
      <c r="J322" s="3">
        <f t="shared" si="18"/>
        <v>2.1444142149160097</v>
      </c>
    </row>
    <row r="323" spans="1:10" x14ac:dyDescent="0.3">
      <c r="A323" s="3">
        <f t="shared" si="20"/>
        <v>2167</v>
      </c>
      <c r="G323" s="3">
        <f>carbondioxide!L423</f>
        <v>894.0418389503634</v>
      </c>
      <c r="H323" s="3">
        <f t="shared" si="17"/>
        <v>6.3075508973095937</v>
      </c>
      <c r="I323" s="3">
        <f t="shared" si="19"/>
        <v>5.4742335318634163</v>
      </c>
      <c r="J323" s="3">
        <f t="shared" si="18"/>
        <v>2.1632053924445716</v>
      </c>
    </row>
    <row r="324" spans="1:10" x14ac:dyDescent="0.3">
      <c r="A324" s="3">
        <f t="shared" si="20"/>
        <v>2168</v>
      </c>
      <c r="G324" s="3">
        <f>carbondioxide!L424</f>
        <v>896.23648381875807</v>
      </c>
      <c r="H324" s="3">
        <f t="shared" si="17"/>
        <v>6.3206676912494348</v>
      </c>
      <c r="I324" s="3">
        <f t="shared" si="19"/>
        <v>5.4955619049055011</v>
      </c>
      <c r="J324" s="3">
        <f t="shared" si="18"/>
        <v>2.1820120322764707</v>
      </c>
    </row>
    <row r="325" spans="1:10" x14ac:dyDescent="0.3">
      <c r="A325" s="3">
        <f t="shared" si="20"/>
        <v>2169</v>
      </c>
      <c r="G325" s="3">
        <f>carbondioxide!L425</f>
        <v>898.40669772204888</v>
      </c>
      <c r="H325" s="3">
        <f t="shared" si="17"/>
        <v>6.3336069207983634</v>
      </c>
      <c r="I325" s="3">
        <f t="shared" si="19"/>
        <v>5.5167062311792465</v>
      </c>
      <c r="J325" s="3">
        <f t="shared" si="18"/>
        <v>2.2008329955530037</v>
      </c>
    </row>
    <row r="326" spans="1:10" x14ac:dyDescent="0.3">
      <c r="A326" s="3">
        <f t="shared" si="20"/>
        <v>2170</v>
      </c>
      <c r="G326" s="3">
        <f>carbondioxide!L426</f>
        <v>900.55267953923908</v>
      </c>
      <c r="H326" s="3">
        <f t="shared" si="17"/>
        <v>6.3463709757436497</v>
      </c>
      <c r="I326" s="3">
        <f t="shared" si="19"/>
        <v>5.5376675340003318</v>
      </c>
      <c r="J326" s="3">
        <f t="shared" si="18"/>
        <v>2.219667155531361</v>
      </c>
    </row>
    <row r="327" spans="1:10" x14ac:dyDescent="0.3">
      <c r="A327" s="3">
        <f t="shared" si="20"/>
        <v>2171</v>
      </c>
      <c r="G327" s="3">
        <f>carbondioxide!L427</f>
        <v>902.67463123841083</v>
      </c>
      <c r="H327" s="3">
        <f t="shared" ref="H327:H390" si="21">H$3*LN(G327/G$3)</f>
        <v>6.3589622300606203</v>
      </c>
      <c r="I327" s="3">
        <f t="shared" si="19"/>
        <v>5.5584468644437353</v>
      </c>
      <c r="J327" s="3">
        <f t="shared" ref="J327:J390" si="22">J326+J$3*(I326-J326)</f>
        <v>2.2385133976810647</v>
      </c>
    </row>
    <row r="328" spans="1:10" x14ac:dyDescent="0.3">
      <c r="A328" s="3">
        <f t="shared" si="20"/>
        <v>2172</v>
      </c>
      <c r="G328" s="3">
        <f>carbondioxide!L428</f>
        <v>904.77275765843115</v>
      </c>
      <c r="H328" s="3">
        <f t="shared" si="21"/>
        <v>6.3713830412643002</v>
      </c>
      <c r="I328" s="3">
        <f t="shared" ref="I328:I391" si="23">I327+I$3*(I$4*H328-I327)+I$5*(J327-I327)</f>
        <v>5.5790453000342239</v>
      </c>
      <c r="J328" s="3">
        <f t="shared" si="22"/>
        <v>2.2573706197722765</v>
      </c>
    </row>
    <row r="329" spans="1:10" x14ac:dyDescent="0.3">
      <c r="A329" s="3">
        <f t="shared" si="20"/>
        <v>2173</v>
      </c>
      <c r="G329" s="3">
        <f>carbondioxide!L429</f>
        <v>906.84726629609963</v>
      </c>
      <c r="H329" s="3">
        <f t="shared" si="21"/>
        <v>6.3836357497969045</v>
      </c>
      <c r="I329" s="3">
        <f t="shared" si="23"/>
        <v>5.5994639434626743</v>
      </c>
      <c r="J329" s="3">
        <f t="shared" si="22"/>
        <v>2.2762377319561642</v>
      </c>
    </row>
    <row r="330" spans="1:10" x14ac:dyDescent="0.3">
      <c r="A330" s="3">
        <f t="shared" si="20"/>
        <v>2174</v>
      </c>
      <c r="G330" s="3">
        <f>carbondioxide!L430</f>
        <v>908.8983670987534</v>
      </c>
      <c r="H330" s="3">
        <f t="shared" si="21"/>
        <v>6.3957226784502046</v>
      </c>
      <c r="I330" s="3">
        <f t="shared" si="23"/>
        <v>5.6197039213283277</v>
      </c>
      <c r="J330" s="3">
        <f t="shared" si="22"/>
        <v>2.295113656837521</v>
      </c>
    </row>
    <row r="331" spans="1:10" x14ac:dyDescent="0.3">
      <c r="A331" s="3">
        <f t="shared" si="20"/>
        <v>2175</v>
      </c>
      <c r="G331" s="3">
        <f>carbondioxide!L431</f>
        <v>910.92627226234617</v>
      </c>
      <c r="H331" s="3">
        <f t="shared" si="21"/>
        <v>6.4076461318217985</v>
      </c>
      <c r="I331" s="3">
        <f t="shared" si="23"/>
        <v>5.6397663829070721</v>
      </c>
      <c r="J331" s="3">
        <f t="shared" si="22"/>
        <v>2.3139973295398288</v>
      </c>
    </row>
    <row r="332" spans="1:10" x14ac:dyDescent="0.3">
      <c r="A332" s="3">
        <f t="shared" si="20"/>
        <v>2176</v>
      </c>
      <c r="G332" s="3">
        <f>carbondioxide!L432</f>
        <v>912.93119603500304</v>
      </c>
      <c r="H332" s="3">
        <f t="shared" si="21"/>
        <v>6.4194083958043375</v>
      </c>
      <c r="I332" s="3">
        <f t="shared" si="23"/>
        <v>5.6596524989458006</v>
      </c>
      <c r="J332" s="3">
        <f t="shared" si="22"/>
        <v>2.3328876977629549</v>
      </c>
    </row>
    <row r="333" spans="1:10" x14ac:dyDescent="0.3">
      <c r="A333" s="3">
        <f t="shared" si="20"/>
        <v>2177</v>
      </c>
      <c r="G333" s="3">
        <f>carbondioxide!L433</f>
        <v>914.91335452604756</v>
      </c>
      <c r="H333" s="3">
        <f t="shared" si="21"/>
        <v>6.4310117371067825</v>
      </c>
      <c r="I333" s="3">
        <f t="shared" si="23"/>
        <v>5.6793634604828798</v>
      </c>
      <c r="J333" s="3">
        <f t="shared" si="22"/>
        <v>2.3517837218336735</v>
      </c>
    </row>
    <row r="334" spans="1:10" x14ac:dyDescent="0.3">
      <c r="A334" s="3">
        <f t="shared" si="20"/>
        <v>2178</v>
      </c>
      <c r="G334" s="3">
        <f>carbondioxide!L434</f>
        <v>916.87296552048952</v>
      </c>
      <c r="H334" s="3">
        <f t="shared" si="21"/>
        <v>6.4424584028067198</v>
      </c>
      <c r="I334" s="3">
        <f t="shared" si="23"/>
        <v>5.6989004776947239</v>
      </c>
      <c r="J334" s="3">
        <f t="shared" si="22"/>
        <v>2.3706843747492008</v>
      </c>
    </row>
    <row r="335" spans="1:10" x14ac:dyDescent="0.3">
      <c r="A335" s="3">
        <f t="shared" si="20"/>
        <v>2179</v>
      </c>
      <c r="G335" s="3">
        <f>carbondioxide!L435</f>
        <v>918.81024829895466</v>
      </c>
      <c r="H335" s="3">
        <f t="shared" si="21"/>
        <v>6.4537506199328529</v>
      </c>
      <c r="I335" s="3">
        <f t="shared" si="23"/>
        <v>5.7182647787684484</v>
      </c>
      <c r="J335" s="3">
        <f t="shared" si="22"/>
        <v>2.3895886422139312</v>
      </c>
    </row>
    <row r="336" spans="1:10" x14ac:dyDescent="0.3">
      <c r="A336" s="3">
        <f t="shared" si="20"/>
        <v>2180</v>
      </c>
      <c r="G336" s="3">
        <f>carbondioxide!L436</f>
        <v>920.72542346302941</v>
      </c>
      <c r="H336" s="3">
        <f t="shared" si="21"/>
        <v>6.4648905950767244</v>
      </c>
      <c r="I336" s="3">
        <f t="shared" si="23"/>
        <v>5.7374576088005602</v>
      </c>
      <c r="J336" s="3">
        <f t="shared" si="22"/>
        <v>2.4084955226695608</v>
      </c>
    </row>
    <row r="337" spans="1:10" x14ac:dyDescent="0.3">
      <c r="A337" s="3">
        <f t="shared" si="20"/>
        <v>2181</v>
      </c>
      <c r="G337" s="3">
        <f>carbondioxide!L437</f>
        <v>922.6187127659914</v>
      </c>
      <c r="H337" s="3">
        <f t="shared" si="21"/>
        <v>6.4758805140327995</v>
      </c>
      <c r="I337" s="3">
        <f t="shared" si="23"/>
        <v>5.7564802287215961</v>
      </c>
      <c r="J337" s="3">
        <f t="shared" si="22"/>
        <v>2.4274040273187847</v>
      </c>
    </row>
    <row r="338" spans="1:10" x14ac:dyDescent="0.3">
      <c r="A338" s="3">
        <f t="shared" si="20"/>
        <v>2182</v>
      </c>
      <c r="G338" s="3">
        <f>carbondioxide!L438</f>
        <v>924.49033894888362</v>
      </c>
      <c r="H338" s="3">
        <f t="shared" si="21"/>
        <v>6.4867225414660004</v>
      </c>
      <c r="I338" s="3">
        <f t="shared" si="23"/>
        <v>5.7753339142466311</v>
      </c>
      <c r="J338" s="3">
        <f t="shared" si="22"/>
        <v>2.4463131801427527</v>
      </c>
    </row>
    <row r="339" spans="1:10" x14ac:dyDescent="0.3">
      <c r="A339" s="3">
        <f t="shared" si="20"/>
        <v>2183</v>
      </c>
      <c r="G339" s="3">
        <f>carbondioxide!L439</f>
        <v>926.34052558189137</v>
      </c>
      <c r="H339" s="3">
        <f t="shared" si="21"/>
        <v>6.4974188206058079</v>
      </c>
      <c r="I339" s="3">
        <f t="shared" si="23"/>
        <v>5.7940199548515281</v>
      </c>
      <c r="J339" s="3">
        <f t="shared" si="22"/>
        <v>2.4652220179124629</v>
      </c>
    </row>
    <row r="340" spans="1:10" x14ac:dyDescent="0.3">
      <c r="A340" s="3">
        <f t="shared" si="20"/>
        <v>2184</v>
      </c>
      <c r="G340" s="3">
        <f>carbondioxide!L440</f>
        <v>928.16949691097216</v>
      </c>
      <c r="H340" s="3">
        <f t="shared" si="21"/>
        <v>6.5079714729661129</v>
      </c>
      <c r="I340" s="3">
        <f t="shared" si="23"/>
        <v>5.8125396527747943</v>
      </c>
      <c r="J340" s="3">
        <f t="shared" si="22"/>
        <v>2.4841295901942768</v>
      </c>
    </row>
    <row r="341" spans="1:10" x14ac:dyDescent="0.3">
      <c r="A341" s="3">
        <f t="shared" si="20"/>
        <v>2185</v>
      </c>
      <c r="G341" s="3">
        <f>carbondioxide!L441</f>
        <v>929.97747770968226</v>
      </c>
      <c r="H341" s="3">
        <f t="shared" si="21"/>
        <v>6.5183825980899082</v>
      </c>
      <c r="I341" s="3">
        <f t="shared" si="23"/>
        <v>5.8308943220448874</v>
      </c>
      <c r="J341" s="3">
        <f t="shared" si="22"/>
        <v>2.5030349593497343</v>
      </c>
    </row>
    <row r="342" spans="1:10" x14ac:dyDescent="0.3">
      <c r="A342" s="3">
        <f t="shared" si="20"/>
        <v>2186</v>
      </c>
      <c r="G342" s="3">
        <f>carbondioxide!L442</f>
        <v>931.76469313614427</v>
      </c>
      <c r="H342" s="3">
        <f t="shared" si="21"/>
        <v>6.5286542733180264</v>
      </c>
      <c r="I342" s="3">
        <f t="shared" si="23"/>
        <v>5.8490852875328034</v>
      </c>
      <c r="J342" s="3">
        <f t="shared" si="22"/>
        <v>2.5219372005298428</v>
      </c>
    </row>
    <row r="343" spans="1:10" x14ac:dyDescent="0.3">
      <c r="A343" s="3">
        <f t="shared" si="20"/>
        <v>2187</v>
      </c>
      <c r="G343" s="3">
        <f>carbondioxide!L443</f>
        <v>933.53136859509061</v>
      </c>
      <c r="H343" s="3">
        <f t="shared" si="21"/>
        <v>6.5387885535810968</v>
      </c>
      <c r="I343" s="3">
        <f t="shared" si="23"/>
        <v>5.867113884029739</v>
      </c>
      <c r="J343" s="3">
        <f t="shared" si="22"/>
        <v>2.5408354016640198</v>
      </c>
    </row>
    <row r="344" spans="1:10" x14ac:dyDescent="0.3">
      <c r="A344" s="3">
        <f t="shared" si="20"/>
        <v>2188</v>
      </c>
      <c r="G344" s="3">
        <f>carbondioxide!L444</f>
        <v>935.27772960491575</v>
      </c>
      <c r="H344" s="3">
        <f t="shared" si="21"/>
        <v>6.5487874712138963</v>
      </c>
      <c r="I344" s="3">
        <f t="shared" si="23"/>
        <v>5.8849814553496413</v>
      </c>
      <c r="J344" s="3">
        <f t="shared" si="22"/>
        <v>2.559728663443857</v>
      </c>
    </row>
    <row r="345" spans="1:10" x14ac:dyDescent="0.3">
      <c r="A345" s="3">
        <f t="shared" si="20"/>
        <v>2189</v>
      </c>
      <c r="G345" s="3">
        <f>carbondioxide!L445</f>
        <v>937.0040016696679</v>
      </c>
      <c r="H345" s="3">
        <f t="shared" si="21"/>
        <v>6.5586530357913198</v>
      </c>
      <c r="I345" s="3">
        <f t="shared" si="23"/>
        <v>5.9026893534564033</v>
      </c>
      <c r="J345" s="3">
        <f t="shared" si="22"/>
        <v>2.5786160993018816</v>
      </c>
    </row>
    <row r="346" spans="1:10" x14ac:dyDescent="0.3">
      <c r="A346" s="3">
        <f t="shared" si="20"/>
        <v>2190</v>
      </c>
      <c r="G346" s="3">
        <f>carbondioxide!L446</f>
        <v>938.71041015590367</v>
      </c>
      <c r="H346" s="3">
        <f t="shared" si="21"/>
        <v>6.5683872339851836</v>
      </c>
      <c r="I346" s="3">
        <f t="shared" si="23"/>
        <v>5.9202389376154807</v>
      </c>
      <c r="J346" s="3">
        <f t="shared" si="22"/>
        <v>2.5974968353854795</v>
      </c>
    </row>
    <row r="347" spans="1:10" x14ac:dyDescent="0.3">
      <c r="A347" s="3">
        <f t="shared" si="20"/>
        <v>2191</v>
      </c>
      <c r="G347" s="3">
        <f>carbondioxide!L447</f>
        <v>940.3971801743312</v>
      </c>
      <c r="H347" s="3">
        <f t="shared" si="21"/>
        <v>6.5779920294410976</v>
      </c>
      <c r="I347" s="3">
        <f t="shared" si="23"/>
        <v>5.9376315735696705</v>
      </c>
      <c r="J347" s="3">
        <f t="shared" si="22"/>
        <v>2.616370010526146</v>
      </c>
    </row>
    <row r="348" spans="1:10" x14ac:dyDescent="0.3">
      <c r="A348" s="3">
        <f t="shared" si="20"/>
        <v>2192</v>
      </c>
      <c r="G348" s="3">
        <f>carbondioxide!L448</f>
        <v>942.0645364661608</v>
      </c>
      <c r="H348" s="3">
        <f t="shared" si="21"/>
        <v>6.587469362674673</v>
      </c>
      <c r="I348" s="3">
        <f t="shared" si="23"/>
        <v>5.9548686327387994</v>
      </c>
      <c r="J348" s="3">
        <f t="shared" si="22"/>
        <v>2.6352347762042334</v>
      </c>
    </row>
    <row r="349" spans="1:10" x14ac:dyDescent="0.3">
      <c r="A349" s="3">
        <f t="shared" si="20"/>
        <v>2193</v>
      </c>
      <c r="G349" s="3">
        <f>carbondioxide!L449</f>
        <v>943.71270329407866</v>
      </c>
      <c r="H349" s="3">
        <f t="shared" si="21"/>
        <v>6.596821150986302</v>
      </c>
      <c r="I349" s="3">
        <f t="shared" si="23"/>
        <v>5.9719514914430318</v>
      </c>
      <c r="J349" s="3">
        <f t="shared" si="22"/>
        <v>2.6540902965093496</v>
      </c>
    </row>
    <row r="350" spans="1:10" x14ac:dyDescent="0.3">
      <c r="A350" s="3">
        <f t="shared" si="20"/>
        <v>2194</v>
      </c>
      <c r="G350" s="3">
        <f>carbondioxide!L450</f>
        <v>945.34190433776382</v>
      </c>
      <c r="H350" s="3">
        <f t="shared" si="21"/>
        <v>6.6060492883938355</v>
      </c>
      <c r="I350" s="3">
        <f t="shared" si="23"/>
        <v>5.9888815301495244</v>
      </c>
      <c r="J350" s="3">
        <f t="shared" si="22"/>
        <v>2.672935748096573</v>
      </c>
    </row>
    <row r="351" spans="1:10" x14ac:dyDescent="0.3">
      <c r="A351" s="3">
        <f t="shared" si="20"/>
        <v>2195</v>
      </c>
      <c r="G351" s="3">
        <f>carbondioxide!L451</f>
        <v>946.95236259385604</v>
      </c>
      <c r="H351" s="3">
        <f t="shared" si="21"/>
        <v>6.6151556455824103</v>
      </c>
      <c r="I351" s="3">
        <f t="shared" si="23"/>
        <v>6.0056601327421291</v>
      </c>
      <c r="J351" s="3">
        <f t="shared" si="22"/>
        <v>2.6917703201386338</v>
      </c>
    </row>
    <row r="352" spans="1:10" x14ac:dyDescent="0.3">
      <c r="A352" s="3">
        <f t="shared" si="20"/>
        <v>2196</v>
      </c>
      <c r="G352" s="3">
        <f>carbondioxide!L452</f>
        <v>948.54430028029219</v>
      </c>
      <c r="H352" s="3">
        <f t="shared" si="21"/>
        <v>6.6241420698707918</v>
      </c>
      <c r="I352" s="3">
        <f t="shared" si="23"/>
        <v>6.0222886858138365</v>
      </c>
      <c r="J352" s="3">
        <f t="shared" si="22"/>
        <v>2.7105932142742217</v>
      </c>
    </row>
    <row r="353" spans="1:10" x14ac:dyDescent="0.3">
      <c r="A353" s="3">
        <f t="shared" si="20"/>
        <v>2197</v>
      </c>
      <c r="G353" s="3">
        <f>carbondioxide!L453</f>
        <v>950.11793874491502</v>
      </c>
      <c r="H353" s="3">
        <f t="shared" si="21"/>
        <v>6.633010385193491</v>
      </c>
      <c r="I353" s="3">
        <f t="shared" si="23"/>
        <v>6.0387685779816467</v>
      </c>
      <c r="J353" s="3">
        <f t="shared" si="22"/>
        <v>2.7294036445525669</v>
      </c>
    </row>
    <row r="354" spans="1:10" x14ac:dyDescent="0.3">
      <c r="A354" s="3">
        <f t="shared" si="20"/>
        <v>2198</v>
      </c>
      <c r="G354" s="3">
        <f>carbondioxide!L454</f>
        <v>951.67349837826941</v>
      </c>
      <c r="H354" s="3">
        <f t="shared" si="21"/>
        <v>6.6417623920980828</v>
      </c>
      <c r="I354" s="3">
        <f t="shared" si="23"/>
        <v>6.0551011992235457</v>
      </c>
      <c r="J354" s="3">
        <f t="shared" si="22"/>
        <v>2.7482008373744442</v>
      </c>
    </row>
    <row r="355" spans="1:10" x14ac:dyDescent="0.3">
      <c r="A355" s="3">
        <f t="shared" si="20"/>
        <v>2199</v>
      </c>
      <c r="G355" s="3">
        <f>carbondioxide!L455</f>
        <v>953.21119853049015</v>
      </c>
      <c r="H355" s="3">
        <f t="shared" si="21"/>
        <v>6.6503998677570273</v>
      </c>
      <c r="I355" s="3">
        <f t="shared" si="23"/>
        <v>6.0712879402372684</v>
      </c>
      <c r="J355" s="3">
        <f t="shared" si="22"/>
        <v>2.7669840314297471</v>
      </c>
    </row>
    <row r="356" spans="1:10" x14ac:dyDescent="0.3">
      <c r="A356" s="3">
        <f t="shared" si="20"/>
        <v>2200</v>
      </c>
      <c r="G356" s="3">
        <f>carbondioxide!L456</f>
        <v>954.73125743218873</v>
      </c>
      <c r="H356" s="3">
        <f t="shared" si="21"/>
        <v>6.6589245659933773</v>
      </c>
      <c r="I356" s="3">
        <f t="shared" si="23"/>
        <v>6.0873301918204952</v>
      </c>
      <c r="J356" s="3">
        <f t="shared" si="22"/>
        <v>2.7857524776317737</v>
      </c>
    </row>
    <row r="357" spans="1:10" x14ac:dyDescent="0.3">
      <c r="A357" s="3">
        <f t="shared" si="20"/>
        <v>2201</v>
      </c>
      <c r="G357" s="3">
        <f>carbondioxide!L457</f>
        <v>956.23389211924712</v>
      </c>
      <c r="H357" s="3">
        <f t="shared" si="21"/>
        <v>6.6673382173197933</v>
      </c>
      <c r="I357" s="3">
        <f t="shared" si="23"/>
        <v>6.103229344272159</v>
      </c>
      <c r="J357" s="3">
        <f t="shared" si="22"/>
        <v>2.8045054390483655</v>
      </c>
    </row>
    <row r="358" spans="1:10" x14ac:dyDescent="0.3">
      <c r="A358" s="3">
        <f t="shared" si="20"/>
        <v>2202</v>
      </c>
      <c r="G358" s="3">
        <f>carbondioxide!L458</f>
        <v>957.71931836142357</v>
      </c>
      <c r="H358" s="3">
        <f t="shared" si="21"/>
        <v>6.6756425289902381</v>
      </c>
      <c r="I358" s="3">
        <f t="shared" si="23"/>
        <v>6.1189867868145056</v>
      </c>
      <c r="J358" s="3">
        <f t="shared" si="22"/>
        <v>2.8232421908300367</v>
      </c>
    </row>
    <row r="359" spans="1:10" x14ac:dyDescent="0.3">
      <c r="A359" s="3">
        <f t="shared" si="20"/>
        <v>2203</v>
      </c>
      <c r="G359" s="3">
        <f>carbondioxide!L459</f>
        <v>959.18775059467509</v>
      </c>
      <c r="H359" s="3">
        <f t="shared" si="21"/>
        <v>6.6838391850638015</v>
      </c>
      <c r="I359" s="3">
        <f t="shared" si="23"/>
        <v>6.134603907035566</v>
      </c>
      <c r="J359" s="3">
        <f t="shared" si="22"/>
        <v>2.8419620201352287</v>
      </c>
    </row>
    <row r="360" spans="1:10" x14ac:dyDescent="0.3">
      <c r="A360" s="3">
        <f t="shared" si="20"/>
        <v>2204</v>
      </c>
      <c r="G360" s="3">
        <f>carbondioxide!L460</f>
        <v>960.63940185710294</v>
      </c>
      <c r="H360" s="3">
        <f t="shared" si="21"/>
        <v>6.6919298464800496</v>
      </c>
      <c r="I360" s="3">
        <f t="shared" si="23"/>
        <v>6.1500820903516731</v>
      </c>
      <c r="J360" s="3">
        <f t="shared" si="22"/>
        <v>2.8606642260528226</v>
      </c>
    </row>
    <row r="361" spans="1:10" x14ac:dyDescent="0.3">
      <c r="A361" s="3">
        <f t="shared" si="20"/>
        <v>2205</v>
      </c>
      <c r="G361" s="3">
        <f>carbondioxide!L461</f>
        <v>962.07448372842862</v>
      </c>
      <c r="H361" s="3">
        <f t="shared" si="21"/>
        <v>6.6999161511454179</v>
      </c>
      <c r="I361" s="3">
        <f t="shared" si="23"/>
        <v>6.1654227194896833</v>
      </c>
      <c r="J361" s="3">
        <f t="shared" si="22"/>
        <v>2.8793481195220401</v>
      </c>
    </row>
    <row r="362" spans="1:10" x14ac:dyDescent="0.3">
      <c r="A362" s="3">
        <f t="shared" ref="A362:A425" si="24">1+A361</f>
        <v>2206</v>
      </c>
      <c r="G362" s="3">
        <f>carbondioxide!L462</f>
        <v>963.49320627290183</v>
      </c>
      <c r="H362" s="3">
        <f t="shared" si="21"/>
        <v>6.7077997140300436</v>
      </c>
      <c r="I362" s="3">
        <f t="shared" si="23"/>
        <v>6.1806271739885208</v>
      </c>
      <c r="J362" s="3">
        <f t="shared" si="22"/>
        <v>2.8980130232498564</v>
      </c>
    </row>
    <row r="363" spans="1:10" x14ac:dyDescent="0.3">
      <c r="A363" s="3">
        <f t="shared" si="24"/>
        <v>2207</v>
      </c>
      <c r="G363" s="3">
        <f>carbondioxide!L463</f>
        <v>964.89577798554899</v>
      </c>
      <c r="H363" s="3">
        <f t="shared" si="21"/>
        <v>6.7155821272745655</v>
      </c>
      <c r="I363" s="3">
        <f t="shared" si="23"/>
        <v>6.1956968297197008</v>
      </c>
      <c r="J363" s="3">
        <f t="shared" si="22"/>
        <v>2.9166582716260518</v>
      </c>
    </row>
    <row r="364" spans="1:10" x14ac:dyDescent="0.3">
      <c r="A364" s="3">
        <f t="shared" si="24"/>
        <v>2208</v>
      </c>
      <c r="G364" s="3">
        <f>carbondioxide!L464</f>
        <v>966.28240574166989</v>
      </c>
      <c r="H364" s="3">
        <f t="shared" si="21"/>
        <v>6.7232649603063717</v>
      </c>
      <c r="I364" s="3">
        <f t="shared" si="23"/>
        <v>6.2106330584264562</v>
      </c>
      <c r="J364" s="3">
        <f t="shared" si="22"/>
        <v>2.9352832106360238</v>
      </c>
    </row>
    <row r="365" spans="1:10" x14ac:dyDescent="0.3">
      <c r="A365" s="3">
        <f t="shared" si="24"/>
        <v>2209</v>
      </c>
      <c r="G365" s="3">
        <f>carbondioxide!L465</f>
        <v>967.65329474948612</v>
      </c>
      <c r="H365" s="3">
        <f t="shared" si="21"/>
        <v>6.7308497599648076</v>
      </c>
      <c r="I365" s="3">
        <f t="shared" si="23"/>
        <v>6.2254372272811</v>
      </c>
      <c r="J365" s="3">
        <f t="shared" si="22"/>
        <v>2.9538871977714733</v>
      </c>
    </row>
    <row r="366" spans="1:10" x14ac:dyDescent="0.3">
      <c r="A366" s="3">
        <f t="shared" si="24"/>
        <v>2210</v>
      </c>
      <c r="G366" s="3">
        <f>carbondioxide!L466</f>
        <v>969.00864850585185</v>
      </c>
      <c r="H366" s="3">
        <f t="shared" si="21"/>
        <v>6.7383380506348667</v>
      </c>
      <c r="I366" s="3">
        <f t="shared" si="23"/>
        <v>6.2401106984602626</v>
      </c>
      <c r="J366" s="3">
        <f t="shared" si="22"/>
        <v>2.9724696019390882</v>
      </c>
    </row>
    <row r="367" spans="1:10" x14ac:dyDescent="0.3">
      <c r="A367" s="3">
        <f t="shared" si="24"/>
        <v>2211</v>
      </c>
      <c r="G367" s="3">
        <f>carbondioxide!L467</f>
        <v>970.34866875493321</v>
      </c>
      <c r="H367" s="3">
        <f t="shared" si="21"/>
        <v>6.7457313343889105</v>
      </c>
      <c r="I367" s="3">
        <f t="shared" si="23"/>
        <v>6.2546548287376291</v>
      </c>
      <c r="J367" s="3">
        <f t="shared" si="22"/>
        <v>2.9910298033673284</v>
      </c>
    </row>
    <row r="368" spans="1:10" x14ac:dyDescent="0.3">
      <c r="A368" s="3">
        <f t="shared" si="24"/>
        <v>2212</v>
      </c>
      <c r="G368" s="3">
        <f>carbondioxide!L468</f>
        <v>971.67355544976704</v>
      </c>
      <c r="H368" s="3">
        <f t="shared" si="21"/>
        <v>6.7530310911359566</v>
      </c>
      <c r="I368" s="3">
        <f t="shared" si="23"/>
        <v>6.2690709690938133</v>
      </c>
      <c r="J368" s="3">
        <f t="shared" si="22"/>
        <v>3.0095671935114319</v>
      </c>
    </row>
    <row r="369" spans="1:10" x14ac:dyDescent="0.3">
      <c r="A369" s="3">
        <f t="shared" si="24"/>
        <v>2213</v>
      </c>
      <c r="G369" s="3">
        <f>carbondioxide!L469</f>
        <v>972.98350671660933</v>
      </c>
      <c r="H369" s="3">
        <f t="shared" si="21"/>
        <v>6.7602387787781302</v>
      </c>
      <c r="I369" s="3">
        <f t="shared" si="23"/>
        <v>6.2833604643429988</v>
      </c>
      <c r="J369" s="3">
        <f t="shared" si="22"/>
        <v>3.02808117495674</v>
      </c>
    </row>
    <row r="370" spans="1:10" x14ac:dyDescent="0.3">
      <c r="A370" s="3">
        <f t="shared" si="24"/>
        <v>2214</v>
      </c>
      <c r="G370" s="3">
        <f>carbondioxide!L470</f>
        <v>974.27871882198156</v>
      </c>
      <c r="H370" s="3">
        <f t="shared" si="21"/>
        <v>6.7673558333738155</v>
      </c>
      <c r="I370" s="3">
        <f t="shared" si="23"/>
        <v>6.2975246527759756</v>
      </c>
      <c r="J370" s="3">
        <f t="shared" si="22"/>
        <v>3.046571161320454</v>
      </c>
    </row>
    <row r="371" spans="1:10" x14ac:dyDescent="0.3">
      <c r="A371" s="3">
        <f t="shared" si="24"/>
        <v>2215</v>
      </c>
      <c r="G371" s="3">
        <f>carbondioxide!L471</f>
        <v>975.5593861423323</v>
      </c>
      <c r="H371" s="3">
        <f t="shared" si="21"/>
        <v>6.774383669307146</v>
      </c>
      <c r="I371" s="3">
        <f t="shared" si="23"/>
        <v>6.3115648658192125</v>
      </c>
      <c r="J371" s="3">
        <f t="shared" si="22"/>
        <v>3.0650365771519215</v>
      </c>
    </row>
    <row r="372" spans="1:10" x14ac:dyDescent="0.3">
      <c r="A372" s="3">
        <f t="shared" si="24"/>
        <v>2216</v>
      </c>
      <c r="G372" s="3">
        <f>carbondioxide!L472</f>
        <v>976.8257011362241</v>
      </c>
      <c r="H372" s="3">
        <f t="shared" si="21"/>
        <v>6.7813236794634122</v>
      </c>
      <c r="I372" s="3">
        <f t="shared" si="23"/>
        <v>6.3254824277095958</v>
      </c>
      <c r="J372" s="3">
        <f t="shared" si="22"/>
        <v>3.0834768578315517</v>
      </c>
    </row>
    <row r="373" spans="1:10" x14ac:dyDescent="0.3">
      <c r="A373" s="3">
        <f t="shared" si="24"/>
        <v>2217</v>
      </c>
      <c r="G373" s="3">
        <f>carbondioxide!L473</f>
        <v>978.07785431895968</v>
      </c>
      <c r="H373" s="3">
        <f t="shared" si="21"/>
        <v>6.7881772354100116</v>
      </c>
      <c r="I373" s="3">
        <f t="shared" si="23"/>
        <v>6.3392786551844713</v>
      </c>
      <c r="J373" s="3">
        <f t="shared" si="22"/>
        <v>3.1018914494684591</v>
      </c>
    </row>
    <row r="374" spans="1:10" x14ac:dyDescent="0.3">
      <c r="A374" s="3">
        <f t="shared" si="24"/>
        <v>2218</v>
      </c>
      <c r="G374" s="3">
        <f>carbondioxide!L474</f>
        <v>979.31603423956699</v>
      </c>
      <c r="H374" s="3">
        <f t="shared" si="21"/>
        <v>6.7949456875825787</v>
      </c>
      <c r="I374" s="3">
        <f t="shared" si="23"/>
        <v>6.3529548571866243</v>
      </c>
      <c r="J374" s="3">
        <f t="shared" si="22"/>
        <v>3.1202798087969259</v>
      </c>
    </row>
    <row r="375" spans="1:10" x14ac:dyDescent="0.3">
      <c r="A375" s="3">
        <f t="shared" si="24"/>
        <v>2219</v>
      </c>
      <c r="G375" s="3">
        <f>carbondioxide!L475</f>
        <v>980.54042746005871</v>
      </c>
      <c r="H375" s="3">
        <f t="shared" si="21"/>
        <v>6.8016303654759387</v>
      </c>
      <c r="I375" s="3">
        <f t="shared" si="23"/>
        <v>6.3665123345838488</v>
      </c>
      <c r="J375" s="3">
        <f t="shared" si="22"/>
        <v>3.1386414030717793</v>
      </c>
    </row>
    <row r="376" spans="1:10" x14ac:dyDescent="0.3">
      <c r="A376" s="3">
        <f t="shared" si="24"/>
        <v>2220</v>
      </c>
      <c r="G376" s="3">
        <f>carbondioxide!L476</f>
        <v>981.7512185368829</v>
      </c>
      <c r="H376" s="3">
        <f t="shared" si="21"/>
        <v>6.8082325778395312</v>
      </c>
      <c r="I376" s="3">
        <f t="shared" si="23"/>
        <v>6.3799523799027336</v>
      </c>
      <c r="J376" s="3">
        <f t="shared" si="22"/>
        <v>3.1569757099627678</v>
      </c>
    </row>
    <row r="377" spans="1:10" x14ac:dyDescent="0.3">
      <c r="A377" s="3">
        <f t="shared" si="24"/>
        <v>2221</v>
      </c>
      <c r="G377" s="3">
        <f>carbondioxide!L477</f>
        <v>982.9485900044898</v>
      </c>
      <c r="H377" s="3">
        <f t="shared" si="21"/>
        <v>6.8147536128769923</v>
      </c>
      <c r="I377" s="3">
        <f t="shared" si="23"/>
        <v>6.3932762770763238</v>
      </c>
      <c r="J377" s="3">
        <f t="shared" si="22"/>
        <v>3.1752822174480269</v>
      </c>
    </row>
    <row r="378" spans="1:10" x14ac:dyDescent="0.3">
      <c r="A378" s="3">
        <f t="shared" si="24"/>
        <v>2222</v>
      </c>
      <c r="G378" s="3">
        <f>carbondioxide!L478</f>
        <v>984.1327223609328</v>
      </c>
      <c r="H378" s="3">
        <f t="shared" si="21"/>
        <v>6.8211947384495559</v>
      </c>
      <c r="I378" s="3">
        <f t="shared" si="23"/>
        <v>6.4064853012052998</v>
      </c>
      <c r="J378" s="3">
        <f t="shared" si="22"/>
        <v>3.1935604237067157</v>
      </c>
    </row>
    <row r="379" spans="1:10" x14ac:dyDescent="0.3">
      <c r="A379" s="3">
        <f t="shared" si="24"/>
        <v>2223</v>
      </c>
      <c r="G379" s="3">
        <f>carbondioxide!L479</f>
        <v>985.30379405542635</v>
      </c>
      <c r="H379" s="3">
        <f t="shared" si="21"/>
        <v>6.8275572022829705</v>
      </c>
      <c r="I379" s="3">
        <f t="shared" si="23"/>
        <v>6.4195807183323215</v>
      </c>
      <c r="J379" s="3">
        <f t="shared" si="22"/>
        <v>3.2118098370109078</v>
      </c>
    </row>
    <row r="380" spans="1:10" x14ac:dyDescent="0.3">
      <c r="A380" s="3">
        <f t="shared" si="24"/>
        <v>2224</v>
      </c>
      <c r="G380" s="3">
        <f>carbondioxide!L480</f>
        <v>986.46198147779069</v>
      </c>
      <c r="H380" s="3">
        <f t="shared" si="21"/>
        <v>6.8338422321776546</v>
      </c>
      <c r="I380" s="3">
        <f t="shared" si="23"/>
        <v>6.4325637852292061</v>
      </c>
      <c r="J380" s="3">
        <f t="shared" si="22"/>
        <v>3.2300299756168136</v>
      </c>
    </row>
    <row r="381" spans="1:10" x14ac:dyDescent="0.3">
      <c r="A381" s="3">
        <f t="shared" si="24"/>
        <v>2225</v>
      </c>
      <c r="G381" s="3">
        <f>carbondioxide!L481</f>
        <v>987.60745894970353</v>
      </c>
      <c r="H381" s="3">
        <f t="shared" si="21"/>
        <v>6.8400510362217659</v>
      </c>
      <c r="I381" s="3">
        <f t="shared" si="23"/>
        <v>6.4454357491965819</v>
      </c>
      <c r="J381" s="3">
        <f t="shared" si="22"/>
        <v>3.2482203676554118</v>
      </c>
    </row>
    <row r="382" spans="1:10" x14ac:dyDescent="0.3">
      <c r="A382" s="3">
        <f t="shared" si="24"/>
        <v>2226</v>
      </c>
      <c r="G382" s="3">
        <f>carbondioxide!L482</f>
        <v>988.74039871768957</v>
      </c>
      <c r="H382" s="3">
        <f t="shared" si="21"/>
        <v>6.8461848030069472</v>
      </c>
      <c r="I382" s="3">
        <f t="shared" si="23"/>
        <v>6.4581978478756907</v>
      </c>
      <c r="J382" s="3">
        <f t="shared" si="22"/>
        <v>3.2663805510225656</v>
      </c>
    </row>
    <row r="383" spans="1:10" x14ac:dyDescent="0.3">
      <c r="A383" s="3">
        <f t="shared" si="24"/>
        <v>2227</v>
      </c>
      <c r="G383" s="3">
        <f>carbondioxide!L483</f>
        <v>989.86097094777904</v>
      </c>
      <c r="H383" s="3">
        <f t="shared" si="21"/>
        <v>6.8522447018464581</v>
      </c>
      <c r="I383" s="3">
        <f t="shared" si="23"/>
        <v>6.4708513090720015</v>
      </c>
      <c r="J383" s="3">
        <f t="shared" si="22"/>
        <v>3.2845100732686916</v>
      </c>
    </row>
    <row r="384" spans="1:10" x14ac:dyDescent="0.3">
      <c r="A384" s="3">
        <f t="shared" si="24"/>
        <v>2228</v>
      </c>
      <c r="G384" s="3">
        <f>carbondioxide!L484</f>
        <v>990.9693437217627</v>
      </c>
      <c r="H384" s="3">
        <f t="shared" si="21"/>
        <v>6.8582318829954563</v>
      </c>
      <c r="I384" s="3">
        <f t="shared" si="23"/>
        <v>6.4833973505903053</v>
      </c>
      <c r="J384" s="3">
        <f t="shared" si="22"/>
        <v>3.3026084914880545</v>
      </c>
    </row>
    <row r="385" spans="1:10" x14ac:dyDescent="0.3">
      <c r="A385" s="3">
        <f t="shared" si="24"/>
        <v>2229</v>
      </c>
      <c r="G385" s="3">
        <f>carbondioxide!L485</f>
        <v>992.06568303497852</v>
      </c>
      <c r="H385" s="3">
        <f t="shared" si="21"/>
        <v>6.864147477873165</v>
      </c>
      <c r="I385" s="3">
        <f t="shared" si="23"/>
        <v>6.4958371800809678</v>
      </c>
      <c r="J385" s="3">
        <f t="shared" si="22"/>
        <v>3.3206753722077553</v>
      </c>
    </row>
    <row r="386" spans="1:10" x14ac:dyDescent="0.3">
      <c r="A386" s="3">
        <f t="shared" si="24"/>
        <v>2230</v>
      </c>
      <c r="G386" s="3">
        <f>carbondioxide!L486</f>
        <v>993.15015279556394</v>
      </c>
      <c r="H386" s="3">
        <f t="shared" si="21"/>
        <v>6.8699925992867064</v>
      </c>
      <c r="I386" s="3">
        <f t="shared" si="23"/>
        <v>6.5081719948970163</v>
      </c>
      <c r="J386" s="3">
        <f t="shared" si="22"/>
        <v>3.3387102912764752</v>
      </c>
    </row>
    <row r="387" spans="1:10" x14ac:dyDescent="0.3">
      <c r="A387" s="3">
        <f t="shared" si="24"/>
        <v>2231</v>
      </c>
      <c r="G387" s="3">
        <f>carbondioxide!L487</f>
        <v>994.22291482510991</v>
      </c>
      <c r="H387" s="3">
        <f t="shared" si="21"/>
        <v>6.8757683416563689</v>
      </c>
      <c r="I387" s="3">
        <f t="shared" si="23"/>
        <v>6.5204029819617402</v>
      </c>
      <c r="J387" s="3">
        <f t="shared" si="22"/>
        <v>3.3567128337530399</v>
      </c>
    </row>
    <row r="388" spans="1:10" x14ac:dyDescent="0.3">
      <c r="A388" s="3">
        <f t="shared" si="24"/>
        <v>2232</v>
      </c>
      <c r="G388" s="3">
        <f>carbondioxide!L488</f>
        <v>995.28412886065269</v>
      </c>
      <c r="H388" s="3">
        <f t="shared" si="21"/>
        <v>6.8814757812420986</v>
      </c>
      <c r="I388" s="3">
        <f t="shared" si="23"/>
        <v>6.5325313176465043</v>
      </c>
      <c r="J388" s="3">
        <f t="shared" si="22"/>
        <v>3.3746825937948652</v>
      </c>
    </row>
    <row r="389" spans="1:10" x14ac:dyDescent="0.3">
      <c r="A389" s="3">
        <f t="shared" si="24"/>
        <v>2233</v>
      </c>
      <c r="G389" s="3">
        <f>carbondioxide!L489</f>
        <v>996.33395255794426</v>
      </c>
      <c r="H389" s="3">
        <f t="shared" si="21"/>
        <v>6.8871159763709846</v>
      </c>
      <c r="I389" s="3">
        <f t="shared" si="23"/>
        <v>6.5445581676584546</v>
      </c>
      <c r="J389" s="3">
        <f t="shared" si="22"/>
        <v>3.3926191745463425</v>
      </c>
    </row>
    <row r="390" spans="1:10" x14ac:dyDescent="0.3">
      <c r="A390" s="3">
        <f t="shared" si="24"/>
        <v>2234</v>
      </c>
      <c r="G390" s="3">
        <f>carbondioxide!L490</f>
        <v>997.37254149594355</v>
      </c>
      <c r="H390" s="3">
        <f t="shared" si="21"/>
        <v>6.8926899676655813</v>
      </c>
      <c r="I390" s="3">
        <f t="shared" si="23"/>
        <v>6.5564846869378206</v>
      </c>
      <c r="J390" s="3">
        <f t="shared" si="22"/>
        <v>3.4105221880272194</v>
      </c>
    </row>
    <row r="391" spans="1:10" x14ac:dyDescent="0.3">
      <c r="A391" s="3">
        <f t="shared" si="24"/>
        <v>2235</v>
      </c>
      <c r="G391" s="3">
        <f>carbondioxide!L491</f>
        <v>998.40004918246632</v>
      </c>
      <c r="H391" s="3">
        <f t="shared" ref="H391:H454" si="25">H$3*LN(G391/G$3)</f>
        <v>6.8981987782728318</v>
      </c>
      <c r="I391" s="3">
        <f t="shared" si="23"/>
        <v>6.5683120195645142</v>
      </c>
      <c r="J391" s="3">
        <f t="shared" ref="J391:J454" si="26">J390+J$3*(I390-J390)</f>
        <v>3.4283912550210318</v>
      </c>
    </row>
    <row r="392" spans="1:10" x14ac:dyDescent="0.3">
      <c r="A392" s="3">
        <f t="shared" si="24"/>
        <v>2236</v>
      </c>
      <c r="G392" s="3">
        <f>carbondioxide!L492</f>
        <v>999.41662706094223</v>
      </c>
      <c r="H392" s="3">
        <f t="shared" si="25"/>
        <v>6.9036434140934437</v>
      </c>
      <c r="I392" s="3">
        <f t="shared" ref="I392:I455" si="27">I391+I$3*(I$4*H392-I391)+I$5*(J391-I391)</f>
        <v>6.5800412986737289</v>
      </c>
      <c r="J392" s="3">
        <f t="shared" si="26"/>
        <v>3.4462260049636386</v>
      </c>
    </row>
    <row r="393" spans="1:10" x14ac:dyDescent="0.3">
      <c r="A393" s="3">
        <f t="shared" si="24"/>
        <v>2237</v>
      </c>
      <c r="G393" s="3">
        <f>carbondioxide!L493</f>
        <v>1000.422424518222</v>
      </c>
      <c r="H393" s="3">
        <f t="shared" si="25"/>
        <v>6.9090248640115295</v>
      </c>
      <c r="I393" s="3">
        <f t="shared" si="27"/>
        <v>6.5916736463802605</v>
      </c>
      <c r="J393" s="3">
        <f t="shared" si="26"/>
        <v>3.4640260758319119</v>
      </c>
    </row>
    <row r="394" spans="1:10" x14ac:dyDescent="0.3">
      <c r="A394" s="3">
        <f t="shared" si="24"/>
        <v>2238</v>
      </c>
      <c r="G394" s="3">
        <f>carbondioxide!L494</f>
        <v>1001.4175888933838</v>
      </c>
      <c r="H394" s="3">
        <f t="shared" si="25"/>
        <v>6.9143441001243415</v>
      </c>
      <c r="I394" s="3">
        <f t="shared" si="27"/>
        <v>6.6032101737112541</v>
      </c>
      <c r="J394" s="3">
        <f t="shared" si="26"/>
        <v>3.4817911140326263</v>
      </c>
    </row>
    <row r="395" spans="1:10" x14ac:dyDescent="0.3">
      <c r="A395" s="3">
        <f t="shared" si="24"/>
        <v>2239</v>
      </c>
      <c r="G395" s="3">
        <f>carbondioxide!L495</f>
        <v>1002.4022654874854</v>
      </c>
      <c r="H395" s="3">
        <f t="shared" si="25"/>
        <v>6.9196020779719563</v>
      </c>
      <c r="I395" s="3">
        <f t="shared" si="27"/>
        <v>6.6146519805471069</v>
      </c>
      <c r="J395" s="3">
        <f t="shared" si="26"/>
        <v>3.499520774291601</v>
      </c>
    </row>
    <row r="396" spans="1:10" x14ac:dyDescent="0.3">
      <c r="A396" s="3">
        <f t="shared" si="24"/>
        <v>2240</v>
      </c>
      <c r="G396" s="3">
        <f>carbondioxide!L496</f>
        <v>1003.3765975742133</v>
      </c>
      <c r="H396" s="3">
        <f t="shared" si="25"/>
        <v>6.9247997367667455</v>
      </c>
      <c r="I396" s="3">
        <f t="shared" si="27"/>
        <v>6.6260001555702477</v>
      </c>
      <c r="J396" s="3">
        <f t="shared" si="26"/>
        <v>3.5172147195431323</v>
      </c>
    </row>
    <row r="397" spans="1:10" x14ac:dyDescent="0.3">
      <c r="A397" s="3">
        <f t="shared" si="24"/>
        <v>2241</v>
      </c>
      <c r="G397" s="3">
        <f>carbondioxide!L497</f>
        <v>1004.3407264113815</v>
      </c>
      <c r="H397" s="3">
        <f t="shared" si="25"/>
        <v>6.9299379996224957</v>
      </c>
      <c r="I397" s="3">
        <f t="shared" si="27"/>
        <v>6.6372557762215356</v>
      </c>
      <c r="J397" s="3">
        <f t="shared" si="26"/>
        <v>3.5348726208197663</v>
      </c>
    </row>
    <row r="398" spans="1:10" x14ac:dyDescent="0.3">
      <c r="A398" s="3">
        <f t="shared" si="24"/>
        <v>2242</v>
      </c>
      <c r="G398" s="3">
        <f>carbondioxide!L498</f>
        <v>1005.2947912532314</v>
      </c>
      <c r="H398" s="3">
        <f t="shared" si="25"/>
        <v>6.9350177737830343</v>
      </c>
      <c r="I398" s="3">
        <f t="shared" si="27"/>
        <v>6.6484199086639997</v>
      </c>
      <c r="J398" s="3">
        <f t="shared" si="26"/>
        <v>3.5524941571424482</v>
      </c>
    </row>
    <row r="399" spans="1:10" x14ac:dyDescent="0.3">
      <c r="A399" s="3">
        <f t="shared" si="24"/>
        <v>2243</v>
      </c>
      <c r="G399" s="3">
        <f>carbondioxide!L499</f>
        <v>1006.238929363489</v>
      </c>
      <c r="H399" s="3">
        <f t="shared" si="25"/>
        <v>6.9400399508502453</v>
      </c>
      <c r="I399" s="3">
        <f t="shared" si="27"/>
        <v>6.6594936077536726</v>
      </c>
      <c r="J399" s="3">
        <f t="shared" si="26"/>
        <v>3.5700790154110904</v>
      </c>
    </row>
    <row r="400" spans="1:10" x14ac:dyDescent="0.3">
      <c r="A400" s="3">
        <f t="shared" si="24"/>
        <v>2244</v>
      </c>
      <c r="G400" s="3">
        <f>carbondioxide!L500</f>
        <v>1007.1732760291333</v>
      </c>
      <c r="H400" s="3">
        <f t="shared" si="25"/>
        <v>6.9450054070113243</v>
      </c>
      <c r="I400" s="3">
        <f t="shared" si="27"/>
        <v>6.6704779170172692</v>
      </c>
      <c r="J400" s="3">
        <f t="shared" si="26"/>
        <v>3.5876268902955961</v>
      </c>
    </row>
    <row r="401" spans="1:10" x14ac:dyDescent="0.3">
      <c r="A401" s="3">
        <f t="shared" si="24"/>
        <v>2245</v>
      </c>
      <c r="G401" s="3">
        <f>carbondioxide!L501</f>
        <v>1008.0979645748372</v>
      </c>
      <c r="H401" s="3">
        <f t="shared" si="25"/>
        <v>6.949915003265188</v>
      </c>
      <c r="I401" s="3">
        <f t="shared" si="27"/>
        <v>6.6813738686364461</v>
      </c>
      <c r="J401" s="3">
        <f t="shared" si="26"/>
        <v>3.6051374841273751</v>
      </c>
    </row>
    <row r="402" spans="1:10" x14ac:dyDescent="0.3">
      <c r="A402" s="3">
        <f t="shared" si="24"/>
        <v>2246</v>
      </c>
      <c r="G402" s="3">
        <f>carbondioxide!L502</f>
        <v>1009.0131263780362</v>
      </c>
      <c r="H402" s="3">
        <f t="shared" si="25"/>
        <v>6.9547695856479024</v>
      </c>
      <c r="I402" s="3">
        <f t="shared" si="27"/>
        <v>6.6921824834384154</v>
      </c>
      <c r="J402" s="3">
        <f t="shared" si="26"/>
        <v>3.6226105067913865</v>
      </c>
    </row>
    <row r="403" spans="1:10" x14ac:dyDescent="0.3">
      <c r="A403" s="3">
        <f t="shared" si="24"/>
        <v>2247</v>
      </c>
      <c r="G403" s="3">
        <f>carbondioxide!L503</f>
        <v>1009.9188908845856</v>
      </c>
      <c r="H403" s="3">
        <f t="shared" si="25"/>
        <v>6.959569985457029</v>
      </c>
      <c r="I403" s="3">
        <f t="shared" si="27"/>
        <v>6.7029047708926699</v>
      </c>
      <c r="J403" s="3">
        <f t="shared" si="26"/>
        <v>3.6400456756187416</v>
      </c>
    </row>
    <row r="404" spans="1:10" x14ac:dyDescent="0.3">
      <c r="A404" s="3">
        <f t="shared" si="24"/>
        <v>2248</v>
      </c>
      <c r="G404" s="3">
        <f>carbondioxide!L504</f>
        <v>1010.8153856249721</v>
      </c>
      <c r="H404" s="3">
        <f t="shared" si="25"/>
        <v>6.9643170194748052</v>
      </c>
      <c r="I404" s="3">
        <f t="shared" si="27"/>
        <v>6.7135417291135866</v>
      </c>
      <c r="J404" s="3">
        <f t="shared" si="26"/>
        <v>3.6574427152798976</v>
      </c>
    </row>
    <row r="405" spans="1:10" x14ac:dyDescent="0.3">
      <c r="A405" s="3">
        <f t="shared" si="24"/>
        <v>2249</v>
      </c>
      <c r="G405" s="3">
        <f>carbondioxide!L505</f>
        <v>1011.7027362310357</v>
      </c>
      <c r="H405" s="3">
        <f t="shared" si="25"/>
        <v>6.9690114901900406</v>
      </c>
      <c r="I405" s="3">
        <f t="shared" si="27"/>
        <v>6.7240943448686838</v>
      </c>
      <c r="J405" s="3">
        <f t="shared" si="26"/>
        <v>3.674801357678473</v>
      </c>
    </row>
    <row r="406" spans="1:10" x14ac:dyDescent="0.3">
      <c r="A406" s="3">
        <f t="shared" si="24"/>
        <v>2250</v>
      </c>
      <c r="G406" s="3">
        <f>carbondioxide!L506</f>
        <v>1012.5810664531728</v>
      </c>
      <c r="H406" s="3">
        <f t="shared" si="25"/>
        <v>6.9736541860186527</v>
      </c>
      <c r="I406" s="3">
        <f t="shared" si="27"/>
        <v>6.7345635935923065</v>
      </c>
      <c r="J406" s="3">
        <f t="shared" si="26"/>
        <v>3.6921213418457133</v>
      </c>
    </row>
    <row r="407" spans="1:10" x14ac:dyDescent="0.3">
      <c r="A407" s="3">
        <f t="shared" si="24"/>
        <v>2251</v>
      </c>
      <c r="G407" s="3">
        <f>carbondioxide!L507</f>
        <v>1013.4504981779814</v>
      </c>
      <c r="H407" s="3">
        <f t="shared" si="25"/>
        <v>6.9782458815227653</v>
      </c>
      <c r="I407" s="3">
        <f t="shared" si="27"/>
        <v>6.7449504394045272</v>
      </c>
      <c r="J407" s="3">
        <f t="shared" si="26"/>
        <v>3.7094024138356341</v>
      </c>
    </row>
    <row r="408" spans="1:10" x14ac:dyDescent="0.3">
      <c r="A408" s="3">
        <f t="shared" si="24"/>
        <v>2252</v>
      </c>
      <c r="G408" s="3">
        <f>carbondioxide!L508</f>
        <v>1014.3111514463193</v>
      </c>
      <c r="H408" s="3">
        <f t="shared" si="25"/>
        <v>6.9827873376282721</v>
      </c>
      <c r="I408" s="3">
        <f t="shared" si="27"/>
        <v>6.75525583513505</v>
      </c>
      <c r="J408" s="3">
        <f t="shared" si="26"/>
        <v>3.7266443266208653</v>
      </c>
    </row>
    <row r="409" spans="1:10" x14ac:dyDescent="0.3">
      <c r="A409" s="3">
        <f t="shared" si="24"/>
        <v>2253</v>
      </c>
      <c r="G409" s="3">
        <f>carbondioxide!L509</f>
        <v>1015.1631444717385</v>
      </c>
      <c r="H409" s="3">
        <f t="shared" si="25"/>
        <v>6.9872793018408164</v>
      </c>
      <c r="I409" s="3">
        <f t="shared" si="27"/>
        <v>6.7654807223519073</v>
      </c>
      <c r="J409" s="3">
        <f t="shared" si="26"/>
        <v>3.7438468399892257</v>
      </c>
    </row>
    <row r="410" spans="1:10" x14ac:dyDescent="0.3">
      <c r="A410" s="3">
        <f t="shared" si="24"/>
        <v>2254</v>
      </c>
      <c r="G410" s="3">
        <f>carbondioxide!L510</f>
        <v>1016.0065936592688</v>
      </c>
      <c r="H410" s="3">
        <f t="shared" si="25"/>
        <v>6.9917225084600787</v>
      </c>
      <c r="I410" s="3">
        <f t="shared" si="27"/>
        <v>6.7756260313947507</v>
      </c>
      <c r="J410" s="3">
        <f t="shared" si="26"/>
        <v>3.761009720441046</v>
      </c>
    </row>
    <row r="411" spans="1:10" x14ac:dyDescent="0.3">
      <c r="A411" s="3">
        <f t="shared" si="24"/>
        <v>2255</v>
      </c>
      <c r="G411" s="3">
        <f>carbondioxide!L511</f>
        <v>1016.8416136245204</v>
      </c>
      <c r="H411" s="3">
        <f t="shared" si="25"/>
        <v>6.996117678792368</v>
      </c>
      <c r="I411" s="3">
        <f t="shared" si="27"/>
        <v>6.7856926814125398</v>
      </c>
      <c r="J411" s="3">
        <f t="shared" si="26"/>
        <v>3.7781327410872629</v>
      </c>
    </row>
    <row r="412" spans="1:10" x14ac:dyDescent="0.3">
      <c r="A412" s="3">
        <f t="shared" si="24"/>
        <v>2256</v>
      </c>
      <c r="G412" s="3">
        <f>carbondioxide!L512</f>
        <v>1017.6683172130741</v>
      </c>
      <c r="H412" s="3">
        <f t="shared" si="25"/>
        <v>7.0004655213613791</v>
      </c>
      <c r="I412" s="3">
        <f t="shared" si="27"/>
        <v>6.7956815804054322</v>
      </c>
      <c r="J412" s="3">
        <f t="shared" si="26"/>
        <v>3.7952156815483105</v>
      </c>
    </row>
    <row r="413" spans="1:10" x14ac:dyDescent="0.3">
      <c r="A413" s="3">
        <f t="shared" si="24"/>
        <v>2257</v>
      </c>
      <c r="G413" s="3">
        <f>carbondioxide!L513</f>
        <v>1018.4868155201376</v>
      </c>
      <c r="H413" s="3">
        <f t="shared" si="25"/>
        <v>7.0047667321171403</v>
      </c>
      <c r="I413" s="3">
        <f t="shared" si="27"/>
        <v>6.8055936252706939</v>
      </c>
      <c r="J413" s="3">
        <f t="shared" si="26"/>
        <v>3.8122583278538191</v>
      </c>
    </row>
    <row r="414" spans="1:10" x14ac:dyDescent="0.3">
      <c r="A414" s="3">
        <f t="shared" si="24"/>
        <v>2258</v>
      </c>
      <c r="G414" s="3">
        <f>carbondioxide!L514</f>
        <v>1019.2972179104326</v>
      </c>
      <c r="H414" s="3">
        <f t="shared" si="25"/>
        <v>7.009021994643021</v>
      </c>
      <c r="I414" s="3">
        <f t="shared" si="27"/>
        <v>6.8154297018524446</v>
      </c>
      <c r="J414" s="3">
        <f t="shared" si="26"/>
        <v>3.8292604723431469</v>
      </c>
    </row>
    <row r="415" spans="1:10" x14ac:dyDescent="0.3">
      <c r="A415" s="3">
        <f t="shared" si="24"/>
        <v>2259</v>
      </c>
      <c r="G415" s="3">
        <f>carbondioxide!L515</f>
        <v>1020.0996320382978</v>
      </c>
      <c r="H415" s="3">
        <f t="shared" si="25"/>
        <v>7.0132319803608212</v>
      </c>
      <c r="I415" s="3">
        <f t="shared" si="27"/>
        <v>6.8251906849950563</v>
      </c>
      <c r="J415" s="3">
        <f t="shared" si="26"/>
        <v>3.8462219135667599</v>
      </c>
    </row>
    <row r="416" spans="1:10" x14ac:dyDescent="0.3">
      <c r="A416" s="3">
        <f t="shared" si="24"/>
        <v>2260</v>
      </c>
      <c r="G416" s="3">
        <f>carbondioxide!L516</f>
        <v>1020.8941638679755</v>
      </c>
      <c r="H416" s="3">
        <f t="shared" si="25"/>
        <v>7.0173973487338426</v>
      </c>
      <c r="I416" s="3">
        <f t="shared" si="27"/>
        <v>6.8348774386000413</v>
      </c>
      <c r="J416" s="3">
        <f t="shared" si="26"/>
        <v>3.8631424561884726</v>
      </c>
    </row>
    <row r="417" spans="1:10" x14ac:dyDescent="0.3">
      <c r="A417" s="3">
        <f t="shared" si="24"/>
        <v>2261</v>
      </c>
      <c r="G417" s="3">
        <f>carbondioxide!L517</f>
        <v>1021.6809176940624</v>
      </c>
      <c r="H417" s="3">
        <f t="shared" si="25"/>
        <v>7.0215187474679386</v>
      </c>
      <c r="I417" s="3">
        <f t="shared" si="27"/>
        <v>6.8444908156862496</v>
      </c>
      <c r="J417" s="3">
        <f t="shared" si="26"/>
        <v>3.8800219108885705</v>
      </c>
    </row>
    <row r="418" spans="1:10" x14ac:dyDescent="0.3">
      <c r="A418" s="3">
        <f t="shared" si="24"/>
        <v>2262</v>
      </c>
      <c r="G418" s="3">
        <f>carbondioxide!L518</f>
        <v>1022.4599961621005</v>
      </c>
      <c r="H418" s="3">
        <f t="shared" si="25"/>
        <v>7.0255968127104733</v>
      </c>
      <c r="I418" s="3">
        <f t="shared" si="27"/>
        <v>6.8540316584532235</v>
      </c>
      <c r="J418" s="3">
        <f t="shared" si="26"/>
        <v>3.8968600942678213</v>
      </c>
    </row>
    <row r="419" spans="1:10" x14ac:dyDescent="0.3">
      <c r="A419" s="3">
        <f t="shared" si="24"/>
        <v>2263</v>
      </c>
      <c r="G419" s="3">
        <f>carbondioxide!L519</f>
        <v>1023.2315002892894</v>
      </c>
      <c r="H419" s="3">
        <f t="shared" si="25"/>
        <v>7.0296321692471846</v>
      </c>
      <c r="I419" s="3">
        <f t="shared" si="27"/>
        <v>6.863500798347542</v>
      </c>
      <c r="J419" s="3">
        <f t="shared" si="26"/>
        <v>3.9136568287523943</v>
      </c>
    </row>
    <row r="420" spans="1:10" x14ac:dyDescent="0.3">
      <c r="A420" s="3">
        <f t="shared" si="24"/>
        <v>2264</v>
      </c>
      <c r="G420" s="3">
        <f>carbondioxide!L520</f>
        <v>1023.9955294852961</v>
      </c>
      <c r="H420" s="3">
        <f t="shared" si="25"/>
        <v>7.0336254306968984</v>
      </c>
      <c r="I420" s="3">
        <f t="shared" si="27"/>
        <v>6.8728990561320007</v>
      </c>
      <c r="J420" s="3">
        <f t="shared" si="26"/>
        <v>3.9304119424996946</v>
      </c>
    </row>
    <row r="421" spans="1:10" x14ac:dyDescent="0.3">
      <c r="A421" s="3">
        <f t="shared" si="24"/>
        <v>2265</v>
      </c>
      <c r="G421" s="3">
        <f>carbondioxide!L521</f>
        <v>1024.7521815731448</v>
      </c>
      <c r="H421" s="3">
        <f t="shared" si="25"/>
        <v>7.0375771997040779</v>
      </c>
      <c r="I421" s="3">
        <f t="shared" si="27"/>
        <v>6.8822272419574837</v>
      </c>
      <c r="J421" s="3">
        <f t="shared" si="26"/>
        <v>3.947125269305126</v>
      </c>
    </row>
    <row r="422" spans="1:10" x14ac:dyDescent="0.3">
      <c r="A422" s="3">
        <f t="shared" si="24"/>
        <v>2266</v>
      </c>
      <c r="G422" s="3">
        <f>carbondioxide!L522</f>
        <v>1025.5015528101685</v>
      </c>
      <c r="H422" s="3">
        <f t="shared" si="25"/>
        <v>7.0414880681291621</v>
      </c>
      <c r="I422" s="3">
        <f t="shared" si="27"/>
        <v>6.8914861554373683</v>
      </c>
      <c r="J422" s="3">
        <f t="shared" si="26"/>
        <v>3.9637966485097915</v>
      </c>
    </row>
    <row r="423" spans="1:10" x14ac:dyDescent="0.3">
      <c r="A423" s="3">
        <f t="shared" si="24"/>
        <v>2267</v>
      </c>
      <c r="G423" s="3">
        <f>carbondioxide!L523</f>
        <v>1026.2437379090038</v>
      </c>
      <c r="H423" s="3">
        <f t="shared" si="25"/>
        <v>7.0453586172367144</v>
      </c>
      <c r="I423" s="3">
        <f t="shared" si="27"/>
        <v>6.9006765857243364</v>
      </c>
      <c r="J423" s="3">
        <f t="shared" si="26"/>
        <v>3.9804259249091403</v>
      </c>
    </row>
    <row r="424" spans="1:10" x14ac:dyDescent="0.3">
      <c r="A424" s="3">
        <f t="shared" si="24"/>
        <v>2268</v>
      </c>
      <c r="G424" s="3">
        <f>carbondioxide!L524</f>
        <v>1026.9788300586092</v>
      </c>
      <c r="H424" s="3">
        <f t="shared" si="25"/>
        <v>7.049189417881295</v>
      </c>
      <c r="I424" s="3">
        <f t="shared" si="27"/>
        <v>6.9097993115894365</v>
      </c>
      <c r="J424" s="3">
        <f t="shared" si="26"/>
        <v>3.9970129486625705</v>
      </c>
    </row>
    <row r="425" spans="1:10" x14ac:dyDescent="0.3">
      <c r="A425" s="3">
        <f t="shared" si="24"/>
        <v>2269</v>
      </c>
      <c r="G425" s="3">
        <f>carbondioxide!L525</f>
        <v>1027.7069209452993</v>
      </c>
      <c r="H425" s="3">
        <f t="shared" si="25"/>
        <v>7.0529810306911171</v>
      </c>
      <c r="I425" s="3">
        <f t="shared" si="27"/>
        <v>6.9188551015032811</v>
      </c>
      <c r="J425" s="3">
        <f t="shared" si="26"/>
        <v>4.0135575752039951</v>
      </c>
    </row>
    <row r="426" spans="1:10" x14ac:dyDescent="0.3">
      <c r="A426" s="3">
        <f t="shared" ref="A426:A456" si="28">1+A425</f>
        <v>2270</v>
      </c>
      <c r="G426" s="3">
        <f>carbondioxide!L526</f>
        <v>1028.4281007737654</v>
      </c>
      <c r="H426" s="3">
        <f t="shared" si="25"/>
        <v>7.0567340062493935</v>
      </c>
      <c r="I426" s="3">
        <f t="shared" si="27"/>
        <v>6.9278447137192352</v>
      </c>
      <c r="J426" s="3">
        <f t="shared" si="26"/>
        <v>4.0300596651533747</v>
      </c>
    </row>
    <row r="427" spans="1:10" x14ac:dyDescent="0.3">
      <c r="A427" s="3">
        <f t="shared" si="28"/>
        <v>2271</v>
      </c>
      <c r="G427" s="3">
        <f>carbondioxide!L527</f>
        <v>1029.1424582880832</v>
      </c>
      <c r="H427" s="3">
        <f t="shared" si="25"/>
        <v>7.06044888527342</v>
      </c>
      <c r="I427" s="3">
        <f t="shared" si="27"/>
        <v>6.9367688963584762</v>
      </c>
      <c r="J427" s="3">
        <f t="shared" si="26"/>
        <v>4.0465190842292289</v>
      </c>
    </row>
    <row r="428" spans="1:10" x14ac:dyDescent="0.3">
      <c r="A428" s="3">
        <f t="shared" si="28"/>
        <v>2272</v>
      </c>
      <c r="G428" s="3">
        <f>carbondioxide!L528</f>
        <v>1029.8500807926814</v>
      </c>
      <c r="H428" s="3">
        <f t="shared" si="25"/>
        <v>7.0641261987913593</v>
      </c>
      <c r="I428" s="3">
        <f t="shared" si="27"/>
        <v>6.9456283874968037</v>
      </c>
      <c r="J428" s="3">
        <f t="shared" si="26"/>
        <v>4.0629357031621227</v>
      </c>
    </row>
    <row r="429" spans="1:10" x14ac:dyDescent="0.3">
      <c r="A429" s="3">
        <f t="shared" si="28"/>
        <v>2273</v>
      </c>
      <c r="G429" s="3">
        <f>carbondioxide!L529</f>
        <v>1030.5510541732658</v>
      </c>
      <c r="H429" s="3">
        <f t="shared" si="25"/>
        <v>7.0677664683167176</v>
      </c>
      <c r="I429" s="3">
        <f t="shared" si="27"/>
        <v>6.9544239152530789</v>
      </c>
      <c r="J429" s="3">
        <f t="shared" si="26"/>
        <v>4.0793093976091441</v>
      </c>
    </row>
    <row r="430" spans="1:10" x14ac:dyDescent="0.3">
      <c r="A430" s="3">
        <f t="shared" si="28"/>
        <v>2274</v>
      </c>
      <c r="G430" s="3">
        <f>carbondioxide!L530</f>
        <v>1031.2454629176814</v>
      </c>
      <c r="H430" s="3">
        <f t="shared" si="25"/>
        <v>7.0713702060205099</v>
      </c>
      <c r="I430" s="3">
        <f t="shared" si="27"/>
        <v>6.9631561978791803</v>
      </c>
      <c r="J430" s="3">
        <f t="shared" si="26"/>
        <v>4.0956400480693613</v>
      </c>
    </row>
    <row r="431" spans="1:10" x14ac:dyDescent="0.3">
      <c r="A431" s="3">
        <f t="shared" si="28"/>
        <v>2275</v>
      </c>
      <c r="G431" s="3">
        <f>carbondioxide!L531</f>
        <v>1031.9333901367027</v>
      </c>
      <c r="H431" s="3">
        <f t="shared" si="25"/>
        <v>7.0749379149011107</v>
      </c>
      <c r="I431" s="3">
        <f t="shared" si="27"/>
        <v>6.9718259438513632</v>
      </c>
      <c r="J431" s="3">
        <f t="shared" si="26"/>
        <v>4.1119275398002815</v>
      </c>
    </row>
    <row r="432" spans="1:10" x14ac:dyDescent="0.3">
      <c r="A432" s="3">
        <f t="shared" si="28"/>
        <v>2276</v>
      </c>
      <c r="G432" s="3">
        <f>carbondioxide!L532</f>
        <v>1032.6149175847406</v>
      </c>
      <c r="H432" s="3">
        <f t="shared" si="25"/>
        <v>7.078470088951784</v>
      </c>
      <c r="I432" s="3">
        <f t="shared" si="27"/>
        <v>6.9804338519629177</v>
      </c>
      <c r="J432" s="3">
        <f t="shared" si="26"/>
        <v>4.1281717627352918</v>
      </c>
    </row>
    <row r="433" spans="1:10" x14ac:dyDescent="0.3">
      <c r="A433" s="3">
        <f t="shared" si="28"/>
        <v>2277</v>
      </c>
      <c r="G433" s="3">
        <f>carbondioxide!L533</f>
        <v>1033.2901256804566</v>
      </c>
      <c r="H433" s="3">
        <f t="shared" si="25"/>
        <v>7.0819672133258988</v>
      </c>
      <c r="I433" s="3">
        <f t="shared" si="27"/>
        <v>6.9889806114180217</v>
      </c>
      <c r="J433" s="3">
        <f t="shared" si="26"/>
        <v>4.1443726114021047</v>
      </c>
    </row>
    <row r="434" spans="1:10" x14ac:dyDescent="0.3">
      <c r="A434" s="3">
        <f t="shared" si="28"/>
        <v>2278</v>
      </c>
      <c r="G434" s="3">
        <f>carbondioxide!L534</f>
        <v>1033.959093527269</v>
      </c>
      <c r="H434" s="3">
        <f t="shared" si="25"/>
        <v>7.0854297644998177</v>
      </c>
      <c r="I434" s="3">
        <f t="shared" si="27"/>
        <v>6.9974669019266855</v>
      </c>
      <c r="J434" s="3">
        <f t="shared" si="26"/>
        <v>4.1605299848421948</v>
      </c>
    </row>
    <row r="435" spans="1:10" x14ac:dyDescent="0.3">
      <c r="A435" s="3">
        <f t="shared" si="28"/>
        <v>2279</v>
      </c>
      <c r="G435" s="3">
        <f>carbondioxide!L535</f>
        <v>1034.6218989337494</v>
      </c>
      <c r="H435" s="3">
        <f t="shared" si="25"/>
        <v>7.0888582104334752</v>
      </c>
      <c r="I435" s="3">
        <f t="shared" si="27"/>
        <v>7.0058933938006955</v>
      </c>
      <c r="J435" s="3">
        <f t="shared" si="26"/>
        <v>4.1766437865312351</v>
      </c>
    </row>
    <row r="436" spans="1:10" x14ac:dyDescent="0.3">
      <c r="A436" s="3">
        <f t="shared" si="28"/>
        <v>2280</v>
      </c>
      <c r="G436" s="3">
        <f>carbondioxide!L536</f>
        <v>1035.2786184338925</v>
      </c>
      <c r="H436" s="3">
        <f t="shared" si="25"/>
        <v>7.0922530107286343</v>
      </c>
      <c r="I436" s="3">
        <f t="shared" si="27"/>
        <v>7.0142607480504626</v>
      </c>
      <c r="J436" s="3">
        <f t="shared" si="26"/>
        <v>4.1927139243005254</v>
      </c>
    </row>
    <row r="437" spans="1:10" x14ac:dyDescent="0.3">
      <c r="A437" s="3">
        <f t="shared" si="28"/>
        <v>2281</v>
      </c>
      <c r="G437" s="3">
        <f>carbondioxide!L537</f>
        <v>1035.9293273072562</v>
      </c>
      <c r="H437" s="3">
        <f t="shared" si="25"/>
        <v>7.0956146167848404</v>
      </c>
      <c r="I437" s="3">
        <f t="shared" si="27"/>
        <v>7.022569616482679</v>
      </c>
      <c r="J437" s="3">
        <f t="shared" si="26"/>
        <v>4.208740310259425</v>
      </c>
    </row>
    <row r="438" spans="1:10" x14ac:dyDescent="0.3">
      <c r="A438" s="3">
        <f t="shared" si="28"/>
        <v>2282</v>
      </c>
      <c r="G438" s="3">
        <f>carbondioxide!L538</f>
        <v>1036.5740995989636</v>
      </c>
      <c r="H438" s="3">
        <f t="shared" si="25"/>
        <v>7.0989434719530804</v>
      </c>
      <c r="I438" s="3">
        <f t="shared" si="27"/>
        <v>7.0308206417987051</v>
      </c>
      <c r="J438" s="3">
        <f t="shared" si="26"/>
        <v>4.2247228607187735</v>
      </c>
    </row>
    <row r="439" spans="1:10" x14ac:dyDescent="0.3">
      <c r="A439" s="3">
        <f t="shared" si="28"/>
        <v>2283</v>
      </c>
      <c r="G439" s="3">
        <f>carbondioxide!L539</f>
        <v>1037.213008139553</v>
      </c>
      <c r="H439" s="3">
        <f t="shared" si="25"/>
        <v>7.1022400116871216</v>
      </c>
      <c r="I439" s="3">
        <f t="shared" si="27"/>
        <v>7.0390144576935958</v>
      </c>
      <c r="J439" s="3">
        <f t="shared" si="26"/>
        <v>4.2406614961153073</v>
      </c>
    </row>
    <row r="440" spans="1:10" x14ac:dyDescent="0.3">
      <c r="A440" s="3">
        <f t="shared" si="28"/>
        <v>2284</v>
      </c>
      <c r="G440" s="3">
        <f>carbondioxide!L540</f>
        <v>1037.8461245646808</v>
      </c>
      <c r="H440" s="3">
        <f t="shared" si="25"/>
        <v>7.1055046636926038</v>
      </c>
      <c r="I440" s="3">
        <f t="shared" si="27"/>
        <v>7.0471516889556902</v>
      </c>
      <c r="J440" s="3">
        <f t="shared" si="26"/>
        <v>4.2565561409370716</v>
      </c>
    </row>
    <row r="441" spans="1:10" x14ac:dyDescent="0.3">
      <c r="A441" s="3">
        <f t="shared" si="28"/>
        <v>2285</v>
      </c>
      <c r="G441" s="3">
        <f>carbondioxide!L541</f>
        <v>1038.4735193346571</v>
      </c>
      <c r="H441" s="3">
        <f t="shared" si="25"/>
        <v>7.1087378480738161</v>
      </c>
      <c r="I441" s="3">
        <f t="shared" si="27"/>
        <v>7.0552329515666798</v>
      </c>
      <c r="J441" s="3">
        <f t="shared" si="26"/>
        <v>4.2724067236498176</v>
      </c>
    </row>
    <row r="442" spans="1:10" x14ac:dyDescent="0.3">
      <c r="A442" s="3">
        <f t="shared" si="28"/>
        <v>2286</v>
      </c>
      <c r="G442" s="3">
        <f>carbondioxide!L542</f>
        <v>1039.0952617538178</v>
      </c>
      <c r="H442" s="3">
        <f t="shared" si="25"/>
        <v>7.111939977478233</v>
      </c>
      <c r="I442" s="3">
        <f t="shared" si="27"/>
        <v>7.0632588528020879</v>
      </c>
      <c r="J442" s="3">
        <f t="shared" si="26"/>
        <v>4.2882131766243852</v>
      </c>
    </row>
    <row r="443" spans="1:10" x14ac:dyDescent="0.3">
      <c r="A443" s="3">
        <f t="shared" si="28"/>
        <v>2287</v>
      </c>
      <c r="G443" s="3">
        <f>carbondioxide!L543</f>
        <v>1039.7114199897251</v>
      </c>
      <c r="H443" s="3">
        <f t="shared" si="25"/>
        <v>7.1151114572387986</v>
      </c>
      <c r="I443" s="3">
        <f t="shared" si="27"/>
        <v>7.0712299913320837</v>
      </c>
      <c r="J443" s="3">
        <f t="shared" si="26"/>
        <v>4.3039754360650742</v>
      </c>
    </row>
    <row r="444" spans="1:10" x14ac:dyDescent="0.3">
      <c r="A444" s="3">
        <f t="shared" si="28"/>
        <v>2288</v>
      </c>
      <c r="G444" s="3">
        <f>carbondioxide!L544</f>
        <v>1040.3220610921881</v>
      </c>
      <c r="H444" s="3">
        <f t="shared" si="25"/>
        <v>7.1182526855139612</v>
      </c>
      <c r="I444" s="3">
        <f t="shared" si="27"/>
        <v>7.0791469573225596</v>
      </c>
      <c r="J444" s="3">
        <f t="shared" si="26"/>
        <v>4.3196934419389912</v>
      </c>
    </row>
    <row r="445" spans="1:10" x14ac:dyDescent="0.3">
      <c r="A445" s="3">
        <f t="shared" si="28"/>
        <v>2289</v>
      </c>
      <c r="G445" s="3">
        <f>carbondioxide!L545</f>
        <v>1040.9272510120995</v>
      </c>
      <c r="H445" s="3">
        <f t="shared" si="25"/>
        <v>7.1213640534254861</v>
      </c>
      <c r="I445" s="3">
        <f t="shared" si="27"/>
        <v>7.0870103325364084</v>
      </c>
      <c r="J445" s="3">
        <f t="shared" si="26"/>
        <v>4.3353671379063696</v>
      </c>
    </row>
    <row r="446" spans="1:10" x14ac:dyDescent="0.3">
      <c r="A446" s="3">
        <f t="shared" si="28"/>
        <v>2290</v>
      </c>
      <c r="G446" s="3">
        <f>carbondioxide!L546</f>
        <v>1041.5270546200895</v>
      </c>
      <c r="H446" s="3">
        <f t="shared" si="25"/>
        <v>7.124445945194064</v>
      </c>
      <c r="I446" s="3">
        <f t="shared" si="27"/>
        <v>7.0948206904349336</v>
      </c>
      <c r="J446" s="3">
        <f t="shared" si="26"/>
        <v>4.3509964712518681</v>
      </c>
    </row>
    <row r="447" spans="1:10" x14ac:dyDescent="0.3">
      <c r="A447" s="3">
        <f t="shared" si="28"/>
        <v>2291</v>
      </c>
      <c r="G447" s="3">
        <f>carbondioxide!L547</f>
        <v>1042.1215357249839</v>
      </c>
      <c r="H447" s="3">
        <f t="shared" si="25"/>
        <v>7.127498738272724</v>
      </c>
      <c r="I447" s="3">
        <f t="shared" si="27"/>
        <v>7.1025785962793346</v>
      </c>
      <c r="J447" s="3">
        <f t="shared" si="26"/>
        <v>4.366581392816828</v>
      </c>
    </row>
    <row r="448" spans="1:10" x14ac:dyDescent="0.3">
      <c r="A448" s="3">
        <f t="shared" si="28"/>
        <v>2292</v>
      </c>
      <c r="G448" s="3">
        <f>carbondioxide!L548</f>
        <v>1042.7107570920666</v>
      </c>
      <c r="H448" s="3">
        <f t="shared" si="25"/>
        <v>7.1305228034780495</v>
      </c>
      <c r="I448" s="3">
        <f t="shared" si="27"/>
        <v>7.1102846072322006</v>
      </c>
      <c r="J448" s="3">
        <f t="shared" si="26"/>
        <v>4.3821218569324953</v>
      </c>
    </row>
    <row r="449" spans="1:10" x14ac:dyDescent="0.3">
      <c r="A449" s="3">
        <f t="shared" si="28"/>
        <v>2293</v>
      </c>
      <c r="G449" s="3">
        <f>carbondioxide!L549</f>
        <v>1043.2947804611481</v>
      </c>
      <c r="H449" s="3">
        <f t="shared" si="25"/>
        <v>7.1335185051192731</v>
      </c>
      <c r="I449" s="3">
        <f t="shared" si="27"/>
        <v>7.1179392724589663</v>
      </c>
      <c r="J449" s="3">
        <f t="shared" si="26"/>
        <v>4.3976178213541974</v>
      </c>
    </row>
    <row r="450" spans="1:10" x14ac:dyDescent="0.3">
      <c r="A450" s="3">
        <f t="shared" si="28"/>
        <v>2294</v>
      </c>
      <c r="G450" s="3">
        <f>carbondioxide!L550</f>
        <v>1043.8736665644255</v>
      </c>
      <c r="H450" s="3">
        <f t="shared" si="25"/>
        <v>7.1364862011251811</v>
      </c>
      <c r="I450" s="3">
        <f t="shared" si="27"/>
        <v>7.1255431332292609</v>
      </c>
      <c r="J450" s="3">
        <f t="shared" si="26"/>
        <v>4.4130692471964723</v>
      </c>
    </row>
    <row r="451" spans="1:10" x14ac:dyDescent="0.3">
      <c r="A451" s="3">
        <f t="shared" si="28"/>
        <v>2295</v>
      </c>
      <c r="G451" s="3">
        <f>carbondioxide!L551</f>
        <v>1044.4474751441421</v>
      </c>
      <c r="H451" s="3">
        <f t="shared" si="25"/>
        <v>7.139426243168935</v>
      </c>
      <c r="I451" s="3">
        <f t="shared" si="27"/>
        <v>7.1330967230181166</v>
      </c>
      <c r="J451" s="3">
        <f t="shared" si="26"/>
        <v>4.4284760988691385</v>
      </c>
    </row>
    <row r="452" spans="1:10" x14ac:dyDescent="0.3">
      <c r="A452" s="3">
        <f t="shared" si="28"/>
        <v>2296</v>
      </c>
      <c r="G452" s="3">
        <f>carbondioxide!L552</f>
        <v>1045.0162649700376</v>
      </c>
      <c r="H452" s="3">
        <f t="shared" si="25"/>
        <v>7.1423389767907581</v>
      </c>
      <c r="I452" s="3">
        <f t="shared" si="27"/>
        <v>7.1406005676069686</v>
      </c>
      <c r="J452" s="3">
        <f t="shared" si="26"/>
        <v>4.4438383440143046</v>
      </c>
    </row>
    <row r="453" spans="1:10" x14ac:dyDescent="0.3">
      <c r="A453" s="3">
        <f t="shared" si="28"/>
        <v>2297</v>
      </c>
      <c r="G453" s="3">
        <f>carbondioxide!L553</f>
        <v>1045.5800938565878</v>
      </c>
      <c r="H453" s="3">
        <f t="shared" si="25"/>
        <v>7.1452247415185539</v>
      </c>
      <c r="I453" s="3">
        <f t="shared" si="27"/>
        <v>7.1480551851844076</v>
      </c>
      <c r="J453" s="3">
        <f t="shared" si="26"/>
        <v>4.459155953444311</v>
      </c>
    </row>
    <row r="454" spans="1:10" x14ac:dyDescent="0.3">
      <c r="A454" s="3">
        <f t="shared" si="28"/>
        <v>2298</v>
      </c>
      <c r="G454" s="3">
        <f>carbondioxide!L554</f>
        <v>1046.1390186800336</v>
      </c>
      <c r="H454" s="3">
        <f t="shared" si="25"/>
        <v>7.1480838709864454</v>
      </c>
      <c r="I454" s="3">
        <f t="shared" si="27"/>
        <v>7.1554610864466435</v>
      </c>
      <c r="J454" s="3">
        <f t="shared" si="26"/>
        <v>4.4744289010805947</v>
      </c>
    </row>
    <row r="455" spans="1:10" x14ac:dyDescent="0.3">
      <c r="A455" s="3">
        <f t="shared" si="28"/>
        <v>2299</v>
      </c>
      <c r="G455" s="3">
        <f>carbondioxide!L555</f>
        <v>1046.6930953951949</v>
      </c>
      <c r="H455" s="3">
        <f t="shared" ref="H455:H456" si="29">H$3*LN(G455/G$3)</f>
        <v>7.1509166930512791</v>
      </c>
      <c r="I455" s="3">
        <f t="shared" si="27"/>
        <v>7.1628187746976231</v>
      </c>
      <c r="J455" s="3">
        <f t="shared" ref="J455:J456" si="30">J454+J$3*(I454-J454)</f>
        <v>4.4896571638934741</v>
      </c>
    </row>
    <row r="456" spans="1:10" x14ac:dyDescent="0.3">
      <c r="A456" s="3">
        <f t="shared" si="28"/>
        <v>2300</v>
      </c>
      <c r="G456" s="3">
        <f>carbondioxide!L556</f>
        <v>1047.2423790520709</v>
      </c>
      <c r="H456" s="3">
        <f t="shared" si="29"/>
        <v>7.153723529907098</v>
      </c>
      <c r="I456" s="3">
        <f t="shared" ref="I456" si="31">I455+I$3*(I$4*H456-I455)+I$5*(J455-I455)</f>
        <v>7.1701287459487757</v>
      </c>
      <c r="J456" s="3">
        <f t="shared" si="30"/>
        <v>4.5048407218428421</v>
      </c>
    </row>
    <row r="457" spans="1:10" x14ac:dyDescent="0.3">
      <c r="A457" s="3"/>
    </row>
    <row r="458" spans="1:10" x14ac:dyDescent="0.3">
      <c r="A458" s="3"/>
    </row>
    <row r="459" spans="1:10" x14ac:dyDescent="0.3">
      <c r="A459" s="3"/>
    </row>
    <row r="460" spans="1:10" x14ac:dyDescent="0.3">
      <c r="A460" s="3"/>
    </row>
    <row r="461" spans="1:10" x14ac:dyDescent="0.3">
      <c r="A461" s="3"/>
    </row>
    <row r="462" spans="1:10" x14ac:dyDescent="0.3">
      <c r="A462" s="3"/>
    </row>
    <row r="463" spans="1:10" x14ac:dyDescent="0.3">
      <c r="A463" s="3"/>
    </row>
    <row r="464" spans="1:10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1048576"/>
  <sheetViews>
    <sheetView tabSelected="1" workbookViewId="0">
      <pane xSplit="1" ySplit="5" topLeftCell="BB6" activePane="bottomRight" state="frozen"/>
      <selection pane="topRight" activeCell="B1" sqref="B1"/>
      <selection pane="bottomLeft" activeCell="A6" sqref="A6"/>
      <selection pane="bottomRight" activeCell="BL3" sqref="BL3:BN5"/>
    </sheetView>
  </sheetViews>
  <sheetFormatPr defaultRowHeight="14.4" x14ac:dyDescent="0.3"/>
  <cols>
    <col min="5" max="7" width="9.109375"/>
    <col min="11" max="16" width="9.109375"/>
    <col min="20" max="25" width="9.109375"/>
    <col min="41" max="43" width="9.109375"/>
    <col min="53" max="53" width="9.109375"/>
    <col min="63" max="63" width="15.33203125" bestFit="1" customWidth="1"/>
  </cols>
  <sheetData>
    <row r="1" spans="1:69" x14ac:dyDescent="0.3">
      <c r="B1" t="s">
        <v>43</v>
      </c>
      <c r="AI1" t="s">
        <v>11</v>
      </c>
      <c r="AR1" s="1"/>
      <c r="AS1" s="1"/>
      <c r="AT1" s="1"/>
      <c r="AZ1" s="13"/>
      <c r="BL1" t="s">
        <v>59</v>
      </c>
    </row>
    <row r="2" spans="1:69" x14ac:dyDescent="0.3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49</v>
      </c>
      <c r="AZ2" s="13"/>
      <c r="BB2" t="s">
        <v>50</v>
      </c>
      <c r="BE2" t="s">
        <v>51</v>
      </c>
      <c r="BH2" t="s">
        <v>52</v>
      </c>
      <c r="BK2" t="s">
        <v>57</v>
      </c>
      <c r="BL2" t="s">
        <v>25</v>
      </c>
      <c r="BM2" t="s">
        <v>26</v>
      </c>
      <c r="BN2" t="s">
        <v>27</v>
      </c>
    </row>
    <row r="3" spans="1:69" x14ac:dyDescent="0.3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O3" s="1"/>
      <c r="AP3" s="1"/>
      <c r="AQ3" s="1"/>
      <c r="AX3" t="s">
        <v>54</v>
      </c>
      <c r="BB3" t="s">
        <v>53</v>
      </c>
      <c r="BE3" t="s">
        <v>55</v>
      </c>
      <c r="BH3" t="s">
        <v>56</v>
      </c>
      <c r="BL3" s="8">
        <v>5.8778483527024656</v>
      </c>
      <c r="BM3" s="8">
        <v>3.5745087861510476</v>
      </c>
      <c r="BN3" s="8">
        <v>1.9617168218307965</v>
      </c>
    </row>
    <row r="4" spans="1:69" x14ac:dyDescent="0.3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58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58</v>
      </c>
      <c r="BL4" s="8">
        <v>-2.3072726579415157</v>
      </c>
      <c r="BM4" s="8">
        <v>-1.7044356336003916</v>
      </c>
      <c r="BN4" s="8">
        <v>-1.2610689014879743</v>
      </c>
    </row>
    <row r="5" spans="1:69" x14ac:dyDescent="0.3">
      <c r="E5">
        <v>0.95</v>
      </c>
      <c r="T5" s="13">
        <f>(T56/T6)^(1/50)</f>
        <v>0.98926538646072704</v>
      </c>
      <c r="U5" s="13">
        <f>(U55/U17)^(1/38)</f>
        <v>0.98782001842808731</v>
      </c>
      <c r="V5" s="13">
        <f>(V55/V17)^(1/38)</f>
        <v>0.9902574642687062</v>
      </c>
      <c r="AC5" s="13">
        <f>(AC54/AC6)^(1/48)</f>
        <v>0.9959495962543532</v>
      </c>
      <c r="AD5" s="13">
        <f>(AD54/AD17)^(1/37)</f>
        <v>1.0002967383076351</v>
      </c>
      <c r="AE5" s="13">
        <f>(AE54/AE17)^(1/37)</f>
        <v>1.0097937136394748</v>
      </c>
      <c r="AI5">
        <v>0.1</v>
      </c>
      <c r="AL5" s="7">
        <v>2.0621120954280189E-2</v>
      </c>
      <c r="AM5" s="7">
        <v>2.597717365323109E-2</v>
      </c>
      <c r="AN5" s="7">
        <v>2.3564574154817539E-2</v>
      </c>
      <c r="AO5">
        <v>0.99</v>
      </c>
      <c r="AP5">
        <v>0.99</v>
      </c>
      <c r="AQ5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0.03</v>
      </c>
      <c r="BL5" s="8">
        <v>0</v>
      </c>
      <c r="BM5" s="8">
        <v>0</v>
      </c>
      <c r="BN5" s="8">
        <v>0</v>
      </c>
    </row>
    <row r="6" spans="1:69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>
        <v>0</v>
      </c>
      <c r="AZ6">
        <v>0</v>
      </c>
      <c r="BA6">
        <f t="shared" ref="BA6:BA69" si="4">(AX6*Z6+AY6*AA6+AZ6*AB6)/(Z6+AA6+AB6)</f>
        <v>0</v>
      </c>
      <c r="BB6">
        <f>BB$5*AX6^2</f>
        <v>0</v>
      </c>
      <c r="BC6">
        <f t="shared" ref="BC6:BC69" si="5">BC$5*AY6^2</f>
        <v>0</v>
      </c>
      <c r="BD6">
        <f t="shared" ref="BD6:BD69" si="6">BD$5*AZ6^2</f>
        <v>0</v>
      </c>
      <c r="BE6">
        <f t="shared" ref="BE6:BE69" si="7">BB6*AR6</f>
        <v>0</v>
      </c>
      <c r="BF6">
        <f t="shared" ref="BF6:BF69" si="8">BC6*AS6</f>
        <v>0</v>
      </c>
      <c r="BG6">
        <f t="shared" ref="BG6:BG69" si="9">BD6*AT6</f>
        <v>0</v>
      </c>
      <c r="BH6">
        <f>2*BB$5*AX6*AR6/Z6*1000</f>
        <v>0</v>
      </c>
      <c r="BI6">
        <f>2*BC$5*AY6*AS6/AA6*1000</f>
        <v>0</v>
      </c>
      <c r="BJ6">
        <f>2*BD$5*AZ6*AT6/AB6*1000</f>
        <v>0</v>
      </c>
      <c r="BL6" s="8">
        <f>BL$3*temperature!$I116+BL$4*temperature!$I116^2+BL$5*temperature!$I116^6</f>
        <v>1.2113748272250675</v>
      </c>
      <c r="BM6" s="8">
        <f>BM$3*temperature!$I116+BM$4*temperature!$I116^2+BM$5*temperature!$I116^6</f>
        <v>0.7212630583391958</v>
      </c>
      <c r="BN6" s="8">
        <f>BN$3*temperature!$I116+BN$4*temperature!$I116^2+BN$5*temperature!$I116^6</f>
        <v>0.3791757788666576</v>
      </c>
      <c r="BO6" s="8"/>
      <c r="BP6" s="8"/>
      <c r="BQ6" s="8"/>
    </row>
    <row r="7" spans="1:69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0">C7/C6-1</f>
        <v>4.4742751822579585E-3</v>
      </c>
      <c r="G7" s="7">
        <f t="shared" ref="G7:G56" si="11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2">H7/B7*1000</f>
        <v>10374.543560290858</v>
      </c>
      <c r="L7" s="1">
        <f t="shared" si="0"/>
        <v>716.13031193663812</v>
      </c>
      <c r="M7" s="1">
        <f t="shared" si="1"/>
        <v>249.32942065068096</v>
      </c>
      <c r="N7" s="7">
        <f>K7/K6-1</f>
        <v>3.6058904046237572E-2</v>
      </c>
      <c r="O7" s="7">
        <f t="shared" ref="O7:O56" si="13">L7/L6-1</f>
        <v>2.7065536731051054E-2</v>
      </c>
      <c r="P7" s="7">
        <f t="shared" ref="P7:P56" si="14">M7/M6-1</f>
        <v>1.5383374150363061E-2</v>
      </c>
      <c r="Q7" s="1">
        <v>1869.6711979999998</v>
      </c>
      <c r="R7" s="1"/>
      <c r="S7" s="1"/>
      <c r="T7" s="1">
        <f t="shared" ref="T7:T56" si="15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C54" si="16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L38" si="17">(1+AL$5)*AL6</f>
        <v>5.6121102369488263</v>
      </c>
      <c r="AM7" s="10">
        <f t="shared" ref="AM7:AM38" si="18">(1+AM$5)*AM6</f>
        <v>0.66934006151772185</v>
      </c>
      <c r="AN7" s="10">
        <f t="shared" ref="AN7:AN38" si="19">(1+AN$5)*AN6</f>
        <v>0.28975039091570642</v>
      </c>
      <c r="AO7" s="7">
        <f>AL7/AL6-1</f>
        <v>2.0621120954280148E-2</v>
      </c>
      <c r="AP7" s="7">
        <f t="shared" ref="AP7:AP56" si="20">AM7/AM6-1</f>
        <v>2.5977173653231045E-2</v>
      </c>
      <c r="AQ7" s="7">
        <f t="shared" ref="AQ7:AQ56" si="21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>
        <v>0</v>
      </c>
      <c r="AY7">
        <v>0</v>
      </c>
      <c r="AZ7">
        <v>0</v>
      </c>
      <c r="BA7">
        <f t="shared" si="4"/>
        <v>0</v>
      </c>
      <c r="BB7">
        <f t="shared" ref="BB7:BB70" si="22">BB$5*AX7^2</f>
        <v>0</v>
      </c>
      <c r="BC7">
        <f t="shared" si="5"/>
        <v>0</v>
      </c>
      <c r="BD7">
        <f t="shared" si="6"/>
        <v>0</v>
      </c>
      <c r="BE7">
        <f t="shared" si="7"/>
        <v>0</v>
      </c>
      <c r="BF7">
        <f t="shared" si="8"/>
        <v>0</v>
      </c>
      <c r="BG7">
        <f t="shared" si="9"/>
        <v>0</v>
      </c>
      <c r="BH7">
        <f t="shared" ref="BH7:BH70" si="23">2*BB$5*AX7*AR7/Z7*1000</f>
        <v>0</v>
      </c>
      <c r="BI7">
        <f t="shared" ref="BI7:BI70" si="24">2*BC$5*AY7*AS7/AA7*1000</f>
        <v>0</v>
      </c>
      <c r="BJ7">
        <f t="shared" ref="BJ7:BJ70" si="25">2*BD$5*AZ7*AT7/AB7*1000</f>
        <v>0</v>
      </c>
      <c r="BK7" s="7">
        <f t="shared" ref="BK7:BK70" si="26">SUM(H7:J7)*SUM(B6:D6)/SUM(H6:J6)/SUM(B7:D7)-1+BK$5</f>
        <v>6.4255530852422166E-2</v>
      </c>
      <c r="BL7" s="8">
        <f>BL$3*temperature!$I117+BL$4*temperature!$I117^2+BL$5*temperature!$I117^6</f>
        <v>1.2413539884122411</v>
      </c>
      <c r="BM7" s="8">
        <f>BM$3*temperature!$I117+BM$4*temperature!$I117^2+BM$5*temperature!$I117^6</f>
        <v>0.73863494436525468</v>
      </c>
      <c r="BN7" s="8">
        <f>BN$3*temperature!$I117+BN$4*temperature!$I117^2+BN$5*temperature!$I117^6</f>
        <v>0.38778073008325392</v>
      </c>
      <c r="BO7" s="8"/>
      <c r="BP7" s="8"/>
      <c r="BQ7" s="8"/>
    </row>
    <row r="8" spans="1:69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27">B8/B7-1</f>
        <v>1.2011608277962216E-2</v>
      </c>
      <c r="F8" s="7">
        <f t="shared" si="10"/>
        <v>1.4934227690272417E-2</v>
      </c>
      <c r="G8" s="7">
        <f t="shared" si="11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2"/>
        <v>10853.231541603849</v>
      </c>
      <c r="L8" s="1">
        <f t="shared" si="0"/>
        <v>729.97411757378313</v>
      </c>
      <c r="M8" s="1">
        <f t="shared" si="1"/>
        <v>252.72333136908375</v>
      </c>
      <c r="N8" s="7">
        <f t="shared" ref="N8:N56" si="28">K8/K7-1</f>
        <v>4.6140630528093363E-2</v>
      </c>
      <c r="O8" s="7">
        <f t="shared" si="13"/>
        <v>1.9331405760087295E-2</v>
      </c>
      <c r="P8" s="7">
        <f t="shared" si="14"/>
        <v>1.3612154993765335E-2</v>
      </c>
      <c r="Q8" s="1">
        <v>1971.492958</v>
      </c>
      <c r="R8" s="1"/>
      <c r="S8" s="1"/>
      <c r="T8" s="1">
        <f t="shared" si="15"/>
        <v>234.56978602809116</v>
      </c>
      <c r="U8" s="1"/>
      <c r="V8" s="1"/>
      <c r="W8" s="7">
        <f t="shared" ref="W8:W56" si="29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6"/>
        <v>2.8012025142140393</v>
      </c>
      <c r="AD8" s="8"/>
      <c r="AE8" s="8"/>
      <c r="AF8" s="7">
        <f t="shared" ref="AF8:AF54" si="30">AC8/AC7-1</f>
        <v>-8.1868518598653406E-3</v>
      </c>
      <c r="AG8" s="7"/>
      <c r="AH8" s="7"/>
      <c r="AI8" s="1">
        <f t="shared" ref="AI8:AI56" si="31">(1-$AI$5)*AI7+AU7</f>
        <v>15161.168894687262</v>
      </c>
      <c r="AJ8" s="1">
        <f t="shared" ref="AJ8:AJ56" si="32">(1-$AI$5)*AJ7+AV7</f>
        <v>1670.4937536078194</v>
      </c>
      <c r="AK8" s="1">
        <f t="shared" ref="AK8:AK56" si="33">(1-$AI$5)*AK7+AW7</f>
        <v>526.15827388927767</v>
      </c>
      <c r="AL8" s="10">
        <f t="shared" si="17"/>
        <v>5.7278382409537016</v>
      </c>
      <c r="AM8" s="10">
        <f t="shared" si="18"/>
        <v>0.68672762452883207</v>
      </c>
      <c r="AN8" s="10">
        <f t="shared" si="19"/>
        <v>0.296578235488827</v>
      </c>
      <c r="AO8" s="7">
        <f t="shared" ref="AO8:AO56" si="34">AL8/AL7-1</f>
        <v>2.0621120954280148E-2</v>
      </c>
      <c r="AP8" s="7">
        <f t="shared" si="20"/>
        <v>2.5977173653231045E-2</v>
      </c>
      <c r="AQ8" s="7">
        <f t="shared" si="21"/>
        <v>2.3564574154817608E-2</v>
      </c>
      <c r="AR8" s="1">
        <f t="shared" ref="AR8:AR56" si="35">AL8*AI8^$AR$5*B8^(1-$AR$5)</f>
        <v>8040.9720755346516</v>
      </c>
      <c r="AS8" s="1">
        <f t="shared" ref="AS8:AS56" si="36">AM8*AJ8^$AR$5*C8^(1-$AR$5)</f>
        <v>890.76486958931548</v>
      </c>
      <c r="AT8" s="1">
        <f t="shared" ref="AT8:AT56" si="37">AN8*AK8^$AR$5*D8^(1-$AR$5)</f>
        <v>285.29465243098974</v>
      </c>
      <c r="AU8" s="1">
        <f t="shared" ref="AU8:AU56" si="38">$AU$5*AR8</f>
        <v>1608.1944151069304</v>
      </c>
      <c r="AV8" s="1">
        <f t="shared" ref="AV8:AV56" si="39">$AU$5*AS8</f>
        <v>178.15297391786311</v>
      </c>
      <c r="AW8" s="1">
        <f t="shared" ref="AW8:AW56" si="40">$AU$5*AT8</f>
        <v>57.058930486197951</v>
      </c>
      <c r="AX8">
        <v>0</v>
      </c>
      <c r="AY8">
        <v>0</v>
      </c>
      <c r="AZ8">
        <v>0</v>
      </c>
      <c r="BA8">
        <f t="shared" si="4"/>
        <v>0</v>
      </c>
      <c r="BB8">
        <f t="shared" si="22"/>
        <v>0</v>
      </c>
      <c r="BC8">
        <f t="shared" si="5"/>
        <v>0</v>
      </c>
      <c r="BD8">
        <f t="shared" si="6"/>
        <v>0</v>
      </c>
      <c r="BE8">
        <f t="shared" si="7"/>
        <v>0</v>
      </c>
      <c r="BF8">
        <f t="shared" si="8"/>
        <v>0</v>
      </c>
      <c r="BG8">
        <f t="shared" si="9"/>
        <v>0</v>
      </c>
      <c r="BH8">
        <f t="shared" si="23"/>
        <v>0</v>
      </c>
      <c r="BI8">
        <f t="shared" si="24"/>
        <v>0</v>
      </c>
      <c r="BJ8">
        <f t="shared" si="25"/>
        <v>0</v>
      </c>
      <c r="BK8" s="7">
        <f t="shared" si="26"/>
        <v>6.7651233799188554E-2</v>
      </c>
      <c r="BL8" s="8">
        <f>BL$3*temperature!$I118+BL$4*temperature!$I118^2+BL$5*temperature!$I118^6</f>
        <v>1.2721575205296924</v>
      </c>
      <c r="BM8" s="8">
        <f>BM$3*temperature!$I118+BM$4*temperature!$I118^2+BM$5*temperature!$I118^6</f>
        <v>0.75645463693580195</v>
      </c>
      <c r="BN8" s="8">
        <f>BN$3*temperature!$I118+BN$4*temperature!$I118^2+BN$5*temperature!$I118^6</f>
        <v>0.39657359515448665</v>
      </c>
      <c r="BO8" s="8"/>
      <c r="BP8" s="8"/>
      <c r="BQ8" s="8"/>
    </row>
    <row r="9" spans="1:69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27"/>
        <v>1.1472857576961815E-2</v>
      </c>
      <c r="F9" s="7">
        <f t="shared" si="10"/>
        <v>2.4002005327018905E-2</v>
      </c>
      <c r="G9" s="7">
        <f t="shared" si="11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2"/>
        <v>11284.699176235443</v>
      </c>
      <c r="L9" s="1">
        <f t="shared" si="0"/>
        <v>726.36697701802041</v>
      </c>
      <c r="M9" s="1">
        <f t="shared" si="1"/>
        <v>262.88992584406049</v>
      </c>
      <c r="N9" s="7">
        <f t="shared" si="28"/>
        <v>3.9754761794000393E-2</v>
      </c>
      <c r="O9" s="7">
        <f t="shared" si="13"/>
        <v>-4.9414636340145979E-3</v>
      </c>
      <c r="P9" s="7">
        <f t="shared" si="14"/>
        <v>4.0228159465534929E-2</v>
      </c>
      <c r="Q9" s="1">
        <v>2097.4392969999994</v>
      </c>
      <c r="R9" s="1"/>
      <c r="S9" s="1"/>
      <c r="T9" s="1">
        <f t="shared" si="15"/>
        <v>237.29090404547492</v>
      </c>
      <c r="U9" s="1"/>
      <c r="V9" s="1"/>
      <c r="W9" s="7">
        <f t="shared" si="29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6"/>
        <v>2.7826587622513963</v>
      </c>
      <c r="AD9" s="8"/>
      <c r="AE9" s="8"/>
      <c r="AF9" s="7">
        <f t="shared" si="30"/>
        <v>-6.6199255029035786E-3</v>
      </c>
      <c r="AG9" s="7"/>
      <c r="AH9" s="7"/>
      <c r="AI9" s="1">
        <f t="shared" si="31"/>
        <v>15253.246420325468</v>
      </c>
      <c r="AJ9" s="1">
        <f t="shared" si="32"/>
        <v>1681.5973521649007</v>
      </c>
      <c r="AK9" s="1">
        <f t="shared" si="33"/>
        <v>530.60137698654785</v>
      </c>
      <c r="AL9" s="10">
        <f t="shared" si="17"/>
        <v>5.8459526861269593</v>
      </c>
      <c r="AM9" s="10">
        <f t="shared" si="18"/>
        <v>0.70456686728368834</v>
      </c>
      <c r="AN9" s="10">
        <f t="shared" si="19"/>
        <v>0.3035669753117084</v>
      </c>
      <c r="AO9" s="7">
        <f t="shared" si="34"/>
        <v>2.0621120954280148E-2</v>
      </c>
      <c r="AP9" s="7">
        <f t="shared" si="20"/>
        <v>2.5977173653231045E-2</v>
      </c>
      <c r="AQ9" s="7">
        <f t="shared" si="21"/>
        <v>2.3564574154817608E-2</v>
      </c>
      <c r="AR9" s="1">
        <f t="shared" si="35"/>
        <v>8292.059544327125</v>
      </c>
      <c r="AS9" s="1">
        <f t="shared" si="36"/>
        <v>932.64605335154022</v>
      </c>
      <c r="AT9" s="1">
        <f t="shared" si="37"/>
        <v>298.20656550399173</v>
      </c>
      <c r="AU9" s="1">
        <f t="shared" si="38"/>
        <v>1658.4119088654252</v>
      </c>
      <c r="AV9" s="1">
        <f t="shared" si="39"/>
        <v>186.52921067030806</v>
      </c>
      <c r="AW9" s="1">
        <f t="shared" si="40"/>
        <v>59.641313100798349</v>
      </c>
      <c r="AX9">
        <v>0</v>
      </c>
      <c r="AY9">
        <v>0</v>
      </c>
      <c r="AZ9">
        <v>0</v>
      </c>
      <c r="BA9">
        <f t="shared" si="4"/>
        <v>0</v>
      </c>
      <c r="BB9">
        <f t="shared" si="22"/>
        <v>0</v>
      </c>
      <c r="BC9">
        <f t="shared" si="5"/>
        <v>0</v>
      </c>
      <c r="BD9">
        <f t="shared" si="6"/>
        <v>0</v>
      </c>
      <c r="BE9">
        <f t="shared" si="7"/>
        <v>0</v>
      </c>
      <c r="BF9">
        <f t="shared" si="8"/>
        <v>0</v>
      </c>
      <c r="BG9">
        <f t="shared" si="9"/>
        <v>0</v>
      </c>
      <c r="BH9">
        <f t="shared" si="23"/>
        <v>0</v>
      </c>
      <c r="BI9">
        <f t="shared" si="24"/>
        <v>0</v>
      </c>
      <c r="BJ9">
        <f t="shared" si="25"/>
        <v>0</v>
      </c>
      <c r="BK9" s="7">
        <f t="shared" si="26"/>
        <v>5.7450470942512738E-2</v>
      </c>
      <c r="BL9" s="8">
        <f>BL$3*temperature!$I119+BL$4*temperature!$I119^2+BL$5*temperature!$I119^6</f>
        <v>1.3038182595198715</v>
      </c>
      <c r="BM9" s="8">
        <f>BM$3*temperature!$I119+BM$4*temperature!$I119^2+BM$5*temperature!$I119^6</f>
        <v>0.77473805754720426</v>
      </c>
      <c r="BN9" s="8">
        <f>BN$3*temperature!$I119+BN$4*temperature!$I119^2+BN$5*temperature!$I119^6</f>
        <v>0.40555873771283352</v>
      </c>
      <c r="BO9" s="8"/>
      <c r="BP9" s="8"/>
      <c r="BQ9" s="8"/>
    </row>
    <row r="10" spans="1:69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27"/>
        <v>1.1221189204017934E-2</v>
      </c>
      <c r="F10" s="7">
        <f t="shared" si="10"/>
        <v>2.3075207768730399E-2</v>
      </c>
      <c r="G10" s="7">
        <f t="shared" si="11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2"/>
        <v>11870.775933907267</v>
      </c>
      <c r="L10" s="1">
        <f t="shared" si="0"/>
        <v>779.29728031109732</v>
      </c>
      <c r="M10" s="1">
        <f t="shared" si="1"/>
        <v>272.17348556962401</v>
      </c>
      <c r="N10" s="7">
        <f t="shared" si="28"/>
        <v>5.1935523359457392E-2</v>
      </c>
      <c r="O10" s="7">
        <f t="shared" si="13"/>
        <v>7.2869919706941344E-2</v>
      </c>
      <c r="P10" s="7">
        <f t="shared" si="14"/>
        <v>3.5313486037005015E-2</v>
      </c>
      <c r="Q10" s="1">
        <v>2194.1947959999998</v>
      </c>
      <c r="R10" s="1"/>
      <c r="S10" s="1"/>
      <c r="T10" s="1">
        <f t="shared" si="15"/>
        <v>233.36277932201324</v>
      </c>
      <c r="U10" s="1"/>
      <c r="V10" s="1"/>
      <c r="W10" s="7">
        <f t="shared" si="29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6"/>
        <v>2.7947889818749663</v>
      </c>
      <c r="AD10" s="8"/>
      <c r="AE10" s="8"/>
      <c r="AF10" s="7">
        <f t="shared" si="30"/>
        <v>4.359219243165624E-3</v>
      </c>
      <c r="AG10" s="7"/>
      <c r="AH10" s="7"/>
      <c r="AI10" s="1">
        <f t="shared" si="31"/>
        <v>15386.333687158345</v>
      </c>
      <c r="AJ10" s="1">
        <f t="shared" si="32"/>
        <v>1699.9668276187188</v>
      </c>
      <c r="AK10" s="1">
        <f t="shared" si="33"/>
        <v>537.18255238869142</v>
      </c>
      <c r="AL10" s="10">
        <f t="shared" si="17"/>
        <v>5.9665027835605819</v>
      </c>
      <c r="AM10" s="10">
        <f t="shared" si="18"/>
        <v>0.72286952314542974</v>
      </c>
      <c r="AN10" s="10">
        <f t="shared" si="19"/>
        <v>0.31072040181239485</v>
      </c>
      <c r="AO10" s="7">
        <f t="shared" si="34"/>
        <v>2.0621120954280148E-2</v>
      </c>
      <c r="AP10" s="7">
        <f t="shared" si="20"/>
        <v>2.5977173653231045E-2</v>
      </c>
      <c r="AQ10" s="7">
        <f t="shared" si="21"/>
        <v>2.3564574154817608E-2</v>
      </c>
      <c r="AR10" s="1">
        <f t="shared" si="35"/>
        <v>8553.7876507887431</v>
      </c>
      <c r="AS10" s="1">
        <f t="shared" si="36"/>
        <v>976.61702321789789</v>
      </c>
      <c r="AT10" s="1">
        <f t="shared" si="37"/>
        <v>312.01186130975947</v>
      </c>
      <c r="AU10" s="1">
        <f t="shared" si="38"/>
        <v>1710.7575301577488</v>
      </c>
      <c r="AV10" s="1">
        <f t="shared" si="39"/>
        <v>195.32340464357958</v>
      </c>
      <c r="AW10" s="1">
        <f t="shared" si="40"/>
        <v>62.402372261951896</v>
      </c>
      <c r="AX10">
        <v>0</v>
      </c>
      <c r="AY10">
        <v>0</v>
      </c>
      <c r="AZ10">
        <v>0</v>
      </c>
      <c r="BA10">
        <f t="shared" si="4"/>
        <v>0</v>
      </c>
      <c r="BB10">
        <f t="shared" si="22"/>
        <v>0</v>
      </c>
      <c r="BC10">
        <f t="shared" si="5"/>
        <v>0</v>
      </c>
      <c r="BD10">
        <f t="shared" si="6"/>
        <v>0</v>
      </c>
      <c r="BE10">
        <f t="shared" si="7"/>
        <v>0</v>
      </c>
      <c r="BF10">
        <f t="shared" si="8"/>
        <v>0</v>
      </c>
      <c r="BG10">
        <f t="shared" si="9"/>
        <v>0</v>
      </c>
      <c r="BH10">
        <f t="shared" si="23"/>
        <v>0</v>
      </c>
      <c r="BI10">
        <f t="shared" si="24"/>
        <v>0</v>
      </c>
      <c r="BJ10">
        <f t="shared" si="25"/>
        <v>0</v>
      </c>
      <c r="BK10" s="7">
        <f t="shared" si="26"/>
        <v>7.5046453543986508E-2</v>
      </c>
      <c r="BL10" s="8">
        <f>BL$3*temperature!$I120+BL$4*temperature!$I120^2+BL$5*temperature!$I120^6</f>
        <v>1.3364090510427704</v>
      </c>
      <c r="BM10" s="8">
        <f>BM$3*temperature!$I120+BM$4*temperature!$I120^2+BM$5*temperature!$I120^6</f>
        <v>0.79352384445024415</v>
      </c>
      <c r="BN10" s="8">
        <f>BN$3*temperature!$I120+BN$4*temperature!$I120^2+BN$5*temperature!$I120^6</f>
        <v>0.41475124358394444</v>
      </c>
      <c r="BO10" s="8"/>
      <c r="BP10" s="8"/>
      <c r="BQ10" s="8"/>
    </row>
    <row r="11" spans="1:69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27"/>
        <v>1.0843849345893997E-2</v>
      </c>
      <c r="F11" s="7">
        <f t="shared" si="10"/>
        <v>2.3218792043280922E-2</v>
      </c>
      <c r="G11" s="7">
        <f t="shared" si="11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2"/>
        <v>12399.656778314171</v>
      </c>
      <c r="L11" s="1">
        <f t="shared" si="0"/>
        <v>830.23461070803955</v>
      </c>
      <c r="M11" s="1">
        <f t="shared" si="1"/>
        <v>291.52074910797808</v>
      </c>
      <c r="N11" s="7">
        <f t="shared" si="28"/>
        <v>4.4553182315254292E-2</v>
      </c>
      <c r="O11" s="7">
        <f t="shared" si="13"/>
        <v>6.5363156890022589E-2</v>
      </c>
      <c r="P11" s="7">
        <f t="shared" si="14"/>
        <v>7.1084306753329551E-2</v>
      </c>
      <c r="Q11" s="1">
        <v>2371.6535028912936</v>
      </c>
      <c r="R11" s="1"/>
      <c r="S11" s="1"/>
      <c r="T11" s="1">
        <f t="shared" si="15"/>
        <v>238.88727562627687</v>
      </c>
      <c r="U11" s="1"/>
      <c r="V11" s="1"/>
      <c r="W11" s="7">
        <f t="shared" si="29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6"/>
        <v>2.697524745164531</v>
      </c>
      <c r="AD11" s="8"/>
      <c r="AE11" s="8"/>
      <c r="AF11" s="7">
        <f t="shared" si="30"/>
        <v>-3.4801996623438303E-2</v>
      </c>
      <c r="AG11" s="7"/>
      <c r="AH11" s="7"/>
      <c r="AI11" s="1">
        <f t="shared" si="31"/>
        <v>15558.457848600259</v>
      </c>
      <c r="AJ11" s="1">
        <f t="shared" si="32"/>
        <v>1725.2935495004265</v>
      </c>
      <c r="AK11" s="1">
        <f t="shared" si="33"/>
        <v>545.86666941177418</v>
      </c>
      <c r="AL11" s="10">
        <f t="shared" si="17"/>
        <v>6.0895387591344337</v>
      </c>
      <c r="AM11" s="10">
        <f t="shared" si="18"/>
        <v>0.74164763027680691</v>
      </c>
      <c r="AN11" s="10">
        <f t="shared" si="19"/>
        <v>0.31804239576231774</v>
      </c>
      <c r="AO11" s="7">
        <f t="shared" si="34"/>
        <v>2.0621120954280148E-2</v>
      </c>
      <c r="AP11" s="7">
        <f t="shared" si="20"/>
        <v>2.5977173653231045E-2</v>
      </c>
      <c r="AQ11" s="7">
        <f t="shared" si="21"/>
        <v>2.3564574154817608E-2</v>
      </c>
      <c r="AR11" s="1">
        <f t="shared" si="35"/>
        <v>8825.4438169729783</v>
      </c>
      <c r="AS11" s="1">
        <f t="shared" si="36"/>
        <v>1023.5788535981193</v>
      </c>
      <c r="AT11" s="1">
        <f t="shared" si="37"/>
        <v>326.75739099029039</v>
      </c>
      <c r="AU11" s="1">
        <f t="shared" si="38"/>
        <v>1765.0887633945958</v>
      </c>
      <c r="AV11" s="1">
        <f t="shared" si="39"/>
        <v>204.71577071962386</v>
      </c>
      <c r="AW11" s="1">
        <f t="shared" si="40"/>
        <v>65.351478198058075</v>
      </c>
      <c r="AX11">
        <v>0</v>
      </c>
      <c r="AY11">
        <v>0</v>
      </c>
      <c r="AZ11">
        <v>0</v>
      </c>
      <c r="BA11">
        <f t="shared" si="4"/>
        <v>0</v>
      </c>
      <c r="BB11">
        <f t="shared" si="22"/>
        <v>0</v>
      </c>
      <c r="BC11">
        <f t="shared" si="5"/>
        <v>0</v>
      </c>
      <c r="BD11">
        <f t="shared" si="6"/>
        <v>0</v>
      </c>
      <c r="BE11">
        <f t="shared" si="7"/>
        <v>0</v>
      </c>
      <c r="BF11">
        <f t="shared" si="8"/>
        <v>0</v>
      </c>
      <c r="BG11">
        <f t="shared" si="9"/>
        <v>0</v>
      </c>
      <c r="BH11">
        <f t="shared" si="23"/>
        <v>0</v>
      </c>
      <c r="BI11">
        <f t="shared" si="24"/>
        <v>0</v>
      </c>
      <c r="BJ11">
        <f t="shared" si="25"/>
        <v>0</v>
      </c>
      <c r="BK11" s="7">
        <f t="shared" si="26"/>
        <v>6.8693189053533804E-2</v>
      </c>
      <c r="BL11" s="8">
        <f>BL$3*temperature!$I121+BL$4*temperature!$I121^2+BL$5*temperature!$I121^6</f>
        <v>1.3700075268206302</v>
      </c>
      <c r="BM11" s="8">
        <f>BM$3*temperature!$I121+BM$4*temperature!$I121^2+BM$5*temperature!$I121^6</f>
        <v>0.81285284958377091</v>
      </c>
      <c r="BN11" s="8">
        <f>BN$3*temperature!$I121+BN$4*temperature!$I121^2+BN$5*temperature!$I121^6</f>
        <v>0.42416666028709138</v>
      </c>
      <c r="BO11" s="8"/>
      <c r="BP11" s="8"/>
      <c r="BQ11" s="8"/>
    </row>
    <row r="12" spans="1:69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27"/>
        <v>9.8726777694839729E-3</v>
      </c>
      <c r="F12" s="7">
        <f t="shared" si="10"/>
        <v>2.472733384280823E-2</v>
      </c>
      <c r="G12" s="7">
        <f t="shared" si="11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2"/>
        <v>12996.075816765251</v>
      </c>
      <c r="L12" s="1">
        <f t="shared" si="0"/>
        <v>854.85668859617681</v>
      </c>
      <c r="M12" s="1">
        <f t="shared" si="1"/>
        <v>291.12409350119117</v>
      </c>
      <c r="N12" s="7">
        <f t="shared" si="28"/>
        <v>4.8099640910558072E-2</v>
      </c>
      <c r="O12" s="7">
        <f t="shared" si="13"/>
        <v>2.9656771195239795E-2</v>
      </c>
      <c r="P12" s="7">
        <f t="shared" si="14"/>
        <v>-1.3606427947260302E-3</v>
      </c>
      <c r="Q12" s="1">
        <v>2485.4318011903943</v>
      </c>
      <c r="R12" s="1"/>
      <c r="S12" s="1"/>
      <c r="T12" s="1">
        <f t="shared" si="15"/>
        <v>236.5235749850483</v>
      </c>
      <c r="U12" s="1"/>
      <c r="V12" s="1"/>
      <c r="W12" s="7">
        <f t="shared" si="29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6"/>
        <v>2.6878367624889457</v>
      </c>
      <c r="AD12" s="8"/>
      <c r="AE12" s="8"/>
      <c r="AF12" s="7">
        <f t="shared" si="30"/>
        <v>-3.5914342187042259E-3</v>
      </c>
      <c r="AG12" s="7"/>
      <c r="AH12" s="7"/>
      <c r="AI12" s="1">
        <f t="shared" si="31"/>
        <v>15767.700827134828</v>
      </c>
      <c r="AJ12" s="1">
        <f t="shared" si="32"/>
        <v>1757.4799652700076</v>
      </c>
      <c r="AK12" s="1">
        <f t="shared" si="33"/>
        <v>556.63148066865483</v>
      </c>
      <c r="AL12" s="10">
        <f t="shared" si="17"/>
        <v>6.2151118744423215</v>
      </c>
      <c r="AM12" s="10">
        <f t="shared" si="18"/>
        <v>0.76091353955801477</v>
      </c>
      <c r="AN12" s="10">
        <f t="shared" si="19"/>
        <v>0.32553692938163475</v>
      </c>
      <c r="AO12" s="7">
        <f t="shared" si="34"/>
        <v>2.0621120954280148E-2</v>
      </c>
      <c r="AP12" s="7">
        <f t="shared" si="20"/>
        <v>2.5977173653231045E-2</v>
      </c>
      <c r="AQ12" s="7">
        <f t="shared" si="21"/>
        <v>2.3564574154817608E-2</v>
      </c>
      <c r="AR12" s="1">
        <f t="shared" si="35"/>
        <v>9102.7951347293456</v>
      </c>
      <c r="AS12" s="1">
        <f t="shared" si="36"/>
        <v>1074.8581088250889</v>
      </c>
      <c r="AT12" s="1">
        <f t="shared" si="37"/>
        <v>342.49754863160757</v>
      </c>
      <c r="AU12" s="1">
        <f t="shared" si="38"/>
        <v>1820.5590269458692</v>
      </c>
      <c r="AV12" s="1">
        <f t="shared" si="39"/>
        <v>214.9716217650178</v>
      </c>
      <c r="AW12" s="1">
        <f t="shared" si="40"/>
        <v>68.49950972632152</v>
      </c>
      <c r="AX12">
        <v>0</v>
      </c>
      <c r="AY12">
        <v>0</v>
      </c>
      <c r="AZ12">
        <v>0</v>
      </c>
      <c r="BA12">
        <f t="shared" si="4"/>
        <v>0</v>
      </c>
      <c r="BB12">
        <f t="shared" si="22"/>
        <v>0</v>
      </c>
      <c r="BC12">
        <f t="shared" si="5"/>
        <v>0</v>
      </c>
      <c r="BD12">
        <f t="shared" si="6"/>
        <v>0</v>
      </c>
      <c r="BE12">
        <f t="shared" si="7"/>
        <v>0</v>
      </c>
      <c r="BF12">
        <f t="shared" si="8"/>
        <v>0</v>
      </c>
      <c r="BG12">
        <f t="shared" si="9"/>
        <v>0</v>
      </c>
      <c r="BH12">
        <f t="shared" si="23"/>
        <v>0</v>
      </c>
      <c r="BI12">
        <f t="shared" si="24"/>
        <v>0</v>
      </c>
      <c r="BJ12">
        <f t="shared" si="25"/>
        <v>0</v>
      </c>
      <c r="BK12" s="7">
        <f t="shared" si="26"/>
        <v>6.5035237962948605E-2</v>
      </c>
      <c r="BL12" s="8">
        <f>BL$3*temperature!$I122+BL$4*temperature!$I122^2+BL$5*temperature!$I122^6</f>
        <v>1.4046478712678423</v>
      </c>
      <c r="BM12" s="8">
        <f>BM$3*temperature!$I122+BM$4*temperature!$I122^2+BM$5*temperature!$I122^6</f>
        <v>0.83274038984190102</v>
      </c>
      <c r="BN12" s="8">
        <f>BN$3*temperature!$I122+BN$4*temperature!$I122^2+BN$5*temperature!$I122^6</f>
        <v>0.43380747984620571</v>
      </c>
      <c r="BO12" s="8"/>
      <c r="BP12" s="8"/>
      <c r="BQ12" s="8"/>
    </row>
    <row r="13" spans="1:69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27"/>
        <v>9.0378292223478596E-3</v>
      </c>
      <c r="F13" s="7">
        <f t="shared" si="10"/>
        <v>2.3427753268803642E-2</v>
      </c>
      <c r="G13" s="7">
        <f t="shared" si="11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2"/>
        <v>13450.202697696455</v>
      </c>
      <c r="L13" s="1">
        <f t="shared" si="0"/>
        <v>867.65435758493743</v>
      </c>
      <c r="M13" s="1">
        <f t="shared" si="1"/>
        <v>297.73298924832733</v>
      </c>
      <c r="N13" s="7">
        <f t="shared" si="28"/>
        <v>3.4943385013603168E-2</v>
      </c>
      <c r="O13" s="7">
        <f t="shared" si="13"/>
        <v>1.4970543202716957E-2</v>
      </c>
      <c r="P13" s="7">
        <f t="shared" si="14"/>
        <v>2.2701301248050587E-2</v>
      </c>
      <c r="Q13" s="1">
        <v>2609.7598050683955</v>
      </c>
      <c r="R13" s="1"/>
      <c r="S13" s="1"/>
      <c r="T13" s="1">
        <f t="shared" si="15"/>
        <v>237.82038632290613</v>
      </c>
      <c r="U13" s="1"/>
      <c r="V13" s="1"/>
      <c r="W13" s="7">
        <f t="shared" si="29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6"/>
        <v>2.6711978739811997</v>
      </c>
      <c r="AD13" s="8"/>
      <c r="AE13" s="8"/>
      <c r="AF13" s="7">
        <f t="shared" si="30"/>
        <v>-6.1904386233404551E-3</v>
      </c>
      <c r="AG13" s="7"/>
      <c r="AH13" s="7"/>
      <c r="AI13" s="1">
        <f t="shared" si="31"/>
        <v>16011.489771367214</v>
      </c>
      <c r="AJ13" s="1">
        <f t="shared" si="32"/>
        <v>1796.7035905080247</v>
      </c>
      <c r="AK13" s="1">
        <f t="shared" si="33"/>
        <v>569.46784232811092</v>
      </c>
      <c r="AL13" s="10">
        <f t="shared" si="17"/>
        <v>6.3432744481495797</v>
      </c>
      <c r="AM13" s="10">
        <f t="shared" si="18"/>
        <v>0.78067992271020803</v>
      </c>
      <c r="AN13" s="10">
        <f t="shared" si="19"/>
        <v>0.33320806849417989</v>
      </c>
      <c r="AO13" s="7">
        <f t="shared" si="34"/>
        <v>2.0621120954280148E-2</v>
      </c>
      <c r="AP13" s="7">
        <f t="shared" si="20"/>
        <v>2.5977173653231045E-2</v>
      </c>
      <c r="AQ13" s="7">
        <f t="shared" si="21"/>
        <v>2.3564574154817608E-2</v>
      </c>
      <c r="AR13" s="1">
        <f t="shared" si="35"/>
        <v>9386.3761279839782</v>
      </c>
      <c r="AS13" s="1">
        <f t="shared" si="36"/>
        <v>1128.3706942022791</v>
      </c>
      <c r="AT13" s="1">
        <f t="shared" si="37"/>
        <v>359.2685772943359</v>
      </c>
      <c r="AU13" s="1">
        <f t="shared" si="38"/>
        <v>1877.2752255967957</v>
      </c>
      <c r="AV13" s="1">
        <f t="shared" si="39"/>
        <v>225.67413884045584</v>
      </c>
      <c r="AW13" s="1">
        <f t="shared" si="40"/>
        <v>71.853715458867185</v>
      </c>
      <c r="AX13">
        <v>0</v>
      </c>
      <c r="AY13">
        <v>0</v>
      </c>
      <c r="AZ13">
        <v>0</v>
      </c>
      <c r="BA13">
        <f t="shared" si="4"/>
        <v>0</v>
      </c>
      <c r="BB13">
        <f t="shared" si="22"/>
        <v>0</v>
      </c>
      <c r="BC13">
        <f t="shared" si="5"/>
        <v>0</v>
      </c>
      <c r="BD13">
        <f t="shared" si="6"/>
        <v>0</v>
      </c>
      <c r="BE13">
        <f t="shared" si="7"/>
        <v>0</v>
      </c>
      <c r="BF13">
        <f t="shared" si="8"/>
        <v>0</v>
      </c>
      <c r="BG13">
        <f t="shared" si="9"/>
        <v>0</v>
      </c>
      <c r="BH13">
        <f t="shared" si="23"/>
        <v>0</v>
      </c>
      <c r="BI13">
        <f t="shared" si="24"/>
        <v>0</v>
      </c>
      <c r="BJ13">
        <f t="shared" si="25"/>
        <v>0</v>
      </c>
      <c r="BK13" s="7">
        <f t="shared" si="26"/>
        <v>5.2772381868527701E-2</v>
      </c>
      <c r="BL13" s="8">
        <f>BL$3*temperature!$I123+BL$4*temperature!$I123^2+BL$5*temperature!$I123^6</f>
        <v>1.4403824276277617</v>
      </c>
      <c r="BM13" s="8">
        <f>BM$3*temperature!$I123+BM$4*temperature!$I123^2+BM$5*temperature!$I123^6</f>
        <v>0.85321170865615525</v>
      </c>
      <c r="BN13" s="8">
        <f>BN$3*temperature!$I123+BN$4*temperature!$I123^2+BN$5*temperature!$I123^6</f>
        <v>0.44368043537613655</v>
      </c>
      <c r="BO13" s="8"/>
      <c r="BP13" s="8"/>
      <c r="BQ13" s="8"/>
    </row>
    <row r="14" spans="1:69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27"/>
        <v>8.2734628686111922E-3</v>
      </c>
      <c r="F14" s="7">
        <f t="shared" si="10"/>
        <v>2.3486244164987902E-2</v>
      </c>
      <c r="G14" s="7">
        <f t="shared" si="11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2"/>
        <v>14147.198057643967</v>
      </c>
      <c r="L14" s="1">
        <f t="shared" si="0"/>
        <v>928.89338556550786</v>
      </c>
      <c r="M14" s="1">
        <f t="shared" si="1"/>
        <v>306.35141038049125</v>
      </c>
      <c r="N14" s="7">
        <f t="shared" si="28"/>
        <v>5.1820435395139697E-2</v>
      </c>
      <c r="O14" s="7">
        <f t="shared" si="13"/>
        <v>7.0579980893573202E-2</v>
      </c>
      <c r="P14" s="7">
        <f t="shared" si="14"/>
        <v>2.8946812894071527E-2</v>
      </c>
      <c r="Q14" s="1">
        <v>2771.6413588603582</v>
      </c>
      <c r="R14" s="1"/>
      <c r="S14" s="1"/>
      <c r="T14" s="1">
        <f t="shared" si="15"/>
        <v>238.15825215926691</v>
      </c>
      <c r="U14" s="1"/>
      <c r="V14" s="1"/>
      <c r="W14" s="7">
        <f t="shared" si="29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6"/>
        <v>2.6506134106401222</v>
      </c>
      <c r="AD14" s="8"/>
      <c r="AE14" s="8"/>
      <c r="AF14" s="7">
        <f t="shared" si="30"/>
        <v>-7.7060795613759225E-3</v>
      </c>
      <c r="AG14" s="7"/>
      <c r="AH14" s="7"/>
      <c r="AI14" s="1">
        <f t="shared" si="31"/>
        <v>16287.616019827288</v>
      </c>
      <c r="AJ14" s="1">
        <f t="shared" si="32"/>
        <v>1842.7073702976782</v>
      </c>
      <c r="AK14" s="1">
        <f t="shared" si="33"/>
        <v>584.37477355416706</v>
      </c>
      <c r="AL14" s="10">
        <f t="shared" si="17"/>
        <v>6.4740798777910671</v>
      </c>
      <c r="AM14" s="10">
        <f t="shared" si="18"/>
        <v>0.80095978063004214</v>
      </c>
      <c r="AN14" s="10">
        <f t="shared" si="19"/>
        <v>0.34105997473319455</v>
      </c>
      <c r="AO14" s="7">
        <f t="shared" si="34"/>
        <v>2.0621120954280148E-2</v>
      </c>
      <c r="AP14" s="7">
        <f t="shared" si="20"/>
        <v>2.5977173653231045E-2</v>
      </c>
      <c r="AQ14" s="7">
        <f t="shared" si="21"/>
        <v>2.3564574154817608E-2</v>
      </c>
      <c r="AR14" s="1">
        <f t="shared" si="35"/>
        <v>9676.3224057587577</v>
      </c>
      <c r="AS14" s="1">
        <f t="shared" si="36"/>
        <v>1185.3622500003498</v>
      </c>
      <c r="AT14" s="1">
        <f t="shared" si="37"/>
        <v>377.08070893414532</v>
      </c>
      <c r="AU14" s="1">
        <f t="shared" si="38"/>
        <v>1935.2644811517516</v>
      </c>
      <c r="AV14" s="1">
        <f t="shared" si="39"/>
        <v>237.07245000006998</v>
      </c>
      <c r="AW14" s="1">
        <f t="shared" si="40"/>
        <v>75.416141786829073</v>
      </c>
      <c r="AX14">
        <v>0</v>
      </c>
      <c r="AY14">
        <v>0</v>
      </c>
      <c r="AZ14">
        <v>0</v>
      </c>
      <c r="BA14">
        <f t="shared" si="4"/>
        <v>0</v>
      </c>
      <c r="BB14">
        <f t="shared" si="22"/>
        <v>0</v>
      </c>
      <c r="BC14">
        <f t="shared" si="5"/>
        <v>0</v>
      </c>
      <c r="BD14">
        <f t="shared" si="6"/>
        <v>0</v>
      </c>
      <c r="BE14">
        <f t="shared" si="7"/>
        <v>0</v>
      </c>
      <c r="BF14">
        <f t="shared" si="8"/>
        <v>0</v>
      </c>
      <c r="BG14">
        <f t="shared" si="9"/>
        <v>0</v>
      </c>
      <c r="BH14">
        <f t="shared" si="23"/>
        <v>0</v>
      </c>
      <c r="BI14">
        <f t="shared" si="24"/>
        <v>0</v>
      </c>
      <c r="BJ14">
        <f t="shared" si="25"/>
        <v>0</v>
      </c>
      <c r="BK14" s="7">
        <f t="shared" si="26"/>
        <v>7.2294549261994828E-2</v>
      </c>
      <c r="BL14" s="8">
        <f>BL$3*temperature!$I124+BL$4*temperature!$I124^2+BL$5*temperature!$I124^6</f>
        <v>1.4771943825530993</v>
      </c>
      <c r="BM14" s="8">
        <f>BM$3*temperature!$I124+BM$4*temperature!$I124^2+BM$5*temperature!$I124^6</f>
        <v>0.87425195968384428</v>
      </c>
      <c r="BN14" s="8">
        <f>BN$3*temperature!$I124+BN$4*temperature!$I124^2+BN$5*temperature!$I124^6</f>
        <v>0.45377238394987207</v>
      </c>
      <c r="BO14" s="8"/>
      <c r="BP14" s="8"/>
      <c r="BQ14" s="8"/>
    </row>
    <row r="15" spans="1:69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27"/>
        <v>1.0355828525681954E-2</v>
      </c>
      <c r="F15" s="7">
        <f t="shared" si="10"/>
        <v>2.4178628693027893E-2</v>
      </c>
      <c r="G15" s="7">
        <f t="shared" si="11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2"/>
        <v>14860.457675322026</v>
      </c>
      <c r="L15" s="1">
        <f t="shared" si="0"/>
        <v>960.92249773698404</v>
      </c>
      <c r="M15" s="1">
        <f t="shared" si="1"/>
        <v>318.45456157543998</v>
      </c>
      <c r="N15" s="7">
        <f t="shared" si="28"/>
        <v>5.041702355277855E-2</v>
      </c>
      <c r="O15" s="7">
        <f t="shared" si="13"/>
        <v>3.4480934700570565E-2</v>
      </c>
      <c r="P15" s="7">
        <f t="shared" si="14"/>
        <v>3.9507411374135604E-2</v>
      </c>
      <c r="Q15" s="1">
        <v>2952.370692419564</v>
      </c>
      <c r="R15" s="1"/>
      <c r="S15" s="1"/>
      <c r="T15" s="1">
        <f t="shared" si="15"/>
        <v>239.03603915056789</v>
      </c>
      <c r="U15" s="1"/>
      <c r="V15" s="1"/>
      <c r="W15" s="7">
        <f t="shared" si="29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6"/>
        <v>2.6411173167387387</v>
      </c>
      <c r="AD15" s="8"/>
      <c r="AE15" s="8"/>
      <c r="AF15" s="7">
        <f t="shared" si="30"/>
        <v>-3.5826023754592651E-3</v>
      </c>
      <c r="AG15" s="7"/>
      <c r="AH15" s="7"/>
      <c r="AI15" s="1">
        <f t="shared" si="31"/>
        <v>16594.118898996312</v>
      </c>
      <c r="AJ15" s="1">
        <f t="shared" si="32"/>
        <v>1895.5090832679803</v>
      </c>
      <c r="AK15" s="1">
        <f t="shared" si="33"/>
        <v>601.35343798557938</v>
      </c>
      <c r="AL15" s="10">
        <f t="shared" si="17"/>
        <v>6.6075826620186682</v>
      </c>
      <c r="AM15" s="10">
        <f t="shared" si="18"/>
        <v>0.82176645194072262</v>
      </c>
      <c r="AN15" s="10">
        <f t="shared" si="19"/>
        <v>0.34909690779903513</v>
      </c>
      <c r="AO15" s="7">
        <f t="shared" si="34"/>
        <v>2.0621120954280148E-2</v>
      </c>
      <c r="AP15" s="7">
        <f t="shared" si="20"/>
        <v>2.5977173653231045E-2</v>
      </c>
      <c r="AQ15" s="7">
        <f t="shared" si="21"/>
        <v>2.3564574154817608E-2</v>
      </c>
      <c r="AR15" s="1">
        <f t="shared" si="35"/>
        <v>9994.7905533313224</v>
      </c>
      <c r="AS15" s="1">
        <f t="shared" si="36"/>
        <v>1246.6463148570547</v>
      </c>
      <c r="AT15" s="1">
        <f t="shared" si="37"/>
        <v>395.93208496619508</v>
      </c>
      <c r="AU15" s="1">
        <f t="shared" si="38"/>
        <v>1998.9581106662645</v>
      </c>
      <c r="AV15" s="1">
        <f t="shared" si="39"/>
        <v>249.32926297141094</v>
      </c>
      <c r="AW15" s="1">
        <f t="shared" si="40"/>
        <v>79.186416993239021</v>
      </c>
      <c r="AX15">
        <v>0</v>
      </c>
      <c r="AY15">
        <v>0</v>
      </c>
      <c r="AZ15">
        <v>0</v>
      </c>
      <c r="BA15">
        <f t="shared" si="4"/>
        <v>0</v>
      </c>
      <c r="BB15">
        <f t="shared" si="22"/>
        <v>0</v>
      </c>
      <c r="BC15">
        <f t="shared" si="5"/>
        <v>0</v>
      </c>
      <c r="BD15">
        <f t="shared" si="6"/>
        <v>0</v>
      </c>
      <c r="BE15">
        <f t="shared" si="7"/>
        <v>0</v>
      </c>
      <c r="BF15">
        <f t="shared" si="8"/>
        <v>0</v>
      </c>
      <c r="BG15">
        <f t="shared" si="9"/>
        <v>0</v>
      </c>
      <c r="BH15">
        <f t="shared" si="23"/>
        <v>0</v>
      </c>
      <c r="BI15">
        <f t="shared" si="24"/>
        <v>0</v>
      </c>
      <c r="BJ15">
        <f t="shared" si="25"/>
        <v>0</v>
      </c>
      <c r="BK15" s="7">
        <f t="shared" si="26"/>
        <v>6.9156537978306759E-2</v>
      </c>
      <c r="BL15" s="8">
        <f>BL$3*temperature!$I125+BL$4*temperature!$I125^2+BL$5*temperature!$I125^6</f>
        <v>1.5151392004004016</v>
      </c>
      <c r="BM15" s="8">
        <f>BM$3*temperature!$I125+BM$4*temperature!$I125^2+BM$5*temperature!$I125^6</f>
        <v>0.89588717346396418</v>
      </c>
      <c r="BN15" s="8">
        <f>BN$3*temperature!$I125+BN$4*temperature!$I125^2+BN$5*temperature!$I125^6</f>
        <v>0.46408928991926757</v>
      </c>
      <c r="BO15" s="8"/>
      <c r="BP15" s="8"/>
      <c r="BQ15" s="8"/>
    </row>
    <row r="16" spans="1:69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27"/>
        <v>9.0723766240810022E-3</v>
      </c>
      <c r="F16" s="7">
        <f t="shared" si="10"/>
        <v>2.4041911671104588E-2</v>
      </c>
      <c r="G16" s="7">
        <f t="shared" si="11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2"/>
        <v>15268.913327934199</v>
      </c>
      <c r="L16" s="1">
        <f t="shared" si="0"/>
        <v>1020.2942153499797</v>
      </c>
      <c r="M16" s="1">
        <f t="shared" si="1"/>
        <v>332.42707462745153</v>
      </c>
      <c r="N16" s="7">
        <f t="shared" si="28"/>
        <v>2.7486074893270152E-2</v>
      </c>
      <c r="O16" s="7">
        <f t="shared" si="13"/>
        <v>6.1786166681307542E-2</v>
      </c>
      <c r="P16" s="7">
        <f t="shared" si="14"/>
        <v>4.3876002224265687E-2</v>
      </c>
      <c r="Q16" s="1">
        <v>3224.0732506673107</v>
      </c>
      <c r="R16" s="1"/>
      <c r="S16" s="1"/>
      <c r="T16" s="1">
        <f t="shared" si="15"/>
        <v>251.76719217015059</v>
      </c>
      <c r="U16" s="1"/>
      <c r="V16" s="1"/>
      <c r="W16" s="7">
        <f t="shared" si="29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6"/>
        <v>2.6237360585832352</v>
      </c>
      <c r="AD16" s="8"/>
      <c r="AE16" s="8"/>
      <c r="AF16" s="7">
        <f t="shared" si="30"/>
        <v>-6.5810246464045319E-3</v>
      </c>
      <c r="AG16" s="7"/>
      <c r="AH16" s="7"/>
      <c r="AI16" s="1">
        <f t="shared" si="31"/>
        <v>16933.665119762947</v>
      </c>
      <c r="AJ16" s="1">
        <f t="shared" si="32"/>
        <v>1955.2874379125933</v>
      </c>
      <c r="AK16" s="1">
        <f t="shared" si="33"/>
        <v>620.40451118026056</v>
      </c>
      <c r="AL16" s="10">
        <f t="shared" si="17"/>
        <v>6.7438384233075599</v>
      </c>
      <c r="AM16" s="10">
        <f t="shared" si="18"/>
        <v>0.84311362176518634</v>
      </c>
      <c r="AN16" s="10">
        <f t="shared" si="19"/>
        <v>0.35732322777008302</v>
      </c>
      <c r="AO16" s="7">
        <f t="shared" si="34"/>
        <v>2.0621120954280148E-2</v>
      </c>
      <c r="AP16" s="7">
        <f t="shared" si="20"/>
        <v>2.5977173653231045E-2</v>
      </c>
      <c r="AQ16" s="7">
        <f t="shared" si="21"/>
        <v>2.3564574154817608E-2</v>
      </c>
      <c r="AR16" s="1">
        <f t="shared" si="35"/>
        <v>10316.573033869898</v>
      </c>
      <c r="AS16" s="1">
        <f t="shared" si="36"/>
        <v>1311.6926635051279</v>
      </c>
      <c r="AT16" s="1">
        <f t="shared" si="37"/>
        <v>415.83491446550767</v>
      </c>
      <c r="AU16" s="1">
        <f t="shared" si="38"/>
        <v>2063.3146067739794</v>
      </c>
      <c r="AV16" s="1">
        <f t="shared" si="39"/>
        <v>262.3385327010256</v>
      </c>
      <c r="AW16" s="1">
        <f t="shared" si="40"/>
        <v>83.166982893101533</v>
      </c>
      <c r="AX16">
        <v>0</v>
      </c>
      <c r="AY16">
        <v>0</v>
      </c>
      <c r="AZ16">
        <v>0</v>
      </c>
      <c r="BA16">
        <f t="shared" si="4"/>
        <v>0</v>
      </c>
      <c r="BB16">
        <f t="shared" si="22"/>
        <v>0</v>
      </c>
      <c r="BC16">
        <f t="shared" si="5"/>
        <v>0</v>
      </c>
      <c r="BD16">
        <f t="shared" si="6"/>
        <v>0</v>
      </c>
      <c r="BE16">
        <f t="shared" si="7"/>
        <v>0</v>
      </c>
      <c r="BF16">
        <f t="shared" si="8"/>
        <v>0</v>
      </c>
      <c r="BG16">
        <f t="shared" si="9"/>
        <v>0</v>
      </c>
      <c r="BH16">
        <f t="shared" si="23"/>
        <v>0</v>
      </c>
      <c r="BI16">
        <f t="shared" si="24"/>
        <v>0</v>
      </c>
      <c r="BJ16">
        <f t="shared" si="25"/>
        <v>0</v>
      </c>
      <c r="BK16" s="7">
        <f t="shared" si="26"/>
        <v>5.1440999330630149E-2</v>
      </c>
      <c r="BL16" s="8">
        <f>BL$3*temperature!$I126+BL$4*temperature!$I126^2+BL$5*temperature!$I126^6</f>
        <v>1.5543038237247848</v>
      </c>
      <c r="BM16" s="8">
        <f>BM$3*temperature!$I126+BM$4*temperature!$I126^2+BM$5*temperature!$I126^6</f>
        <v>0.9181605220522322</v>
      </c>
      <c r="BN16" s="8">
        <f>BN$3*temperature!$I126+BN$4*temperature!$I126^2+BN$5*temperature!$I126^6</f>
        <v>0.47464436187654513</v>
      </c>
      <c r="BO16" s="8"/>
      <c r="BP16" s="8"/>
      <c r="BQ16" s="8"/>
    </row>
    <row r="17" spans="1:69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27"/>
        <v>1.0031704437992728E-2</v>
      </c>
      <c r="F17" s="7">
        <f t="shared" si="10"/>
        <v>2.4254629006525308E-2</v>
      </c>
      <c r="G17" s="7">
        <f t="shared" si="11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2"/>
        <v>15683.819679483244</v>
      </c>
      <c r="L17" s="1">
        <f t="shared" si="0"/>
        <v>1056.3156192060862</v>
      </c>
      <c r="M17" s="1">
        <f t="shared" si="1"/>
        <v>335.79402433817955</v>
      </c>
      <c r="N17" s="7">
        <f t="shared" si="28"/>
        <v>2.7173273083552107E-2</v>
      </c>
      <c r="O17" s="7">
        <f t="shared" si="13"/>
        <v>3.5304918242382133E-2</v>
      </c>
      <c r="P17" s="7">
        <f t="shared" si="14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5"/>
        <v>254.42178021340607</v>
      </c>
      <c r="U17" s="1">
        <f t="shared" ref="U17:U55" si="41">R17/I17*1000</f>
        <v>966.56782143777843</v>
      </c>
      <c r="V17" s="1">
        <f t="shared" ref="V17:V55" si="42">S17/J17*1000</f>
        <v>962.73501234469597</v>
      </c>
      <c r="W17" s="7">
        <f t="shared" si="29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6"/>
        <v>2.5476228902565792</v>
      </c>
      <c r="AD17" s="8">
        <f t="shared" ref="AD17:AD54" si="43">AA17/R17</f>
        <v>2.8423613876819047</v>
      </c>
      <c r="AE17" s="8">
        <f t="shared" ref="AE17:AE54" si="44">AB17/S17</f>
        <v>1.605279812372872</v>
      </c>
      <c r="AF17" s="7">
        <f t="shared" si="30"/>
        <v>-2.9009460794526598E-2</v>
      </c>
      <c r="AG17" s="7"/>
      <c r="AH17" s="7"/>
      <c r="AI17" s="1">
        <f t="shared" si="31"/>
        <v>17303.613214560632</v>
      </c>
      <c r="AJ17" s="1">
        <f t="shared" si="32"/>
        <v>2022.0972268223595</v>
      </c>
      <c r="AK17" s="1">
        <f t="shared" si="33"/>
        <v>641.53104295533603</v>
      </c>
      <c r="AL17" s="10">
        <f t="shared" si="17"/>
        <v>6.8829039311307074</v>
      </c>
      <c r="AM17" s="10">
        <f t="shared" si="18"/>
        <v>0.86501533072718517</v>
      </c>
      <c r="AN17" s="10">
        <f t="shared" si="19"/>
        <v>0.36574339746810991</v>
      </c>
      <c r="AO17" s="7">
        <f t="shared" si="34"/>
        <v>2.0621120954280148E-2</v>
      </c>
      <c r="AP17" s="7">
        <f t="shared" si="20"/>
        <v>2.5977173653231045E-2</v>
      </c>
      <c r="AQ17" s="7">
        <f t="shared" si="21"/>
        <v>2.3564574154817608E-2</v>
      </c>
      <c r="AR17" s="1">
        <f t="shared" si="35"/>
        <v>10659.704849185897</v>
      </c>
      <c r="AS17" s="1">
        <f t="shared" si="36"/>
        <v>1381.0659597903455</v>
      </c>
      <c r="AT17" s="1">
        <f t="shared" si="37"/>
        <v>436.81561405106328</v>
      </c>
      <c r="AU17" s="1">
        <f t="shared" si="38"/>
        <v>2131.9409698371796</v>
      </c>
      <c r="AV17" s="1">
        <f t="shared" si="39"/>
        <v>276.2131919580691</v>
      </c>
      <c r="AW17" s="1">
        <f t="shared" si="40"/>
        <v>87.363122810212658</v>
      </c>
      <c r="AX17">
        <v>0</v>
      </c>
      <c r="AY17">
        <v>0</v>
      </c>
      <c r="AZ17">
        <v>0</v>
      </c>
      <c r="BA17">
        <f t="shared" si="4"/>
        <v>0</v>
      </c>
      <c r="BB17">
        <f t="shared" si="22"/>
        <v>0</v>
      </c>
      <c r="BC17">
        <f t="shared" si="5"/>
        <v>0</v>
      </c>
      <c r="BD17">
        <f t="shared" si="6"/>
        <v>0</v>
      </c>
      <c r="BE17">
        <f t="shared" si="7"/>
        <v>0</v>
      </c>
      <c r="BF17">
        <f t="shared" si="8"/>
        <v>0</v>
      </c>
      <c r="BG17">
        <f t="shared" si="9"/>
        <v>0</v>
      </c>
      <c r="BH17">
        <f t="shared" si="23"/>
        <v>0</v>
      </c>
      <c r="BI17">
        <f t="shared" si="24"/>
        <v>0</v>
      </c>
      <c r="BJ17">
        <f t="shared" si="25"/>
        <v>0</v>
      </c>
      <c r="BK17" s="7">
        <f t="shared" si="26"/>
        <v>4.8303920805933015E-2</v>
      </c>
      <c r="BL17" s="8">
        <f>BL$3*temperature!$I127+BL$4*temperature!$I127^2+BL$5*temperature!$I127^6</f>
        <v>1.5948202751955853</v>
      </c>
      <c r="BM17" s="8">
        <f>BM$3*temperature!$I127+BM$4*temperature!$I127^2+BM$5*temperature!$I127^6</f>
        <v>0.94113968601139453</v>
      </c>
      <c r="BN17" s="8">
        <f>BN$3*temperature!$I127+BN$4*temperature!$I127^2+BN$5*temperature!$I127^6</f>
        <v>0.48546111781265744</v>
      </c>
      <c r="BO17" s="8"/>
      <c r="BP17" s="8"/>
      <c r="BQ17" s="8"/>
    </row>
    <row r="18" spans="1:69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27"/>
        <v>9.3029654959206898E-3</v>
      </c>
      <c r="F18" s="7">
        <f t="shared" si="10"/>
        <v>2.268243707841977E-2</v>
      </c>
      <c r="G18" s="7">
        <f t="shared" si="11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2"/>
        <v>16384.195990758039</v>
      </c>
      <c r="L18" s="1">
        <f t="shared" si="0"/>
        <v>1095.1045930105074</v>
      </c>
      <c r="M18" s="1">
        <f t="shared" si="1"/>
        <v>338.40809822518537</v>
      </c>
      <c r="N18" s="7">
        <f t="shared" si="28"/>
        <v>4.4655978300425891E-2</v>
      </c>
      <c r="O18" s="7">
        <f t="shared" si="13"/>
        <v>3.6721007527631189E-2</v>
      </c>
      <c r="P18" s="7">
        <f t="shared" si="14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5"/>
        <v>253.30737992558272</v>
      </c>
      <c r="U18" s="1">
        <f t="shared" si="41"/>
        <v>960.46139471253696</v>
      </c>
      <c r="V18" s="1">
        <f t="shared" si="42"/>
        <v>962.13777894225257</v>
      </c>
      <c r="W18" s="7">
        <f t="shared" si="29"/>
        <v>-4.3801292754440668E-3</v>
      </c>
      <c r="X18" s="7">
        <f t="shared" ref="X18:X55" si="45">U18/U17-1</f>
        <v>-6.3176391659285347E-3</v>
      </c>
      <c r="Y18" s="7">
        <f t="shared" ref="Y18:Y55" si="46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6"/>
        <v>2.5416490259019571</v>
      </c>
      <c r="AD18" s="8">
        <f t="shared" si="43"/>
        <v>2.83461239009165</v>
      </c>
      <c r="AE18" s="8">
        <f t="shared" si="44"/>
        <v>1.6520463245264814</v>
      </c>
      <c r="AF18" s="7">
        <f t="shared" si="30"/>
        <v>-2.3448777986213587E-3</v>
      </c>
      <c r="AG18" s="7">
        <f t="shared" ref="AG18:AG54" si="47">AD18/AD17-1</f>
        <v>-2.7262534679217687E-3</v>
      </c>
      <c r="AH18" s="7">
        <f t="shared" ref="AH18:AH54" si="48">AE18/AE17-1</f>
        <v>2.9132934827406087E-2</v>
      </c>
      <c r="AI18" s="1">
        <f t="shared" si="31"/>
        <v>17705.192862941749</v>
      </c>
      <c r="AJ18" s="1">
        <f t="shared" si="32"/>
        <v>2096.1006960981927</v>
      </c>
      <c r="AK18" s="1">
        <f t="shared" si="33"/>
        <v>664.7410614700151</v>
      </c>
      <c r="AL18" s="10">
        <f t="shared" si="17"/>
        <v>7.0248371256112438</v>
      </c>
      <c r="AM18" s="10">
        <f t="shared" si="18"/>
        <v>0.8874859841861924</v>
      </c>
      <c r="AN18" s="10">
        <f t="shared" si="19"/>
        <v>0.3743619848793821</v>
      </c>
      <c r="AO18" s="7">
        <f t="shared" si="34"/>
        <v>2.0621120954280148E-2</v>
      </c>
      <c r="AP18" s="7">
        <f t="shared" si="20"/>
        <v>2.5977173653231045E-2</v>
      </c>
      <c r="AQ18" s="7">
        <f t="shared" si="21"/>
        <v>2.3564574154817608E-2</v>
      </c>
      <c r="AR18" s="1">
        <f t="shared" si="35"/>
        <v>11010.822038053806</v>
      </c>
      <c r="AS18" s="1">
        <f t="shared" si="36"/>
        <v>1453.0038981016521</v>
      </c>
      <c r="AT18" s="1">
        <f t="shared" si="37"/>
        <v>458.92765558057278</v>
      </c>
      <c r="AU18" s="1">
        <f t="shared" si="38"/>
        <v>2202.1644076107614</v>
      </c>
      <c r="AV18" s="1">
        <f t="shared" si="39"/>
        <v>290.60077962033046</v>
      </c>
      <c r="AW18" s="1">
        <f t="shared" si="40"/>
        <v>91.785531116114555</v>
      </c>
      <c r="AX18">
        <v>0</v>
      </c>
      <c r="AY18">
        <v>0</v>
      </c>
      <c r="AZ18">
        <v>0</v>
      </c>
      <c r="BA18">
        <f t="shared" si="4"/>
        <v>0</v>
      </c>
      <c r="BB18">
        <f t="shared" si="22"/>
        <v>0</v>
      </c>
      <c r="BC18">
        <f t="shared" si="5"/>
        <v>0</v>
      </c>
      <c r="BD18">
        <f t="shared" si="6"/>
        <v>0</v>
      </c>
      <c r="BE18">
        <f t="shared" si="7"/>
        <v>0</v>
      </c>
      <c r="BF18">
        <f t="shared" si="8"/>
        <v>0</v>
      </c>
      <c r="BG18">
        <f t="shared" si="9"/>
        <v>0</v>
      </c>
      <c r="BH18">
        <f t="shared" si="23"/>
        <v>0</v>
      </c>
      <c r="BI18">
        <f t="shared" si="24"/>
        <v>0</v>
      </c>
      <c r="BJ18">
        <f t="shared" si="25"/>
        <v>0</v>
      </c>
      <c r="BK18" s="7">
        <f t="shared" si="26"/>
        <v>6.347093856464367E-2</v>
      </c>
      <c r="BL18" s="8">
        <f>BL$3*temperature!$I128+BL$4*temperature!$I128^2+BL$5*temperature!$I128^6</f>
        <v>1.6366720931207013</v>
      </c>
      <c r="BM18" s="8">
        <f>BM$3*temperature!$I128+BM$4*temperature!$I128^2+BM$5*temperature!$I128^6</f>
        <v>0.964807045440637</v>
      </c>
      <c r="BN18" s="8">
        <f>BN$3*temperature!$I128+BN$4*temperature!$I128^2+BN$5*temperature!$I128^6</f>
        <v>0.4965216637840687</v>
      </c>
      <c r="BO18" s="8"/>
      <c r="BP18" s="8"/>
      <c r="BQ18" s="8"/>
    </row>
    <row r="19" spans="1:69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27"/>
        <v>8.234003750892116E-3</v>
      </c>
      <c r="F19" s="7">
        <f t="shared" si="10"/>
        <v>2.1618595678227326E-2</v>
      </c>
      <c r="G19" s="7">
        <f t="shared" si="11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2"/>
        <v>17285.569341438746</v>
      </c>
      <c r="L19" s="1">
        <f t="shared" si="0"/>
        <v>1159.7824956716206</v>
      </c>
      <c r="M19" s="1">
        <f t="shared" si="1"/>
        <v>347.52943617096099</v>
      </c>
      <c r="N19" s="7">
        <f t="shared" si="28"/>
        <v>5.5014805193318805E-2</v>
      </c>
      <c r="O19" s="7">
        <f t="shared" si="13"/>
        <v>5.906093634701115E-2</v>
      </c>
      <c r="P19" s="7">
        <f t="shared" si="14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5"/>
        <v>251.13148147524893</v>
      </c>
      <c r="U19" s="1">
        <f t="shared" si="41"/>
        <v>934.74464407668324</v>
      </c>
      <c r="V19" s="1">
        <f t="shared" si="42"/>
        <v>953.358521329567</v>
      </c>
      <c r="W19" s="7">
        <f t="shared" si="29"/>
        <v>-8.5899528508527334E-3</v>
      </c>
      <c r="X19" s="7">
        <f t="shared" si="45"/>
        <v>-2.6775413126886471E-2</v>
      </c>
      <c r="Y19" s="7">
        <f t="shared" si="46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6"/>
        <v>2.5535858110607683</v>
      </c>
      <c r="AD19" s="8">
        <f t="shared" si="43"/>
        <v>2.8535309635613215</v>
      </c>
      <c r="AE19" s="8">
        <f t="shared" si="44"/>
        <v>1.6872467626084724</v>
      </c>
      <c r="AF19" s="7">
        <f t="shared" si="30"/>
        <v>4.69647265895623E-3</v>
      </c>
      <c r="AG19" s="7">
        <f t="shared" si="47"/>
        <v>6.6741306627322583E-3</v>
      </c>
      <c r="AH19" s="7">
        <f t="shared" si="48"/>
        <v>2.1307173751365927E-2</v>
      </c>
      <c r="AI19" s="1">
        <f t="shared" si="31"/>
        <v>18136.837984258334</v>
      </c>
      <c r="AJ19" s="1">
        <f t="shared" si="32"/>
        <v>2177.0914061087037</v>
      </c>
      <c r="AK19" s="1">
        <f t="shared" si="33"/>
        <v>690.05248643912819</v>
      </c>
      <c r="AL19" s="10">
        <f t="shared" si="17"/>
        <v>7.1696971416625912</v>
      </c>
      <c r="AM19" s="10">
        <f t="shared" si="18"/>
        <v>0.91054036171220576</v>
      </c>
      <c r="AN19" s="10">
        <f t="shared" si="19"/>
        <v>0.38318366563281703</v>
      </c>
      <c r="AO19" s="7">
        <f t="shared" si="34"/>
        <v>2.0621120954280148E-2</v>
      </c>
      <c r="AP19" s="7">
        <f t="shared" si="20"/>
        <v>2.5977173653231045E-2</v>
      </c>
      <c r="AQ19" s="7">
        <f t="shared" si="21"/>
        <v>2.3564574154817608E-2</v>
      </c>
      <c r="AR19" s="1">
        <f t="shared" si="35"/>
        <v>11366.468416722841</v>
      </c>
      <c r="AS19" s="1">
        <f t="shared" si="36"/>
        <v>1528.0178012114277</v>
      </c>
      <c r="AT19" s="1">
        <f t="shared" si="37"/>
        <v>482.28840869984691</v>
      </c>
      <c r="AU19" s="1">
        <f t="shared" si="38"/>
        <v>2273.2936833445683</v>
      </c>
      <c r="AV19" s="1">
        <f t="shared" si="39"/>
        <v>305.60356024228554</v>
      </c>
      <c r="AW19" s="1">
        <f t="shared" si="40"/>
        <v>96.457681739969388</v>
      </c>
      <c r="AX19">
        <v>0</v>
      </c>
      <c r="AY19">
        <v>0</v>
      </c>
      <c r="AZ19">
        <v>0</v>
      </c>
      <c r="BA19">
        <f t="shared" si="4"/>
        <v>0</v>
      </c>
      <c r="BB19">
        <f t="shared" si="22"/>
        <v>0</v>
      </c>
      <c r="BC19">
        <f t="shared" si="5"/>
        <v>0</v>
      </c>
      <c r="BD19">
        <f t="shared" si="6"/>
        <v>0</v>
      </c>
      <c r="BE19">
        <f t="shared" si="7"/>
        <v>0</v>
      </c>
      <c r="BF19">
        <f t="shared" si="8"/>
        <v>0</v>
      </c>
      <c r="BG19">
        <f t="shared" si="9"/>
        <v>0</v>
      </c>
      <c r="BH19">
        <f t="shared" si="23"/>
        <v>0</v>
      </c>
      <c r="BI19">
        <f t="shared" si="24"/>
        <v>0</v>
      </c>
      <c r="BJ19">
        <f t="shared" si="25"/>
        <v>0</v>
      </c>
      <c r="BK19" s="7">
        <f t="shared" si="26"/>
        <v>7.4891970679945102E-2</v>
      </c>
      <c r="BL19" s="8">
        <f>BL$3*temperature!$I129+BL$4*temperature!$I129^2+BL$5*temperature!$I129^6</f>
        <v>1.6798517919154707</v>
      </c>
      <c r="BM19" s="8">
        <f>BM$3*temperature!$I129+BM$4*temperature!$I129^2+BM$5*temperature!$I129^6</f>
        <v>0.98914945123225717</v>
      </c>
      <c r="BN19" s="8">
        <f>BN$3*temperature!$I129+BN$4*temperature!$I129^2+BN$5*temperature!$I129^6</f>
        <v>0.50780949174080514</v>
      </c>
      <c r="BO19" s="8"/>
      <c r="BP19" s="8"/>
      <c r="BQ19" s="8"/>
    </row>
    <row r="20" spans="1:69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27"/>
        <v>9.4078969561326442E-3</v>
      </c>
      <c r="F20" s="7">
        <f t="shared" si="10"/>
        <v>2.0288190996412991E-2</v>
      </c>
      <c r="G20" s="7">
        <f t="shared" si="11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2"/>
        <v>17349.570095876647</v>
      </c>
      <c r="L20" s="1">
        <f t="shared" si="0"/>
        <v>1205.9742283933499</v>
      </c>
      <c r="M20" s="1">
        <f t="shared" si="1"/>
        <v>359.18800643393951</v>
      </c>
      <c r="N20" s="7">
        <f t="shared" si="28"/>
        <v>3.702554030689198E-3</v>
      </c>
      <c r="O20" s="7">
        <f t="shared" si="13"/>
        <v>3.9827927127819018E-2</v>
      </c>
      <c r="P20" s="7">
        <f t="shared" si="14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5"/>
        <v>244.90376906154114</v>
      </c>
      <c r="U20" s="1">
        <f t="shared" si="41"/>
        <v>922.20792846727261</v>
      </c>
      <c r="V20" s="1">
        <f t="shared" si="42"/>
        <v>933.54702847794022</v>
      </c>
      <c r="W20" s="7">
        <f t="shared" si="29"/>
        <v>-2.4798612970081124E-2</v>
      </c>
      <c r="X20" s="7">
        <f t="shared" si="45"/>
        <v>-1.3411914889112975E-2</v>
      </c>
      <c r="Y20" s="7">
        <f t="shared" si="46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6"/>
        <v>2.5209714956491069</v>
      </c>
      <c r="AD20" s="8">
        <f t="shared" si="43"/>
        <v>2.8281856834735843</v>
      </c>
      <c r="AE20" s="8">
        <f t="shared" si="44"/>
        <v>1.6578699567928139</v>
      </c>
      <c r="AF20" s="7">
        <f t="shared" si="30"/>
        <v>-1.2771967666171058E-2</v>
      </c>
      <c r="AG20" s="7">
        <f t="shared" si="47"/>
        <v>-8.8820764208933367E-3</v>
      </c>
      <c r="AH20" s="7">
        <f t="shared" si="48"/>
        <v>-1.7411090343561919E-2</v>
      </c>
      <c r="AI20" s="1">
        <f t="shared" si="31"/>
        <v>18596.447869177071</v>
      </c>
      <c r="AJ20" s="1">
        <f t="shared" si="32"/>
        <v>2264.9858257401193</v>
      </c>
      <c r="AK20" s="1">
        <f t="shared" si="33"/>
        <v>717.50491953518485</v>
      </c>
      <c r="AL20" s="10">
        <f t="shared" si="17"/>
        <v>7.3175443336263726</v>
      </c>
      <c r="AM20" s="10">
        <f t="shared" si="18"/>
        <v>0.9341936268066795</v>
      </c>
      <c r="AN20" s="10">
        <f t="shared" si="19"/>
        <v>0.39221322553653637</v>
      </c>
      <c r="AO20" s="7">
        <f t="shared" si="34"/>
        <v>2.0621120954280148E-2</v>
      </c>
      <c r="AP20" s="7">
        <f t="shared" si="20"/>
        <v>2.5977173653231045E-2</v>
      </c>
      <c r="AQ20" s="7">
        <f t="shared" si="21"/>
        <v>2.3564574154817608E-2</v>
      </c>
      <c r="AR20" s="1">
        <f t="shared" si="35"/>
        <v>11746.734262470169</v>
      </c>
      <c r="AS20" s="1">
        <f t="shared" si="36"/>
        <v>1605.7656572216438</v>
      </c>
      <c r="AT20" s="1">
        <f t="shared" si="37"/>
        <v>507.05898804871407</v>
      </c>
      <c r="AU20" s="1">
        <f t="shared" si="38"/>
        <v>2349.346852494034</v>
      </c>
      <c r="AV20" s="1">
        <f t="shared" si="39"/>
        <v>321.15313144432878</v>
      </c>
      <c r="AW20" s="1">
        <f t="shared" si="40"/>
        <v>101.41179760974282</v>
      </c>
      <c r="AX20">
        <v>0</v>
      </c>
      <c r="AY20">
        <v>0</v>
      </c>
      <c r="AZ20">
        <v>0</v>
      </c>
      <c r="BA20">
        <f t="shared" si="4"/>
        <v>0</v>
      </c>
      <c r="BB20">
        <f t="shared" si="22"/>
        <v>0</v>
      </c>
      <c r="BC20">
        <f t="shared" si="5"/>
        <v>0</v>
      </c>
      <c r="BD20">
        <f t="shared" si="6"/>
        <v>0</v>
      </c>
      <c r="BE20">
        <f t="shared" si="7"/>
        <v>0</v>
      </c>
      <c r="BF20">
        <f t="shared" si="8"/>
        <v>0</v>
      </c>
      <c r="BG20">
        <f t="shared" si="9"/>
        <v>0</v>
      </c>
      <c r="BH20">
        <f t="shared" si="23"/>
        <v>0</v>
      </c>
      <c r="BI20">
        <f t="shared" si="24"/>
        <v>0</v>
      </c>
      <c r="BJ20">
        <f t="shared" si="25"/>
        <v>0</v>
      </c>
      <c r="BK20" s="7">
        <f t="shared" si="26"/>
        <v>3.0247627033290508E-2</v>
      </c>
      <c r="BL20" s="8">
        <f>BL$3*temperature!$I130+BL$4*temperature!$I130^2+BL$5*temperature!$I130^6</f>
        <v>1.7244167366708303</v>
      </c>
      <c r="BM20" s="8">
        <f>BM$3*temperature!$I130+BM$4*temperature!$I130^2+BM$5*temperature!$I130^6</f>
        <v>1.014189424285415</v>
      </c>
      <c r="BN20" s="8">
        <f>BN$3*temperature!$I130+BN$4*temperature!$I130^2+BN$5*temperature!$I130^6</f>
        <v>0.51932359729052313</v>
      </c>
      <c r="BO20" s="8"/>
      <c r="BP20" s="8"/>
      <c r="BQ20" s="8"/>
    </row>
    <row r="21" spans="1:69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27"/>
        <v>8.8105353141860743E-3</v>
      </c>
      <c r="F21" s="7">
        <f t="shared" si="10"/>
        <v>1.8518710548682371E-2</v>
      </c>
      <c r="G21" s="7">
        <f t="shared" si="11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2"/>
        <v>17228.237350138545</v>
      </c>
      <c r="L21" s="1">
        <f t="shared" si="0"/>
        <v>1244.8236972192326</v>
      </c>
      <c r="M21" s="1">
        <f t="shared" si="1"/>
        <v>366.79990767294532</v>
      </c>
      <c r="N21" s="7">
        <f t="shared" si="28"/>
        <v>-6.9934151144723788E-3</v>
      </c>
      <c r="O21" s="7">
        <f t="shared" si="13"/>
        <v>3.2214178305982166E-2</v>
      </c>
      <c r="P21" s="7">
        <f t="shared" si="14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5"/>
        <v>239.41517390052832</v>
      </c>
      <c r="U21" s="1">
        <f t="shared" si="41"/>
        <v>931.35755780438399</v>
      </c>
      <c r="V21" s="1">
        <f t="shared" si="42"/>
        <v>928.01965757292055</v>
      </c>
      <c r="W21" s="7">
        <f t="shared" si="29"/>
        <v>-2.2411231897511597E-2</v>
      </c>
      <c r="X21" s="7">
        <f t="shared" si="45"/>
        <v>9.9214385982544506E-3</v>
      </c>
      <c r="Y21" s="7">
        <f t="shared" si="46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6"/>
        <v>2.4988921333566081</v>
      </c>
      <c r="AD21" s="8">
        <f t="shared" si="43"/>
        <v>2.8289948800713747</v>
      </c>
      <c r="AE21" s="8">
        <f t="shared" si="44"/>
        <v>1.6524296755249401</v>
      </c>
      <c r="AF21" s="7">
        <f t="shared" si="30"/>
        <v>-8.7582752643594608E-3</v>
      </c>
      <c r="AG21" s="7">
        <f t="shared" si="47"/>
        <v>2.8611862457217363E-4</v>
      </c>
      <c r="AH21" s="7">
        <f t="shared" si="48"/>
        <v>-3.2814885423209095E-3</v>
      </c>
      <c r="AI21" s="1">
        <f t="shared" si="31"/>
        <v>19086.149934753397</v>
      </c>
      <c r="AJ21" s="1">
        <f t="shared" si="32"/>
        <v>2359.6403746104361</v>
      </c>
      <c r="AK21" s="1">
        <f t="shared" si="33"/>
        <v>747.16622519140924</v>
      </c>
      <c r="AL21" s="10">
        <f t="shared" si="17"/>
        <v>7.468440300418389</v>
      </c>
      <c r="AM21" s="10">
        <f t="shared" si="18"/>
        <v>0.95846133687597834</v>
      </c>
      <c r="AN21" s="10">
        <f t="shared" si="19"/>
        <v>0.40145556317419229</v>
      </c>
      <c r="AO21" s="7">
        <f t="shared" si="34"/>
        <v>2.0621120954280148E-2</v>
      </c>
      <c r="AP21" s="7">
        <f t="shared" si="20"/>
        <v>2.5977173653231045E-2</v>
      </c>
      <c r="AQ21" s="7">
        <f t="shared" si="21"/>
        <v>2.3564574154817608E-2</v>
      </c>
      <c r="AR21" s="1">
        <f t="shared" si="35"/>
        <v>12136.320857069124</v>
      </c>
      <c r="AS21" s="1">
        <f t="shared" si="36"/>
        <v>1685.5868679662808</v>
      </c>
      <c r="AT21" s="1">
        <f t="shared" si="37"/>
        <v>533.38429875367615</v>
      </c>
      <c r="AU21" s="1">
        <f t="shared" si="38"/>
        <v>2427.2641714138249</v>
      </c>
      <c r="AV21" s="1">
        <f t="shared" si="39"/>
        <v>337.11737359325616</v>
      </c>
      <c r="AW21" s="1">
        <f t="shared" si="40"/>
        <v>106.67685975073523</v>
      </c>
      <c r="AX21">
        <v>0</v>
      </c>
      <c r="AY21">
        <v>0</v>
      </c>
      <c r="AZ21">
        <v>0</v>
      </c>
      <c r="BA21">
        <f t="shared" si="4"/>
        <v>0</v>
      </c>
      <c r="BB21">
        <f t="shared" si="22"/>
        <v>0</v>
      </c>
      <c r="BC21">
        <f t="shared" si="5"/>
        <v>0</v>
      </c>
      <c r="BD21">
        <f t="shared" si="6"/>
        <v>0</v>
      </c>
      <c r="BE21">
        <f t="shared" si="7"/>
        <v>0</v>
      </c>
      <c r="BF21">
        <f t="shared" si="8"/>
        <v>0</v>
      </c>
      <c r="BG21">
        <f t="shared" si="9"/>
        <v>0</v>
      </c>
      <c r="BH21">
        <f t="shared" si="23"/>
        <v>0</v>
      </c>
      <c r="BI21">
        <f t="shared" si="24"/>
        <v>0</v>
      </c>
      <c r="BJ21">
        <f t="shared" si="25"/>
        <v>0</v>
      </c>
      <c r="BK21" s="7">
        <f t="shared" si="26"/>
        <v>2.0173876499010562E-2</v>
      </c>
      <c r="BL21" s="8">
        <f>BL$3*temperature!$I131+BL$4*temperature!$I131^2+BL$5*temperature!$I131^6</f>
        <v>1.7701748923828049</v>
      </c>
      <c r="BM21" s="8">
        <f>BM$3*temperature!$I131+BM$4*temperature!$I131^2+BM$5*temperature!$I131^6</f>
        <v>1.0398087956305249</v>
      </c>
      <c r="BN21" s="8">
        <f>BN$3*temperature!$I131+BN$4*temperature!$I131^2+BN$5*temperature!$I131^6</f>
        <v>0.53099763008037404</v>
      </c>
      <c r="BO21" s="8"/>
      <c r="BP21" s="8"/>
      <c r="BQ21" s="8"/>
    </row>
    <row r="22" spans="1:69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27"/>
        <v>6.9846288060895212E-3</v>
      </c>
      <c r="F22" s="7">
        <f t="shared" si="10"/>
        <v>1.7251625849825869E-2</v>
      </c>
      <c r="G22" s="7">
        <f t="shared" si="11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2"/>
        <v>17932.758017666725</v>
      </c>
      <c r="L22" s="1">
        <f t="shared" si="0"/>
        <v>1298.187201914672</v>
      </c>
      <c r="M22" s="1">
        <f t="shared" si="1"/>
        <v>378.36243498398869</v>
      </c>
      <c r="N22" s="7">
        <f t="shared" si="28"/>
        <v>4.0893369020279735E-2</v>
      </c>
      <c r="O22" s="7">
        <f t="shared" si="13"/>
        <v>4.2868323293207E-2</v>
      </c>
      <c r="P22" s="7">
        <f t="shared" si="14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5"/>
        <v>243.05387961291987</v>
      </c>
      <c r="U22" s="1">
        <f t="shared" si="41"/>
        <v>918.92731212169167</v>
      </c>
      <c r="V22" s="1">
        <f t="shared" si="42"/>
        <v>912.48467178528426</v>
      </c>
      <c r="W22" s="7">
        <f t="shared" si="29"/>
        <v>1.519830866653149E-2</v>
      </c>
      <c r="X22" s="7">
        <f t="shared" si="45"/>
        <v>-1.3346373343440576E-2</v>
      </c>
      <c r="Y22" s="7">
        <f t="shared" si="46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6"/>
        <v>2.4636134916384531</v>
      </c>
      <c r="AD22" s="8">
        <f t="shared" si="43"/>
        <v>2.8412829323529851</v>
      </c>
      <c r="AE22" s="8">
        <f t="shared" si="44"/>
        <v>1.7017794034614855</v>
      </c>
      <c r="AF22" s="7">
        <f t="shared" si="30"/>
        <v>-1.411771290454511E-2</v>
      </c>
      <c r="AG22" s="7">
        <f t="shared" si="47"/>
        <v>4.3436106470791103E-3</v>
      </c>
      <c r="AH22" s="7">
        <f t="shared" si="48"/>
        <v>2.9864948970290017E-2</v>
      </c>
      <c r="AI22" s="1">
        <f t="shared" si="31"/>
        <v>19604.799112691886</v>
      </c>
      <c r="AJ22" s="1">
        <f t="shared" si="32"/>
        <v>2460.7937107426487</v>
      </c>
      <c r="AK22" s="1">
        <f t="shared" si="33"/>
        <v>779.12646242300366</v>
      </c>
      <c r="AL22" s="10">
        <f t="shared" si="17"/>
        <v>7.6224479111931371</v>
      </c>
      <c r="AM22" s="10">
        <f t="shared" si="18"/>
        <v>0.98335945346391362</v>
      </c>
      <c r="AN22" s="10">
        <f t="shared" si="19"/>
        <v>0.41091569256247462</v>
      </c>
      <c r="AO22" s="7">
        <f t="shared" si="34"/>
        <v>2.0621120954280148E-2</v>
      </c>
      <c r="AP22" s="7">
        <f t="shared" si="20"/>
        <v>2.5977173653231045E-2</v>
      </c>
      <c r="AQ22" s="7">
        <f t="shared" si="21"/>
        <v>2.3564574154817608E-2</v>
      </c>
      <c r="AR22" s="1">
        <f t="shared" si="35"/>
        <v>12522.720493719629</v>
      </c>
      <c r="AS22" s="1">
        <f t="shared" si="36"/>
        <v>1767.9803332996653</v>
      </c>
      <c r="AT22" s="1">
        <f t="shared" si="37"/>
        <v>561.37624208675288</v>
      </c>
      <c r="AU22" s="1">
        <f t="shared" si="38"/>
        <v>2504.544098743926</v>
      </c>
      <c r="AV22" s="1">
        <f t="shared" si="39"/>
        <v>353.59606665993306</v>
      </c>
      <c r="AW22" s="1">
        <f t="shared" si="40"/>
        <v>112.27524841735058</v>
      </c>
      <c r="AX22">
        <v>0</v>
      </c>
      <c r="AY22">
        <v>0</v>
      </c>
      <c r="AZ22">
        <v>0</v>
      </c>
      <c r="BA22">
        <f t="shared" si="4"/>
        <v>0</v>
      </c>
      <c r="BB22">
        <f t="shared" si="22"/>
        <v>0</v>
      </c>
      <c r="BC22">
        <f t="shared" si="5"/>
        <v>0</v>
      </c>
      <c r="BD22">
        <f t="shared" si="6"/>
        <v>0</v>
      </c>
      <c r="BE22">
        <f t="shared" si="7"/>
        <v>0</v>
      </c>
      <c r="BF22">
        <f t="shared" si="8"/>
        <v>0</v>
      </c>
      <c r="BG22">
        <f t="shared" si="9"/>
        <v>0</v>
      </c>
      <c r="BH22">
        <f t="shared" si="23"/>
        <v>0</v>
      </c>
      <c r="BI22">
        <f t="shared" si="24"/>
        <v>0</v>
      </c>
      <c r="BJ22">
        <f t="shared" si="25"/>
        <v>0</v>
      </c>
      <c r="BK22" s="7">
        <f t="shared" si="26"/>
        <v>6.1508636266423861E-2</v>
      </c>
      <c r="BL22" s="8">
        <f>BL$3*temperature!$I132+BL$4*temperature!$I132^2+BL$5*temperature!$I132^6</f>
        <v>1.8169181573041699</v>
      </c>
      <c r="BM22" s="8">
        <f>BM$3*temperature!$I132+BM$4*temperature!$I132^2+BM$5*temperature!$I132^6</f>
        <v>1.0658811463545013</v>
      </c>
      <c r="BN22" s="8">
        <f>BN$3*temperature!$I132+BN$4*temperature!$I132^2+BN$5*temperature!$I132^6</f>
        <v>0.54276235580271104</v>
      </c>
      <c r="BO22" s="8"/>
      <c r="BP22" s="8"/>
      <c r="BQ22" s="8"/>
    </row>
    <row r="23" spans="1:69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27"/>
        <v>7.3482904106083602E-3</v>
      </c>
      <c r="F23" s="7">
        <f t="shared" si="10"/>
        <v>1.6168595294302479E-2</v>
      </c>
      <c r="G23" s="7">
        <f t="shared" si="11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2"/>
        <v>18501.185325325401</v>
      </c>
      <c r="L23" s="1">
        <f t="shared" si="0"/>
        <v>1336.9446331800771</v>
      </c>
      <c r="M23" s="1">
        <f t="shared" si="1"/>
        <v>389.70954969738369</v>
      </c>
      <c r="N23" s="7">
        <f t="shared" si="28"/>
        <v>3.1697706905913892E-2</v>
      </c>
      <c r="O23" s="7">
        <f t="shared" si="13"/>
        <v>2.9855040327190441E-2</v>
      </c>
      <c r="P23" s="7">
        <f t="shared" si="14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5"/>
        <v>239.50476052364905</v>
      </c>
      <c r="U23" s="1">
        <f t="shared" si="41"/>
        <v>930.19975001883006</v>
      </c>
      <c r="V23" s="1">
        <f t="shared" si="42"/>
        <v>900.51487180944673</v>
      </c>
      <c r="W23" s="7">
        <f t="shared" si="29"/>
        <v>-1.4602190653870806E-2</v>
      </c>
      <c r="X23" s="7">
        <f t="shared" si="45"/>
        <v>1.2266952726774027E-2</v>
      </c>
      <c r="Y23" s="7">
        <f t="shared" si="46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6"/>
        <v>2.4545082380311687</v>
      </c>
      <c r="AD23" s="8">
        <f t="shared" si="43"/>
        <v>2.8172710428917731</v>
      </c>
      <c r="AE23" s="8">
        <f t="shared" si="44"/>
        <v>1.7962150035071196</v>
      </c>
      <c r="AF23" s="7">
        <f t="shared" si="30"/>
        <v>-3.6958937098646727E-3</v>
      </c>
      <c r="AG23" s="7">
        <f t="shared" si="47"/>
        <v>-8.4510729951581265E-3</v>
      </c>
      <c r="AH23" s="7">
        <f t="shared" si="48"/>
        <v>5.5492268770880981E-2</v>
      </c>
      <c r="AI23" s="1">
        <f t="shared" si="31"/>
        <v>20148.863300166624</v>
      </c>
      <c r="AJ23" s="1">
        <f t="shared" si="32"/>
        <v>2568.3104063283172</v>
      </c>
      <c r="AK23" s="1">
        <f t="shared" si="33"/>
        <v>813.48906459805391</v>
      </c>
      <c r="AL23" s="10">
        <f t="shared" si="17"/>
        <v>7.7796313315375505</v>
      </c>
      <c r="AM23" s="10">
        <f t="shared" si="18"/>
        <v>1.008904352750092</v>
      </c>
      <c r="AN23" s="10">
        <f t="shared" si="19"/>
        <v>0.4205987458712413</v>
      </c>
      <c r="AO23" s="7">
        <f t="shared" si="34"/>
        <v>2.0621120954280148E-2</v>
      </c>
      <c r="AP23" s="7">
        <f t="shared" si="20"/>
        <v>2.5977173653231045E-2</v>
      </c>
      <c r="AQ23" s="7">
        <f t="shared" si="21"/>
        <v>2.3564574154817608E-2</v>
      </c>
      <c r="AR23" s="1">
        <f t="shared" si="35"/>
        <v>12926.608401519468</v>
      </c>
      <c r="AS23" s="1">
        <f t="shared" si="36"/>
        <v>1853.1142854562922</v>
      </c>
      <c r="AT23" s="1">
        <f t="shared" si="37"/>
        <v>591.08301482606362</v>
      </c>
      <c r="AU23" s="1">
        <f t="shared" si="38"/>
        <v>2585.321680303894</v>
      </c>
      <c r="AV23" s="1">
        <f t="shared" si="39"/>
        <v>370.62285709125848</v>
      </c>
      <c r="AW23" s="1">
        <f t="shared" si="40"/>
        <v>118.21660296521273</v>
      </c>
      <c r="AX23">
        <v>0</v>
      </c>
      <c r="AY23">
        <v>0</v>
      </c>
      <c r="AZ23">
        <v>0</v>
      </c>
      <c r="BA23">
        <f t="shared" si="4"/>
        <v>0</v>
      </c>
      <c r="BB23">
        <f t="shared" si="22"/>
        <v>0</v>
      </c>
      <c r="BC23">
        <f t="shared" si="5"/>
        <v>0</v>
      </c>
      <c r="BD23">
        <f t="shared" si="6"/>
        <v>0</v>
      </c>
      <c r="BE23">
        <f t="shared" si="7"/>
        <v>0</v>
      </c>
      <c r="BF23">
        <f t="shared" si="8"/>
        <v>0</v>
      </c>
      <c r="BG23">
        <f t="shared" si="9"/>
        <v>0</v>
      </c>
      <c r="BH23">
        <f t="shared" si="23"/>
        <v>0</v>
      </c>
      <c r="BI23">
        <f t="shared" si="24"/>
        <v>0</v>
      </c>
      <c r="BJ23">
        <f t="shared" si="25"/>
        <v>0</v>
      </c>
      <c r="BK23" s="7">
        <f t="shared" si="26"/>
        <v>5.2648442643014909E-2</v>
      </c>
      <c r="BL23" s="8">
        <f>BL$3*temperature!$I133+BL$4*temperature!$I133^2+BL$5*temperature!$I133^6</f>
        <v>1.8647434240547101</v>
      </c>
      <c r="BM23" s="8">
        <f>BM$3*temperature!$I133+BM$4*temperature!$I133^2+BM$5*temperature!$I133^6</f>
        <v>1.0924501281334165</v>
      </c>
      <c r="BN23" s="8">
        <f>BN$3*temperature!$I133+BN$4*temperature!$I133^2+BN$5*temperature!$I133^6</f>
        <v>0.55462522463368302</v>
      </c>
      <c r="BO23" s="8"/>
      <c r="BP23" s="8"/>
      <c r="BQ23" s="8"/>
    </row>
    <row r="24" spans="1:69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27"/>
        <v>7.2592798295529892E-3</v>
      </c>
      <c r="F24" s="7">
        <f t="shared" si="10"/>
        <v>1.6032358762138932E-2</v>
      </c>
      <c r="G24" s="7">
        <f t="shared" si="11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2"/>
        <v>19135.326643346936</v>
      </c>
      <c r="L24" s="1">
        <f t="shared" si="0"/>
        <v>1358.3805478897186</v>
      </c>
      <c r="M24" s="1">
        <f t="shared" si="1"/>
        <v>399.88145910666537</v>
      </c>
      <c r="N24" s="7">
        <f t="shared" si="28"/>
        <v>3.4275712981129303E-2</v>
      </c>
      <c r="O24" s="7">
        <f t="shared" si="13"/>
        <v>1.6033509673959889E-2</v>
      </c>
      <c r="P24" s="7">
        <f t="shared" si="14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5"/>
        <v>236.96599895979352</v>
      </c>
      <c r="U24" s="1">
        <f t="shared" si="41"/>
        <v>953.04866684438355</v>
      </c>
      <c r="V24" s="1">
        <f t="shared" si="42"/>
        <v>887.72358916796884</v>
      </c>
      <c r="W24" s="7">
        <f t="shared" si="29"/>
        <v>-1.0600046355257464E-2</v>
      </c>
      <c r="X24" s="7">
        <f t="shared" si="45"/>
        <v>2.4563451909217271E-2</v>
      </c>
      <c r="Y24" s="7">
        <f t="shared" si="46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6"/>
        <v>2.4498286870526638</v>
      </c>
      <c r="AD24" s="8">
        <f t="shared" si="43"/>
        <v>2.81064944312521</v>
      </c>
      <c r="AE24" s="8">
        <f t="shared" si="44"/>
        <v>1.831713986286849</v>
      </c>
      <c r="AF24" s="7">
        <f t="shared" si="30"/>
        <v>-1.9065126390688247E-3</v>
      </c>
      <c r="AG24" s="7">
        <f t="shared" si="47"/>
        <v>-2.3503595024234603E-3</v>
      </c>
      <c r="AH24" s="7">
        <f t="shared" si="48"/>
        <v>1.9763214710052823E-2</v>
      </c>
      <c r="AI24" s="1">
        <f t="shared" si="31"/>
        <v>20719.298650453857</v>
      </c>
      <c r="AJ24" s="1">
        <f t="shared" si="32"/>
        <v>2682.1022227867443</v>
      </c>
      <c r="AK24" s="1">
        <f t="shared" si="33"/>
        <v>850.35676110346128</v>
      </c>
      <c r="AL24" s="10">
        <f t="shared" si="17"/>
        <v>7.9400560502048938</v>
      </c>
      <c r="AM24" s="10">
        <f t="shared" si="18"/>
        <v>1.0351128363209818</v>
      </c>
      <c r="AN24" s="10">
        <f t="shared" si="19"/>
        <v>0.43050997620774745</v>
      </c>
      <c r="AO24" s="7">
        <f t="shared" si="34"/>
        <v>2.0621120954280148E-2</v>
      </c>
      <c r="AP24" s="7">
        <f t="shared" si="20"/>
        <v>2.5977173653231045E-2</v>
      </c>
      <c r="AQ24" s="7">
        <f t="shared" si="21"/>
        <v>2.3564574154817608E-2</v>
      </c>
      <c r="AR24" s="1">
        <f t="shared" si="35"/>
        <v>13344.031722777712</v>
      </c>
      <c r="AS24" s="1">
        <f t="shared" si="36"/>
        <v>1942.3679221830037</v>
      </c>
      <c r="AT24" s="1">
        <f t="shared" si="37"/>
        <v>622.57783732422467</v>
      </c>
      <c r="AU24" s="1">
        <f t="shared" si="38"/>
        <v>2668.8063445555426</v>
      </c>
      <c r="AV24" s="1">
        <f t="shared" si="39"/>
        <v>388.47358443660073</v>
      </c>
      <c r="AW24" s="1">
        <f t="shared" si="40"/>
        <v>124.51556746484493</v>
      </c>
      <c r="AX24">
        <v>0</v>
      </c>
      <c r="AY24">
        <v>0</v>
      </c>
      <c r="AZ24">
        <v>0</v>
      </c>
      <c r="BA24">
        <f t="shared" si="4"/>
        <v>0</v>
      </c>
      <c r="BB24">
        <f t="shared" si="22"/>
        <v>0</v>
      </c>
      <c r="BC24">
        <f t="shared" si="5"/>
        <v>0</v>
      </c>
      <c r="BD24">
        <f t="shared" si="6"/>
        <v>0</v>
      </c>
      <c r="BE24">
        <f t="shared" si="7"/>
        <v>0</v>
      </c>
      <c r="BF24">
        <f t="shared" si="8"/>
        <v>0</v>
      </c>
      <c r="BG24">
        <f t="shared" si="9"/>
        <v>0</v>
      </c>
      <c r="BH24">
        <f t="shared" si="23"/>
        <v>0</v>
      </c>
      <c r="BI24">
        <f t="shared" si="24"/>
        <v>0</v>
      </c>
      <c r="BJ24">
        <f t="shared" si="25"/>
        <v>0</v>
      </c>
      <c r="BK24" s="7">
        <f t="shared" si="26"/>
        <v>5.298173514030588E-2</v>
      </c>
      <c r="BL24" s="8">
        <f>BL$3*temperature!$I134+BL$4*temperature!$I134^2+BL$5*temperature!$I134^6</f>
        <v>1.9136186649180167</v>
      </c>
      <c r="BM24" s="8">
        <f>BM$3*temperature!$I134+BM$4*temperature!$I134^2+BM$5*temperature!$I134^6</f>
        <v>1.1194864269039402</v>
      </c>
      <c r="BN24" s="8">
        <f>BN$3*temperature!$I134+BN$4*temperature!$I134^2+BN$5*temperature!$I134^6</f>
        <v>0.56655951675071636</v>
      </c>
      <c r="BO24" s="8"/>
      <c r="BP24" s="8"/>
      <c r="BQ24" s="8"/>
    </row>
    <row r="25" spans="1:69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27"/>
        <v>7.1710102906858975E-3</v>
      </c>
      <c r="F25" s="7">
        <f t="shared" si="10"/>
        <v>1.6106980972057983E-2</v>
      </c>
      <c r="G25" s="7">
        <f t="shared" si="11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2"/>
        <v>19732.332022041093</v>
      </c>
      <c r="L25" s="1">
        <f t="shared" si="0"/>
        <v>1405.6528949882536</v>
      </c>
      <c r="M25" s="1">
        <f t="shared" si="1"/>
        <v>401.96717409141297</v>
      </c>
      <c r="N25" s="7">
        <f t="shared" si="28"/>
        <v>3.1199121385352857E-2</v>
      </c>
      <c r="O25" s="7">
        <f t="shared" si="13"/>
        <v>3.4800518287731563E-2</v>
      </c>
      <c r="P25" s="7">
        <f t="shared" si="14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5"/>
        <v>233.53220678226603</v>
      </c>
      <c r="U25" s="1">
        <f t="shared" si="41"/>
        <v>937.57902753538292</v>
      </c>
      <c r="V25" s="1">
        <f t="shared" si="42"/>
        <v>902.67990564339846</v>
      </c>
      <c r="W25" s="7">
        <f t="shared" si="29"/>
        <v>-1.449065348024936E-2</v>
      </c>
      <c r="X25" s="7">
        <f t="shared" si="45"/>
        <v>-1.6231741197668126E-2</v>
      </c>
      <c r="Y25" s="7">
        <f t="shared" si="46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6"/>
        <v>2.4496385895153021</v>
      </c>
      <c r="AD25" s="8">
        <f t="shared" si="43"/>
        <v>2.7832867863149318</v>
      </c>
      <c r="AE25" s="8">
        <f t="shared" si="44"/>
        <v>1.8505048501277181</v>
      </c>
      <c r="AF25" s="7">
        <f t="shared" si="30"/>
        <v>-7.7596257389900281E-5</v>
      </c>
      <c r="AG25" s="7">
        <f t="shared" si="47"/>
        <v>-9.73535026831851E-3</v>
      </c>
      <c r="AH25" s="7">
        <f t="shared" si="48"/>
        <v>1.0258623333963213E-2</v>
      </c>
      <c r="AI25" s="1">
        <f t="shared" si="31"/>
        <v>21316.175129964013</v>
      </c>
      <c r="AJ25" s="1">
        <f t="shared" si="32"/>
        <v>2802.3655849446704</v>
      </c>
      <c r="AK25" s="1">
        <f t="shared" si="33"/>
        <v>889.8366524579601</v>
      </c>
      <c r="AL25" s="10">
        <f t="shared" si="17"/>
        <v>8.1037889063999327</v>
      </c>
      <c r="AM25" s="10">
        <f t="shared" si="18"/>
        <v>1.0620021422207806</v>
      </c>
      <c r="AN25" s="10">
        <f t="shared" si="19"/>
        <v>0.44065476046648366</v>
      </c>
      <c r="AO25" s="7">
        <f t="shared" si="34"/>
        <v>2.0621120954280148E-2</v>
      </c>
      <c r="AP25" s="7">
        <f t="shared" si="20"/>
        <v>2.5977173653231045E-2</v>
      </c>
      <c r="AQ25" s="7">
        <f t="shared" si="21"/>
        <v>2.3564574154817608E-2</v>
      </c>
      <c r="AR25" s="1">
        <f t="shared" si="35"/>
        <v>13775.299073981647</v>
      </c>
      <c r="AS25" s="1">
        <f t="shared" si="36"/>
        <v>2036.2478405779661</v>
      </c>
      <c r="AT25" s="1">
        <f t="shared" si="37"/>
        <v>655.92537283621471</v>
      </c>
      <c r="AU25" s="1">
        <f t="shared" si="38"/>
        <v>2755.0598147963296</v>
      </c>
      <c r="AV25" s="1">
        <f t="shared" si="39"/>
        <v>407.24956811559326</v>
      </c>
      <c r="AW25" s="1">
        <f t="shared" si="40"/>
        <v>131.18507456724294</v>
      </c>
      <c r="AX25">
        <v>0</v>
      </c>
      <c r="AY25">
        <v>0</v>
      </c>
      <c r="AZ25">
        <v>0</v>
      </c>
      <c r="BA25">
        <f t="shared" si="4"/>
        <v>0</v>
      </c>
      <c r="BB25">
        <f t="shared" si="22"/>
        <v>0</v>
      </c>
      <c r="BC25">
        <f t="shared" si="5"/>
        <v>0</v>
      </c>
      <c r="BD25">
        <f t="shared" si="6"/>
        <v>0</v>
      </c>
      <c r="BE25">
        <f t="shared" si="7"/>
        <v>0</v>
      </c>
      <c r="BF25">
        <f t="shared" si="8"/>
        <v>0</v>
      </c>
      <c r="BG25">
        <f t="shared" si="9"/>
        <v>0</v>
      </c>
      <c r="BH25">
        <f t="shared" si="23"/>
        <v>0</v>
      </c>
      <c r="BI25">
        <f t="shared" si="24"/>
        <v>0</v>
      </c>
      <c r="BJ25">
        <f t="shared" si="25"/>
        <v>0</v>
      </c>
      <c r="BK25" s="7">
        <f t="shared" si="26"/>
        <v>5.1730956327600025E-2</v>
      </c>
      <c r="BL25" s="8">
        <f>BL$3*temperature!$I135+BL$4*temperature!$I135^2+BL$5*temperature!$I135^6</f>
        <v>1.9634099015386433</v>
      </c>
      <c r="BM25" s="8">
        <f>BM$3*temperature!$I135+BM$4*temperature!$I135^2+BM$5*temperature!$I135^6</f>
        <v>1.1469040007366094</v>
      </c>
      <c r="BN25" s="8">
        <f>BN$3*temperature!$I135+BN$4*temperature!$I135^2+BN$5*temperature!$I135^6</f>
        <v>0.5785130773335353</v>
      </c>
      <c r="BO25" s="8"/>
      <c r="BP25" s="8"/>
      <c r="BQ25" s="8"/>
    </row>
    <row r="26" spans="1:69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27"/>
        <v>6.9399655695143725E-3</v>
      </c>
      <c r="F26" s="7">
        <f t="shared" si="10"/>
        <v>1.5668442836691332E-2</v>
      </c>
      <c r="G26" s="7">
        <f t="shared" si="11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2"/>
        <v>20124.351959751704</v>
      </c>
      <c r="L26" s="1">
        <f t="shared" si="0"/>
        <v>1449.8121240919959</v>
      </c>
      <c r="M26" s="1">
        <f t="shared" si="1"/>
        <v>417.06319180806776</v>
      </c>
      <c r="N26" s="7">
        <f t="shared" si="28"/>
        <v>1.9866883309723526E-2</v>
      </c>
      <c r="O26" s="7">
        <f t="shared" si="13"/>
        <v>3.1415457728710017E-2</v>
      </c>
      <c r="P26" s="7">
        <f t="shared" si="14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5"/>
        <v>221.55623080971907</v>
      </c>
      <c r="U26" s="1">
        <f t="shared" si="41"/>
        <v>902.87289581321522</v>
      </c>
      <c r="V26" s="1">
        <f t="shared" si="42"/>
        <v>880.94465297742408</v>
      </c>
      <c r="W26" s="7">
        <f t="shared" si="29"/>
        <v>-5.1281902986994754E-2</v>
      </c>
      <c r="X26" s="7">
        <f t="shared" si="45"/>
        <v>-3.7016753471331154E-2</v>
      </c>
      <c r="Y26" s="7">
        <f t="shared" si="46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6"/>
        <v>2.4457874406053151</v>
      </c>
      <c r="AD26" s="8">
        <f t="shared" si="43"/>
        <v>2.8182464047647726</v>
      </c>
      <c r="AE26" s="8">
        <f t="shared" si="44"/>
        <v>1.871783504022132</v>
      </c>
      <c r="AF26" s="7">
        <f t="shared" si="30"/>
        <v>-1.5721294261408225E-3</v>
      </c>
      <c r="AG26" s="7">
        <f t="shared" si="47"/>
        <v>1.2560552014162951E-2</v>
      </c>
      <c r="AH26" s="7">
        <f t="shared" si="48"/>
        <v>1.1498837137846607E-2</v>
      </c>
      <c r="AI26" s="1">
        <f t="shared" si="31"/>
        <v>21939.617431763942</v>
      </c>
      <c r="AJ26" s="1">
        <f t="shared" si="32"/>
        <v>2929.3785945657969</v>
      </c>
      <c r="AK26" s="1">
        <f t="shared" si="33"/>
        <v>932.03806177940703</v>
      </c>
      <c r="AL26" s="10">
        <f t="shared" si="17"/>
        <v>8.2708981176267589</v>
      </c>
      <c r="AM26" s="10">
        <f t="shared" si="18"/>
        <v>1.0895899562893532</v>
      </c>
      <c r="AN26" s="10">
        <f t="shared" si="19"/>
        <v>0.45103860224616948</v>
      </c>
      <c r="AO26" s="7">
        <f t="shared" si="34"/>
        <v>2.0621120954280148E-2</v>
      </c>
      <c r="AP26" s="7">
        <f t="shared" si="20"/>
        <v>2.5977173653231045E-2</v>
      </c>
      <c r="AQ26" s="7">
        <f t="shared" si="21"/>
        <v>2.3564574154817608E-2</v>
      </c>
      <c r="AR26" s="1">
        <f t="shared" si="35"/>
        <v>14219.109702597792</v>
      </c>
      <c r="AS26" s="1">
        <f t="shared" si="36"/>
        <v>2134.1259420488577</v>
      </c>
      <c r="AT26" s="1">
        <f t="shared" si="37"/>
        <v>691.18551481508996</v>
      </c>
      <c r="AU26" s="1">
        <f t="shared" si="38"/>
        <v>2843.8219405195587</v>
      </c>
      <c r="AV26" s="1">
        <f t="shared" si="39"/>
        <v>426.82518840977156</v>
      </c>
      <c r="AW26" s="1">
        <f t="shared" si="40"/>
        <v>138.237102963018</v>
      </c>
      <c r="AX26">
        <v>0</v>
      </c>
      <c r="AY26">
        <v>0</v>
      </c>
      <c r="AZ26">
        <v>0</v>
      </c>
      <c r="BA26">
        <f t="shared" si="4"/>
        <v>0</v>
      </c>
      <c r="BB26">
        <f t="shared" si="22"/>
        <v>0</v>
      </c>
      <c r="BC26">
        <f t="shared" si="5"/>
        <v>0</v>
      </c>
      <c r="BD26">
        <f t="shared" si="6"/>
        <v>0</v>
      </c>
      <c r="BE26">
        <f t="shared" si="7"/>
        <v>0</v>
      </c>
      <c r="BF26">
        <f t="shared" si="8"/>
        <v>0</v>
      </c>
      <c r="BG26">
        <f t="shared" si="9"/>
        <v>0</v>
      </c>
      <c r="BH26">
        <f t="shared" si="23"/>
        <v>0</v>
      </c>
      <c r="BI26">
        <f t="shared" si="24"/>
        <v>0</v>
      </c>
      <c r="BJ26">
        <f t="shared" si="25"/>
        <v>0</v>
      </c>
      <c r="BK26" s="7">
        <f t="shared" si="26"/>
        <v>4.2806571653571907E-2</v>
      </c>
      <c r="BL26" s="8">
        <f>BL$3*temperature!$I136+BL$4*temperature!$I136^2+BL$5*temperature!$I136^6</f>
        <v>2.0141932957809603</v>
      </c>
      <c r="BM26" s="8">
        <f>BM$3*temperature!$I136+BM$4*temperature!$I136^2+BM$5*temperature!$I136^6</f>
        <v>1.174731991391714</v>
      </c>
      <c r="BN26" s="8">
        <f>BN$3*temperature!$I136+BN$4*temperature!$I136^2+BN$5*temperature!$I136^6</f>
        <v>0.59048333673398323</v>
      </c>
      <c r="BO26" s="8"/>
      <c r="BP26" s="8"/>
      <c r="BQ26" s="8"/>
    </row>
    <row r="27" spans="1:69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27"/>
        <v>6.9168601659503892E-3</v>
      </c>
      <c r="F27" s="7">
        <f t="shared" si="10"/>
        <v>1.5817996879959884E-2</v>
      </c>
      <c r="G27" s="7">
        <f t="shared" si="11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2"/>
        <v>20292.933909060386</v>
      </c>
      <c r="L27" s="1">
        <f t="shared" si="0"/>
        <v>1454.6029384071733</v>
      </c>
      <c r="M27" s="1">
        <f t="shared" si="1"/>
        <v>427.88781278464347</v>
      </c>
      <c r="N27" s="7">
        <f t="shared" si="28"/>
        <v>8.3770125689435204E-3</v>
      </c>
      <c r="O27" s="7">
        <f t="shared" si="13"/>
        <v>3.3044380272222451E-3</v>
      </c>
      <c r="P27" s="7">
        <f t="shared" si="14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5"/>
        <v>212.36445626954927</v>
      </c>
      <c r="U27" s="1">
        <f t="shared" si="41"/>
        <v>899.9089338975441</v>
      </c>
      <c r="V27" s="1">
        <f t="shared" si="42"/>
        <v>881.70150629598425</v>
      </c>
      <c r="W27" s="7">
        <f t="shared" si="29"/>
        <v>-4.1487321329563676E-2</v>
      </c>
      <c r="X27" s="7">
        <f t="shared" si="45"/>
        <v>-3.2828119322393379E-3</v>
      </c>
      <c r="Y27" s="7">
        <f t="shared" si="46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6"/>
        <v>2.4149199480729333</v>
      </c>
      <c r="AD27" s="8">
        <f t="shared" si="43"/>
        <v>2.735183012324311</v>
      </c>
      <c r="AE27" s="8">
        <f t="shared" si="44"/>
        <v>1.8350201755581217</v>
      </c>
      <c r="AF27" s="7">
        <f t="shared" si="30"/>
        <v>-1.2620676686745269E-2</v>
      </c>
      <c r="AG27" s="7">
        <f t="shared" si="47"/>
        <v>-2.9473431528211025E-2</v>
      </c>
      <c r="AH27" s="7">
        <f t="shared" si="48"/>
        <v>-1.9640801612479497E-2</v>
      </c>
      <c r="AI27" s="1">
        <f t="shared" si="31"/>
        <v>22589.477629107107</v>
      </c>
      <c r="AJ27" s="1">
        <f t="shared" si="32"/>
        <v>3063.265923518989</v>
      </c>
      <c r="AK27" s="1">
        <f t="shared" si="33"/>
        <v>977.0713585644844</v>
      </c>
      <c r="AL27" s="10">
        <f t="shared" si="17"/>
        <v>8.4414533081108676</v>
      </c>
      <c r="AM27" s="10">
        <f t="shared" si="18"/>
        <v>1.1178944237946982</v>
      </c>
      <c r="AN27" s="10">
        <f t="shared" si="19"/>
        <v>0.4616671348354846</v>
      </c>
      <c r="AO27" s="7">
        <f t="shared" si="34"/>
        <v>2.0621120954280148E-2</v>
      </c>
      <c r="AP27" s="7">
        <f t="shared" si="20"/>
        <v>2.5977173653231045E-2</v>
      </c>
      <c r="AQ27" s="7">
        <f t="shared" si="21"/>
        <v>2.3564574154817608E-2</v>
      </c>
      <c r="AR27" s="1">
        <f t="shared" si="35"/>
        <v>14678.013210257626</v>
      </c>
      <c r="AS27" s="1">
        <f t="shared" si="36"/>
        <v>2237.1355800170063</v>
      </c>
      <c r="AT27" s="1">
        <f t="shared" si="37"/>
        <v>728.41369484042536</v>
      </c>
      <c r="AU27" s="1">
        <f t="shared" si="38"/>
        <v>2935.6026420515254</v>
      </c>
      <c r="AV27" s="1">
        <f t="shared" si="39"/>
        <v>447.4271160034013</v>
      </c>
      <c r="AW27" s="1">
        <f t="shared" si="40"/>
        <v>145.68273896808509</v>
      </c>
      <c r="AX27">
        <v>0</v>
      </c>
      <c r="AY27">
        <v>0</v>
      </c>
      <c r="AZ27">
        <v>0</v>
      </c>
      <c r="BA27">
        <f t="shared" si="4"/>
        <v>0</v>
      </c>
      <c r="BB27">
        <f t="shared" si="22"/>
        <v>0</v>
      </c>
      <c r="BC27">
        <f t="shared" si="5"/>
        <v>0</v>
      </c>
      <c r="BD27">
        <f t="shared" si="6"/>
        <v>0</v>
      </c>
      <c r="BE27">
        <f t="shared" si="7"/>
        <v>0</v>
      </c>
      <c r="BF27">
        <f t="shared" si="8"/>
        <v>0</v>
      </c>
      <c r="BG27">
        <f t="shared" si="9"/>
        <v>0</v>
      </c>
      <c r="BH27">
        <f t="shared" si="23"/>
        <v>0</v>
      </c>
      <c r="BI27">
        <f t="shared" si="24"/>
        <v>0</v>
      </c>
      <c r="BJ27">
        <f t="shared" si="25"/>
        <v>0</v>
      </c>
      <c r="BK27" s="7">
        <f t="shared" si="26"/>
        <v>2.9448153818693784E-2</v>
      </c>
      <c r="BL27" s="8">
        <f>BL$3*temperature!$I137+BL$4*temperature!$I137^2+BL$5*temperature!$I137^6</f>
        <v>2.0657178112797956</v>
      </c>
      <c r="BM27" s="8">
        <f>BM$3*temperature!$I137+BM$4*temperature!$I137^2+BM$5*temperature!$I137^6</f>
        <v>1.2028196037044427</v>
      </c>
      <c r="BN27" s="8">
        <f>BN$3*temperature!$I137+BN$4*temperature!$I137^2+BN$5*temperature!$I137^6</f>
        <v>0.60238955657225768</v>
      </c>
      <c r="BO27" s="8"/>
      <c r="BP27" s="8"/>
      <c r="BQ27" s="8"/>
    </row>
    <row r="28" spans="1:69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27"/>
        <v>6.1984829573309419E-3</v>
      </c>
      <c r="F28" s="7">
        <f t="shared" si="10"/>
        <v>1.6820629902325246E-2</v>
      </c>
      <c r="G28" s="7">
        <f t="shared" si="11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2"/>
        <v>20237.139804597737</v>
      </c>
      <c r="L28" s="1">
        <f t="shared" si="0"/>
        <v>1436.3355887459484</v>
      </c>
      <c r="M28" s="1">
        <f t="shared" si="1"/>
        <v>433.3540066629966</v>
      </c>
      <c r="N28" s="7">
        <f t="shared" si="28"/>
        <v>-2.7494350847778737E-3</v>
      </c>
      <c r="O28" s="7">
        <f t="shared" si="13"/>
        <v>-1.2558306585870205E-2</v>
      </c>
      <c r="P28" s="7">
        <f t="shared" si="14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5"/>
        <v>206.37847509359841</v>
      </c>
      <c r="U28" s="1">
        <f t="shared" si="41"/>
        <v>927.07388067722479</v>
      </c>
      <c r="V28" s="1">
        <f t="shared" si="42"/>
        <v>889.61113157263264</v>
      </c>
      <c r="W28" s="7">
        <f t="shared" si="29"/>
        <v>-2.8187302532176051E-2</v>
      </c>
      <c r="X28" s="7">
        <f t="shared" si="45"/>
        <v>3.0186328589969724E-2</v>
      </c>
      <c r="Y28" s="7">
        <f t="shared" si="46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6"/>
        <v>2.3856263347113855</v>
      </c>
      <c r="AD28" s="8">
        <f t="shared" si="43"/>
        <v>2.7388918519516774</v>
      </c>
      <c r="AE28" s="8">
        <f t="shared" si="44"/>
        <v>1.8382081108631489</v>
      </c>
      <c r="AF28" s="7">
        <f t="shared" si="30"/>
        <v>-1.2130262696667726E-2</v>
      </c>
      <c r="AG28" s="7">
        <f t="shared" si="47"/>
        <v>1.3559749423182055E-3</v>
      </c>
      <c r="AH28" s="7">
        <f t="shared" si="48"/>
        <v>1.7372753430668908E-3</v>
      </c>
      <c r="AI28" s="1">
        <f t="shared" si="31"/>
        <v>23266.132508247923</v>
      </c>
      <c r="AJ28" s="1">
        <f t="shared" si="32"/>
        <v>3204.3664471704915</v>
      </c>
      <c r="AK28" s="1">
        <f t="shared" si="33"/>
        <v>1025.0469616761211</v>
      </c>
      <c r="AL28" s="10">
        <f t="shared" si="17"/>
        <v>8.6155255378073292</v>
      </c>
      <c r="AM28" s="10">
        <f t="shared" si="18"/>
        <v>1.1469341613675916</v>
      </c>
      <c r="AN28" s="10">
        <f t="shared" si="19"/>
        <v>0.47254612426915754</v>
      </c>
      <c r="AO28" s="7">
        <f t="shared" si="34"/>
        <v>2.0621120954280148E-2</v>
      </c>
      <c r="AP28" s="7">
        <f t="shared" si="20"/>
        <v>2.5977173653231045E-2</v>
      </c>
      <c r="AQ28" s="7">
        <f t="shared" si="21"/>
        <v>2.3564574154817608E-2</v>
      </c>
      <c r="AR28" s="1">
        <f t="shared" si="35"/>
        <v>15144.061131962364</v>
      </c>
      <c r="AS28" s="1">
        <f t="shared" si="36"/>
        <v>2347.129099409734</v>
      </c>
      <c r="AT28" s="1">
        <f t="shared" si="37"/>
        <v>767.66952063484507</v>
      </c>
      <c r="AU28" s="1">
        <f t="shared" si="38"/>
        <v>3028.8122263924729</v>
      </c>
      <c r="AV28" s="1">
        <f t="shared" si="39"/>
        <v>469.42581988194684</v>
      </c>
      <c r="AW28" s="1">
        <f t="shared" si="40"/>
        <v>153.53390412696902</v>
      </c>
      <c r="AX28">
        <v>0</v>
      </c>
      <c r="AY28">
        <v>0</v>
      </c>
      <c r="AZ28">
        <v>0</v>
      </c>
      <c r="BA28">
        <f t="shared" si="4"/>
        <v>0</v>
      </c>
      <c r="BB28">
        <f t="shared" si="22"/>
        <v>0</v>
      </c>
      <c r="BC28">
        <f t="shared" si="5"/>
        <v>0</v>
      </c>
      <c r="BD28">
        <f t="shared" si="6"/>
        <v>0</v>
      </c>
      <c r="BE28">
        <f t="shared" si="7"/>
        <v>0</v>
      </c>
      <c r="BF28">
        <f t="shared" si="8"/>
        <v>0</v>
      </c>
      <c r="BG28">
        <f t="shared" si="9"/>
        <v>0</v>
      </c>
      <c r="BH28">
        <f t="shared" si="23"/>
        <v>0</v>
      </c>
      <c r="BI28">
        <f t="shared" si="24"/>
        <v>0</v>
      </c>
      <c r="BJ28">
        <f t="shared" si="25"/>
        <v>0</v>
      </c>
      <c r="BK28" s="7">
        <f t="shared" si="26"/>
        <v>1.7109021078205416E-2</v>
      </c>
      <c r="BL28" s="8">
        <f>BL$3*temperature!$I138+BL$4*temperature!$I138^2+BL$5*temperature!$I138^6</f>
        <v>2.1176619430043386</v>
      </c>
      <c r="BM28" s="8">
        <f>BM$3*temperature!$I138+BM$4*temperature!$I138^2+BM$5*temperature!$I138^6</f>
        <v>1.2309796768737473</v>
      </c>
      <c r="BN28" s="8">
        <f>BN$3*temperature!$I138+BN$4*temperature!$I138^2+BN$5*temperature!$I138^6</f>
        <v>0.61413805380737951</v>
      </c>
      <c r="BO28" s="8"/>
      <c r="BP28" s="8"/>
      <c r="BQ28" s="8"/>
    </row>
    <row r="29" spans="1:69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27"/>
        <v>5.666316603642807E-3</v>
      </c>
      <c r="F29" s="7">
        <f t="shared" si="10"/>
        <v>1.6624795407551574E-2</v>
      </c>
      <c r="G29" s="7">
        <f t="shared" si="11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2"/>
        <v>20622.14124085362</v>
      </c>
      <c r="L29" s="1">
        <f t="shared" si="0"/>
        <v>1421.1857477326455</v>
      </c>
      <c r="M29" s="1">
        <f t="shared" si="1"/>
        <v>440.35839097389959</v>
      </c>
      <c r="N29" s="7">
        <f t="shared" si="28"/>
        <v>1.9024498519717437E-2</v>
      </c>
      <c r="O29" s="7">
        <f t="shared" si="13"/>
        <v>-1.0547563627891443E-2</v>
      </c>
      <c r="P29" s="7">
        <f t="shared" si="14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5"/>
        <v>202.10092770770731</v>
      </c>
      <c r="U29" s="1">
        <f t="shared" si="41"/>
        <v>939.74627918148394</v>
      </c>
      <c r="V29" s="1">
        <f t="shared" si="42"/>
        <v>883.6069313906263</v>
      </c>
      <c r="W29" s="7">
        <f t="shared" si="29"/>
        <v>-2.0726712821921511E-2</v>
      </c>
      <c r="X29" s="7">
        <f t="shared" si="45"/>
        <v>1.3669243377886886E-2</v>
      </c>
      <c r="Y29" s="7">
        <f t="shared" si="46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6"/>
        <v>2.3750849615876435</v>
      </c>
      <c r="AD29" s="8">
        <f t="shared" si="43"/>
        <v>2.7443910675908154</v>
      </c>
      <c r="AE29" s="8">
        <f t="shared" si="44"/>
        <v>1.8865369423268037</v>
      </c>
      <c r="AF29" s="7">
        <f t="shared" si="30"/>
        <v>-4.4187025312232286E-3</v>
      </c>
      <c r="AG29" s="7">
        <f t="shared" si="47"/>
        <v>2.0078250388817498E-3</v>
      </c>
      <c r="AH29" s="7">
        <f t="shared" si="48"/>
        <v>2.6291273103436374E-2</v>
      </c>
      <c r="AI29" s="1">
        <f t="shared" si="31"/>
        <v>23968.331483815607</v>
      </c>
      <c r="AJ29" s="1">
        <f t="shared" si="32"/>
        <v>3353.3556223353889</v>
      </c>
      <c r="AK29" s="1">
        <f t="shared" si="33"/>
        <v>1076.076169635478</v>
      </c>
      <c r="AL29" s="10">
        <f t="shared" si="17"/>
        <v>8.7931873320071432</v>
      </c>
      <c r="AM29" s="10">
        <f t="shared" si="18"/>
        <v>1.1767282692462604</v>
      </c>
      <c r="AN29" s="10">
        <f t="shared" si="19"/>
        <v>0.48368147245606974</v>
      </c>
      <c r="AO29" s="7">
        <f t="shared" si="34"/>
        <v>2.0621120954280148E-2</v>
      </c>
      <c r="AP29" s="7">
        <f t="shared" si="20"/>
        <v>2.5977173653231045E-2</v>
      </c>
      <c r="AQ29" s="7">
        <f t="shared" si="21"/>
        <v>2.3564574154817608E-2</v>
      </c>
      <c r="AR29" s="1">
        <f t="shared" si="35"/>
        <v>15618.982920650913</v>
      </c>
      <c r="AS29" s="1">
        <f t="shared" si="36"/>
        <v>2462.3553193478451</v>
      </c>
      <c r="AT29" s="1">
        <f t="shared" si="37"/>
        <v>808.99433513658573</v>
      </c>
      <c r="AU29" s="1">
        <f t="shared" si="38"/>
        <v>3123.796584130183</v>
      </c>
      <c r="AV29" s="1">
        <f t="shared" si="39"/>
        <v>492.47106386956904</v>
      </c>
      <c r="AW29" s="1">
        <f t="shared" si="40"/>
        <v>161.79886702731716</v>
      </c>
      <c r="AX29">
        <v>0</v>
      </c>
      <c r="AY29">
        <v>0</v>
      </c>
      <c r="AZ29">
        <v>0</v>
      </c>
      <c r="BA29">
        <f t="shared" si="4"/>
        <v>0</v>
      </c>
      <c r="BB29">
        <f t="shared" si="22"/>
        <v>0</v>
      </c>
      <c r="BC29">
        <f t="shared" si="5"/>
        <v>0</v>
      </c>
      <c r="BD29">
        <f t="shared" si="6"/>
        <v>0</v>
      </c>
      <c r="BE29">
        <f t="shared" si="7"/>
        <v>0</v>
      </c>
      <c r="BF29">
        <f t="shared" si="8"/>
        <v>0</v>
      </c>
      <c r="BG29">
        <f t="shared" si="9"/>
        <v>0</v>
      </c>
      <c r="BH29">
        <f t="shared" si="23"/>
        <v>0</v>
      </c>
      <c r="BI29">
        <f t="shared" si="24"/>
        <v>0</v>
      </c>
      <c r="BJ29">
        <f t="shared" si="25"/>
        <v>0</v>
      </c>
      <c r="BK29" s="7">
        <f t="shared" si="26"/>
        <v>3.5451074401415789E-2</v>
      </c>
      <c r="BL29" s="8">
        <f>BL$3*temperature!$I139+BL$4*temperature!$I139^2+BL$5*temperature!$I139^6</f>
        <v>2.1698501571169837</v>
      </c>
      <c r="BM29" s="8">
        <f>BM$3*temperature!$I139+BM$4*temperature!$I139^2+BM$5*temperature!$I139^6</f>
        <v>1.2591064170339041</v>
      </c>
      <c r="BN29" s="8">
        <f>BN$3*temperature!$I139+BN$4*temperature!$I139^2+BN$5*temperature!$I139^6</f>
        <v>0.62567179899520964</v>
      </c>
      <c r="BO29" s="8"/>
      <c r="BP29" s="8"/>
      <c r="BQ29" s="8"/>
    </row>
    <row r="30" spans="1:69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27"/>
        <v>5.2636035724735741E-3</v>
      </c>
      <c r="F30" s="7">
        <f t="shared" si="10"/>
        <v>1.5904845060938921E-2</v>
      </c>
      <c r="G30" s="7">
        <f t="shared" si="11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2"/>
        <v>21351.694434927398</v>
      </c>
      <c r="L30" s="1">
        <f t="shared" si="0"/>
        <v>1457.3086030603524</v>
      </c>
      <c r="M30" s="1">
        <f t="shared" si="1"/>
        <v>452.38859579981255</v>
      </c>
      <c r="N30" s="7">
        <f t="shared" si="28"/>
        <v>3.5377179583490292E-2</v>
      </c>
      <c r="O30" s="7">
        <f t="shared" si="13"/>
        <v>2.5417406123961817E-2</v>
      </c>
      <c r="P30" s="7">
        <f t="shared" si="14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5"/>
        <v>201.70557911853126</v>
      </c>
      <c r="U30" s="1">
        <f t="shared" si="41"/>
        <v>941.66348339372075</v>
      </c>
      <c r="V30" s="1">
        <f t="shared" si="42"/>
        <v>872.71451539045961</v>
      </c>
      <c r="W30" s="7">
        <f t="shared" si="29"/>
        <v>-1.9561938367143039E-3</v>
      </c>
      <c r="X30" s="7">
        <f t="shared" si="45"/>
        <v>2.040129612331798E-3</v>
      </c>
      <c r="Y30" s="7">
        <f t="shared" si="46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6"/>
        <v>2.3409095494429892</v>
      </c>
      <c r="AD30" s="8">
        <f t="shared" si="43"/>
        <v>2.7203543668669528</v>
      </c>
      <c r="AE30" s="8">
        <f t="shared" si="44"/>
        <v>1.9115173214066605</v>
      </c>
      <c r="AF30" s="7">
        <f t="shared" si="30"/>
        <v>-1.4389132472048205E-2</v>
      </c>
      <c r="AG30" s="7">
        <f t="shared" si="47"/>
        <v>-8.7584823488597863E-3</v>
      </c>
      <c r="AH30" s="7">
        <f t="shared" si="48"/>
        <v>1.3241394069414048E-2</v>
      </c>
      <c r="AI30" s="1">
        <f t="shared" si="31"/>
        <v>24695.294919564229</v>
      </c>
      <c r="AJ30" s="1">
        <f t="shared" si="32"/>
        <v>3510.4911239714193</v>
      </c>
      <c r="AK30" s="1">
        <f t="shared" si="33"/>
        <v>1130.2674196992473</v>
      </c>
      <c r="AL30" s="10">
        <f t="shared" si="17"/>
        <v>8.974512711554107</v>
      </c>
      <c r="AM30" s="10">
        <f t="shared" si="18"/>
        <v>1.2072963438391364</v>
      </c>
      <c r="AN30" s="10">
        <f t="shared" si="19"/>
        <v>0.49507922038107216</v>
      </c>
      <c r="AO30" s="7">
        <f t="shared" si="34"/>
        <v>2.0621120954280148E-2</v>
      </c>
      <c r="AP30" s="7">
        <f t="shared" si="20"/>
        <v>2.5977173653231045E-2</v>
      </c>
      <c r="AQ30" s="7">
        <f t="shared" si="21"/>
        <v>2.3564574154817608E-2</v>
      </c>
      <c r="AR30" s="1">
        <f t="shared" si="35"/>
        <v>16104.103440851959</v>
      </c>
      <c r="AS30" s="1">
        <f t="shared" si="36"/>
        <v>2581.9539914058173</v>
      </c>
      <c r="AT30" s="1">
        <f t="shared" si="37"/>
        <v>852.46594137172281</v>
      </c>
      <c r="AU30" s="1">
        <f t="shared" si="38"/>
        <v>3220.8206881703918</v>
      </c>
      <c r="AV30" s="1">
        <f t="shared" si="39"/>
        <v>516.39079828116348</v>
      </c>
      <c r="AW30" s="1">
        <f t="shared" si="40"/>
        <v>170.49318827434456</v>
      </c>
      <c r="AX30">
        <v>0</v>
      </c>
      <c r="AY30">
        <v>0</v>
      </c>
      <c r="AZ30">
        <v>0</v>
      </c>
      <c r="BA30">
        <f t="shared" si="4"/>
        <v>0</v>
      </c>
      <c r="BB30">
        <f t="shared" si="22"/>
        <v>0</v>
      </c>
      <c r="BC30">
        <f t="shared" si="5"/>
        <v>0</v>
      </c>
      <c r="BD30">
        <f t="shared" si="6"/>
        <v>0</v>
      </c>
      <c r="BE30">
        <f t="shared" si="7"/>
        <v>0</v>
      </c>
      <c r="BF30">
        <f t="shared" si="8"/>
        <v>0</v>
      </c>
      <c r="BG30">
        <f t="shared" si="9"/>
        <v>0</v>
      </c>
      <c r="BH30">
        <f t="shared" si="23"/>
        <v>0</v>
      </c>
      <c r="BI30">
        <f t="shared" si="24"/>
        <v>0</v>
      </c>
      <c r="BJ30">
        <f t="shared" si="25"/>
        <v>0</v>
      </c>
      <c r="BK30" s="7">
        <f t="shared" si="26"/>
        <v>5.377947418379822E-2</v>
      </c>
      <c r="BL30" s="8">
        <f>BL$3*temperature!$I140+BL$4*temperature!$I140^2+BL$5*temperature!$I140^6</f>
        <v>2.2221390489074349</v>
      </c>
      <c r="BM30" s="8">
        <f>BM$3*temperature!$I140+BM$4*temperature!$I140^2+BM$5*temperature!$I140^6</f>
        <v>1.2871125438101301</v>
      </c>
      <c r="BN30" s="8">
        <f>BN$3*temperature!$I140+BN$4*temperature!$I140^2+BN$5*temperature!$I140^6</f>
        <v>0.63694281489987825</v>
      </c>
      <c r="BO30" s="8"/>
      <c r="BP30" s="8"/>
      <c r="BQ30" s="8"/>
    </row>
    <row r="31" spans="1:69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27"/>
        <v>5.4244692212248591E-3</v>
      </c>
      <c r="F31" s="7">
        <f t="shared" si="10"/>
        <v>1.6064507173073395E-2</v>
      </c>
      <c r="G31" s="7">
        <f t="shared" si="11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2"/>
        <v>21972.725966800524</v>
      </c>
      <c r="L31" s="1">
        <f t="shared" si="0"/>
        <v>1475.8527077734223</v>
      </c>
      <c r="M31" s="1">
        <f t="shared" si="1"/>
        <v>458.08177067860311</v>
      </c>
      <c r="N31" s="7">
        <f t="shared" si="28"/>
        <v>2.9085819571173399E-2</v>
      </c>
      <c r="O31" s="7">
        <f t="shared" si="13"/>
        <v>1.272489895011053E-2</v>
      </c>
      <c r="P31" s="7">
        <f t="shared" si="14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5"/>
        <v>199.08113068127511</v>
      </c>
      <c r="U31" s="1">
        <f t="shared" si="41"/>
        <v>947.36627196858285</v>
      </c>
      <c r="V31" s="1">
        <f t="shared" si="42"/>
        <v>874.98272398389327</v>
      </c>
      <c r="W31" s="7">
        <f t="shared" si="29"/>
        <v>-1.3011283320596201E-2</v>
      </c>
      <c r="X31" s="7">
        <f t="shared" si="45"/>
        <v>6.0560791359451915E-3</v>
      </c>
      <c r="Y31" s="7">
        <f t="shared" si="46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6"/>
        <v>2.3139111537652339</v>
      </c>
      <c r="AD31" s="8">
        <f t="shared" si="43"/>
        <v>2.8188005878676665</v>
      </c>
      <c r="AE31" s="8">
        <f t="shared" si="44"/>
        <v>1.9431513150416031</v>
      </c>
      <c r="AF31" s="7">
        <f t="shared" si="30"/>
        <v>-1.1533292981858012E-2</v>
      </c>
      <c r="AG31" s="7">
        <f t="shared" si="47"/>
        <v>3.6188748862926667E-2</v>
      </c>
      <c r="AH31" s="7">
        <f t="shared" si="48"/>
        <v>1.6549153534043626E-2</v>
      </c>
      <c r="AI31" s="1">
        <f t="shared" si="31"/>
        <v>25446.586115778198</v>
      </c>
      <c r="AJ31" s="1">
        <f t="shared" si="32"/>
        <v>3675.8328098554407</v>
      </c>
      <c r="AK31" s="1">
        <f t="shared" si="33"/>
        <v>1187.7338660036671</v>
      </c>
      <c r="AL31" s="10">
        <f t="shared" si="17"/>
        <v>9.1595772236847885</v>
      </c>
      <c r="AM31" s="10">
        <f t="shared" si="18"/>
        <v>1.2386584906139566</v>
      </c>
      <c r="AN31" s="10">
        <f t="shared" si="19"/>
        <v>0.50674555138225119</v>
      </c>
      <c r="AO31" s="7">
        <f t="shared" si="34"/>
        <v>2.0621120954280148E-2</v>
      </c>
      <c r="AP31" s="7">
        <f t="shared" si="20"/>
        <v>2.5977173653231045E-2</v>
      </c>
      <c r="AQ31" s="7">
        <f t="shared" si="21"/>
        <v>2.3564574154817608E-2</v>
      </c>
      <c r="AR31" s="1">
        <f t="shared" si="35"/>
        <v>16606.714721536202</v>
      </c>
      <c r="AS31" s="1">
        <f t="shared" si="36"/>
        <v>2707.8262661865601</v>
      </c>
      <c r="AT31" s="1">
        <f t="shared" si="37"/>
        <v>898.1602512070865</v>
      </c>
      <c r="AU31" s="1">
        <f t="shared" si="38"/>
        <v>3321.3429443072405</v>
      </c>
      <c r="AV31" s="1">
        <f t="shared" si="39"/>
        <v>541.56525323731205</v>
      </c>
      <c r="AW31" s="1">
        <f t="shared" si="40"/>
        <v>179.63205024141732</v>
      </c>
      <c r="AX31">
        <v>0</v>
      </c>
      <c r="AY31">
        <v>0</v>
      </c>
      <c r="AZ31">
        <v>0</v>
      </c>
      <c r="BA31">
        <f t="shared" si="4"/>
        <v>0</v>
      </c>
      <c r="BB31">
        <f t="shared" si="22"/>
        <v>0</v>
      </c>
      <c r="BC31">
        <f t="shared" si="5"/>
        <v>0</v>
      </c>
      <c r="BD31">
        <f t="shared" si="6"/>
        <v>0</v>
      </c>
      <c r="BE31">
        <f t="shared" si="7"/>
        <v>0</v>
      </c>
      <c r="BF31">
        <f t="shared" si="8"/>
        <v>0</v>
      </c>
      <c r="BG31">
        <f t="shared" si="9"/>
        <v>0</v>
      </c>
      <c r="BH31">
        <f t="shared" si="23"/>
        <v>0</v>
      </c>
      <c r="BI31">
        <f t="shared" si="24"/>
        <v>0</v>
      </c>
      <c r="BJ31">
        <f t="shared" si="25"/>
        <v>0</v>
      </c>
      <c r="BK31" s="7">
        <f t="shared" si="26"/>
        <v>4.6607326093668328E-2</v>
      </c>
      <c r="BL31" s="8">
        <f>BL$3*temperature!$I141+BL$4*temperature!$I141^2+BL$5*temperature!$I141^6</f>
        <v>2.274565218099367</v>
      </c>
      <c r="BM31" s="8">
        <f>BM$3*temperature!$I141+BM$4*temperature!$I141^2+BM$5*temperature!$I141^6</f>
        <v>1.3150073206000652</v>
      </c>
      <c r="BN31" s="8">
        <f>BN$3*temperature!$I141+BN$4*temperature!$I141^2+BN$5*temperature!$I141^6</f>
        <v>0.64794214102893033</v>
      </c>
      <c r="BO31" s="8"/>
      <c r="BP31" s="8"/>
      <c r="BQ31" s="8"/>
    </row>
    <row r="32" spans="1:69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27"/>
        <v>5.6829898394004097E-3</v>
      </c>
      <c r="F32" s="7">
        <f t="shared" si="10"/>
        <v>1.659902638740296E-2</v>
      </c>
      <c r="G32" s="7">
        <f t="shared" si="11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2"/>
        <v>22509.556794976885</v>
      </c>
      <c r="L32" s="1">
        <f t="shared" si="0"/>
        <v>1512.5139657455427</v>
      </c>
      <c r="M32" s="1">
        <f t="shared" si="1"/>
        <v>463.59221716490123</v>
      </c>
      <c r="N32" s="7">
        <f t="shared" si="28"/>
        <v>2.4431689949962587E-2</v>
      </c>
      <c r="O32" s="7">
        <f t="shared" si="13"/>
        <v>2.4840729551819818E-2</v>
      </c>
      <c r="P32" s="7">
        <f t="shared" si="14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5"/>
        <v>195.25370142171693</v>
      </c>
      <c r="U32" s="1">
        <f t="shared" si="41"/>
        <v>932.00882127495822</v>
      </c>
      <c r="V32" s="1">
        <f t="shared" si="42"/>
        <v>880.29203924593799</v>
      </c>
      <c r="W32" s="7">
        <f t="shared" si="29"/>
        <v>-1.9225474792414321E-2</v>
      </c>
      <c r="X32" s="7">
        <f t="shared" si="45"/>
        <v>-1.621067917238872E-2</v>
      </c>
      <c r="Y32" s="7">
        <f t="shared" si="46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6"/>
        <v>2.2895410329228123</v>
      </c>
      <c r="AD32" s="8">
        <f t="shared" si="43"/>
        <v>2.8253717061001042</v>
      </c>
      <c r="AE32" s="8">
        <f t="shared" si="44"/>
        <v>1.9502411781325806</v>
      </c>
      <c r="AF32" s="7">
        <f t="shared" si="30"/>
        <v>-1.0532003704103454E-2</v>
      </c>
      <c r="AG32" s="7">
        <f t="shared" si="47"/>
        <v>2.3311752738808256E-3</v>
      </c>
      <c r="AH32" s="7">
        <f t="shared" si="48"/>
        <v>3.6486417892915846E-3</v>
      </c>
      <c r="AI32" s="1">
        <f t="shared" si="31"/>
        <v>26223.270448507621</v>
      </c>
      <c r="AJ32" s="1">
        <f t="shared" si="32"/>
        <v>3849.8147821072084</v>
      </c>
      <c r="AK32" s="1">
        <f t="shared" si="33"/>
        <v>1248.5925296447178</v>
      </c>
      <c r="AL32" s="10">
        <f t="shared" si="17"/>
        <v>9.3484579735044626</v>
      </c>
      <c r="AM32" s="10">
        <f t="shared" si="18"/>
        <v>1.2708353373216845</v>
      </c>
      <c r="AN32" s="10">
        <f t="shared" si="19"/>
        <v>0.51868679450542221</v>
      </c>
      <c r="AO32" s="7">
        <f t="shared" si="34"/>
        <v>2.0621120954280148E-2</v>
      </c>
      <c r="AP32" s="7">
        <f t="shared" si="20"/>
        <v>2.5977173653231045E-2</v>
      </c>
      <c r="AQ32" s="7">
        <f t="shared" si="21"/>
        <v>2.3564574154817608E-2</v>
      </c>
      <c r="AR32" s="1">
        <f t="shared" si="35"/>
        <v>17128.86655162213</v>
      </c>
      <c r="AS32" s="1">
        <f t="shared" si="36"/>
        <v>2841.1558926250655</v>
      </c>
      <c r="AT32" s="1">
        <f t="shared" si="37"/>
        <v>946.69792193630326</v>
      </c>
      <c r="AU32" s="1">
        <f t="shared" si="38"/>
        <v>3425.7733103244263</v>
      </c>
      <c r="AV32" s="1">
        <f t="shared" si="39"/>
        <v>568.23117852501309</v>
      </c>
      <c r="AW32" s="1">
        <f t="shared" si="40"/>
        <v>189.33958438726066</v>
      </c>
      <c r="AX32">
        <v>0</v>
      </c>
      <c r="AY32">
        <v>0</v>
      </c>
      <c r="AZ32">
        <v>0</v>
      </c>
      <c r="BA32">
        <f t="shared" si="4"/>
        <v>0</v>
      </c>
      <c r="BB32">
        <f t="shared" si="22"/>
        <v>0</v>
      </c>
      <c r="BC32">
        <f t="shared" si="5"/>
        <v>0</v>
      </c>
      <c r="BD32">
        <f t="shared" si="6"/>
        <v>0</v>
      </c>
      <c r="BE32">
        <f t="shared" si="7"/>
        <v>0</v>
      </c>
      <c r="BF32">
        <f t="shared" si="8"/>
        <v>0</v>
      </c>
      <c r="BG32">
        <f t="shared" si="9"/>
        <v>0</v>
      </c>
      <c r="BH32">
        <f t="shared" si="23"/>
        <v>0</v>
      </c>
      <c r="BI32">
        <f t="shared" si="24"/>
        <v>0</v>
      </c>
      <c r="BJ32">
        <f t="shared" si="25"/>
        <v>0</v>
      </c>
      <c r="BK32" s="7">
        <f t="shared" si="26"/>
        <v>4.3919983115699973E-2</v>
      </c>
      <c r="BL32" s="8">
        <f>BL$3*temperature!$I142+BL$4*temperature!$I142^2+BL$5*temperature!$I142^6</f>
        <v>2.3271213879280808</v>
      </c>
      <c r="BM32" s="8">
        <f>BM$3*temperature!$I142+BM$4*temperature!$I142^2+BM$5*temperature!$I142^6</f>
        <v>1.3427754190860772</v>
      </c>
      <c r="BN32" s="8">
        <f>BN$3*temperature!$I142+BN$4*temperature!$I142^2+BN$5*temperature!$I142^6</f>
        <v>0.65864958076805713</v>
      </c>
      <c r="BO32" s="8"/>
      <c r="BP32" s="8"/>
      <c r="BQ32" s="8"/>
    </row>
    <row r="33" spans="1:69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27"/>
        <v>5.6025935173917851E-3</v>
      </c>
      <c r="F33" s="7">
        <f t="shared" si="10"/>
        <v>1.7099851299727353E-2</v>
      </c>
      <c r="G33" s="7">
        <f t="shared" si="11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2"/>
        <v>23071.639145062869</v>
      </c>
      <c r="L33" s="1">
        <f t="shared" si="0"/>
        <v>1548.4183338076225</v>
      </c>
      <c r="M33" s="1">
        <f t="shared" si="1"/>
        <v>470.12163331276088</v>
      </c>
      <c r="N33" s="7">
        <f t="shared" si="28"/>
        <v>2.4970831509726343E-2</v>
      </c>
      <c r="O33" s="7">
        <f t="shared" si="13"/>
        <v>2.3738205977081428E-2</v>
      </c>
      <c r="P33" s="7">
        <f t="shared" si="14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5"/>
        <v>195.30292964894775</v>
      </c>
      <c r="U33" s="1">
        <f t="shared" si="41"/>
        <v>932.08276797894018</v>
      </c>
      <c r="V33" s="1">
        <f t="shared" si="42"/>
        <v>880.90253472291624</v>
      </c>
      <c r="W33" s="7">
        <f t="shared" si="29"/>
        <v>2.521244251574295E-4</v>
      </c>
      <c r="X33" s="7">
        <f t="shared" si="45"/>
        <v>7.9341206106642304E-5</v>
      </c>
      <c r="Y33" s="7">
        <f t="shared" si="46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6"/>
        <v>2.2887742285086174</v>
      </c>
      <c r="AD33" s="8">
        <f t="shared" si="43"/>
        <v>2.8495451502593916</v>
      </c>
      <c r="AE33" s="8">
        <f t="shared" si="44"/>
        <v>1.9390383149350143</v>
      </c>
      <c r="AF33" s="7">
        <f t="shared" si="30"/>
        <v>-3.3491621384740267E-4</v>
      </c>
      <c r="AG33" s="7">
        <f t="shared" si="47"/>
        <v>8.5558456280623307E-3</v>
      </c>
      <c r="AH33" s="7">
        <f t="shared" si="48"/>
        <v>-5.7443475828427015E-3</v>
      </c>
      <c r="AI33" s="1">
        <f t="shared" si="31"/>
        <v>27026.716713981288</v>
      </c>
      <c r="AJ33" s="1">
        <f t="shared" si="32"/>
        <v>4033.0644824215005</v>
      </c>
      <c r="AK33" s="1">
        <f t="shared" si="33"/>
        <v>1313.0728610675067</v>
      </c>
      <c r="AL33" s="10">
        <f t="shared" si="17"/>
        <v>9.5412336561121034</v>
      </c>
      <c r="AM33" s="10">
        <f t="shared" si="18"/>
        <v>1.3038480475639525</v>
      </c>
      <c r="AN33" s="10">
        <f t="shared" si="19"/>
        <v>0.53090942793766982</v>
      </c>
      <c r="AO33" s="7">
        <f t="shared" si="34"/>
        <v>2.0621120954280148E-2</v>
      </c>
      <c r="AP33" s="7">
        <f t="shared" si="20"/>
        <v>2.5977173653231045E-2</v>
      </c>
      <c r="AQ33" s="7">
        <f t="shared" si="21"/>
        <v>2.3564574154817608E-2</v>
      </c>
      <c r="AR33" s="1">
        <f t="shared" si="35"/>
        <v>17666.70561109337</v>
      </c>
      <c r="AS33" s="1">
        <f t="shared" si="36"/>
        <v>2982.3780962531046</v>
      </c>
      <c r="AT33" s="1">
        <f t="shared" si="37"/>
        <v>997.71591982171071</v>
      </c>
      <c r="AU33" s="1">
        <f t="shared" si="38"/>
        <v>3533.3411222186742</v>
      </c>
      <c r="AV33" s="1">
        <f t="shared" si="39"/>
        <v>596.47561925062098</v>
      </c>
      <c r="AW33" s="1">
        <f t="shared" si="40"/>
        <v>199.54318396434215</v>
      </c>
      <c r="AX33">
        <v>0</v>
      </c>
      <c r="AY33">
        <v>0</v>
      </c>
      <c r="AZ33">
        <v>0</v>
      </c>
      <c r="BA33">
        <f t="shared" si="4"/>
        <v>0</v>
      </c>
      <c r="BB33">
        <f t="shared" si="22"/>
        <v>0</v>
      </c>
      <c r="BC33">
        <f t="shared" si="5"/>
        <v>0</v>
      </c>
      <c r="BD33">
        <f t="shared" si="6"/>
        <v>0</v>
      </c>
      <c r="BE33">
        <f t="shared" si="7"/>
        <v>0</v>
      </c>
      <c r="BF33">
        <f t="shared" si="8"/>
        <v>0</v>
      </c>
      <c r="BG33">
        <f t="shared" si="9"/>
        <v>0</v>
      </c>
      <c r="BH33">
        <f t="shared" si="23"/>
        <v>0</v>
      </c>
      <c r="BI33">
        <f t="shared" si="24"/>
        <v>0</v>
      </c>
      <c r="BJ33">
        <f t="shared" si="25"/>
        <v>0</v>
      </c>
      <c r="BK33" s="7">
        <f t="shared" si="26"/>
        <v>4.4197072041392865E-2</v>
      </c>
      <c r="BL33" s="8">
        <f>BL$3*temperature!$I143+BL$4*temperature!$I143^2+BL$5*temperature!$I143^6</f>
        <v>2.37979675164169</v>
      </c>
      <c r="BM33" s="8">
        <f>BM$3*temperature!$I143+BM$4*temperature!$I143^2+BM$5*temperature!$I143^6</f>
        <v>1.3703986763386178</v>
      </c>
      <c r="BN33" s="8">
        <f>BN$3*temperature!$I143+BN$4*temperature!$I143^2+BN$5*temperature!$I143^6</f>
        <v>0.66904263833359656</v>
      </c>
      <c r="BO33" s="8"/>
      <c r="BP33" s="8"/>
      <c r="BQ33" s="8"/>
    </row>
    <row r="34" spans="1:69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27"/>
        <v>5.8100825047127103E-3</v>
      </c>
      <c r="F34" s="7">
        <f t="shared" si="10"/>
        <v>1.6909754969087532E-2</v>
      </c>
      <c r="G34" s="7">
        <f t="shared" si="11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2"/>
        <v>24000.715913458287</v>
      </c>
      <c r="L34" s="1">
        <f t="shared" si="0"/>
        <v>1573.2339947487048</v>
      </c>
      <c r="M34" s="1">
        <f t="shared" si="1"/>
        <v>493.67244906660113</v>
      </c>
      <c r="N34" s="7">
        <f t="shared" si="28"/>
        <v>4.0269213754335009E-2</v>
      </c>
      <c r="O34" s="7">
        <f t="shared" si="13"/>
        <v>1.6026457708014696E-2</v>
      </c>
      <c r="P34" s="7">
        <f t="shared" si="14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5"/>
        <v>192.35179252239072</v>
      </c>
      <c r="U34" s="1">
        <f t="shared" si="41"/>
        <v>930.71902837306368</v>
      </c>
      <c r="V34" s="1">
        <f t="shared" si="42"/>
        <v>854.64270394924336</v>
      </c>
      <c r="W34" s="7">
        <f t="shared" si="29"/>
        <v>-1.51105625085175E-2</v>
      </c>
      <c r="X34" s="7">
        <f t="shared" si="45"/>
        <v>-1.4631099862875141E-3</v>
      </c>
      <c r="Y34" s="7">
        <f t="shared" si="46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6"/>
        <v>2.293792180198313</v>
      </c>
      <c r="AD34" s="8">
        <f t="shared" si="43"/>
        <v>2.8876122898394789</v>
      </c>
      <c r="AE34" s="8">
        <f t="shared" si="44"/>
        <v>1.9885137845060206</v>
      </c>
      <c r="AF34" s="7">
        <f t="shared" si="30"/>
        <v>2.1924188184192506E-3</v>
      </c>
      <c r="AG34" s="7">
        <f t="shared" si="47"/>
        <v>1.3359023132734738E-2</v>
      </c>
      <c r="AH34" s="7">
        <f t="shared" si="48"/>
        <v>2.5515467739823494E-2</v>
      </c>
      <c r="AI34" s="1">
        <f t="shared" si="31"/>
        <v>27857.386164801832</v>
      </c>
      <c r="AJ34" s="1">
        <f t="shared" si="32"/>
        <v>4226.2336534299711</v>
      </c>
      <c r="AK34" s="1">
        <f t="shared" si="33"/>
        <v>1381.3087589250983</v>
      </c>
      <c r="AL34" s="10">
        <f t="shared" si="17"/>
        <v>9.737984589387839</v>
      </c>
      <c r="AM34" s="10">
        <f t="shared" si="18"/>
        <v>1.3377183347129475</v>
      </c>
      <c r="AN34" s="10">
        <f t="shared" si="19"/>
        <v>0.54342008252179885</v>
      </c>
      <c r="AO34" s="7">
        <f t="shared" si="34"/>
        <v>2.0621120954280148E-2</v>
      </c>
      <c r="AP34" s="7">
        <f t="shared" si="20"/>
        <v>2.5977173653231045E-2</v>
      </c>
      <c r="AQ34" s="7">
        <f t="shared" si="21"/>
        <v>2.3564574154817608E-2</v>
      </c>
      <c r="AR34" s="1">
        <f t="shared" si="35"/>
        <v>18224.781346912463</v>
      </c>
      <c r="AS34" s="1">
        <f t="shared" si="36"/>
        <v>3130.3290962038368</v>
      </c>
      <c r="AT34" s="1">
        <f t="shared" si="37"/>
        <v>1051.2386818989658</v>
      </c>
      <c r="AU34" s="1">
        <f t="shared" si="38"/>
        <v>3644.9562693824928</v>
      </c>
      <c r="AV34" s="1">
        <f t="shared" si="39"/>
        <v>626.06581924076738</v>
      </c>
      <c r="AW34" s="1">
        <f t="shared" si="40"/>
        <v>210.24773637979317</v>
      </c>
      <c r="AX34">
        <v>0</v>
      </c>
      <c r="AY34">
        <v>0</v>
      </c>
      <c r="AZ34">
        <v>0</v>
      </c>
      <c r="BA34">
        <f t="shared" si="4"/>
        <v>0</v>
      </c>
      <c r="BB34">
        <f t="shared" si="22"/>
        <v>0</v>
      </c>
      <c r="BC34">
        <f t="shared" si="5"/>
        <v>0</v>
      </c>
      <c r="BD34">
        <f t="shared" si="6"/>
        <v>0</v>
      </c>
      <c r="BE34">
        <f t="shared" si="7"/>
        <v>0</v>
      </c>
      <c r="BF34">
        <f t="shared" si="8"/>
        <v>0</v>
      </c>
      <c r="BG34">
        <f t="shared" si="9"/>
        <v>0</v>
      </c>
      <c r="BH34">
        <f t="shared" si="23"/>
        <v>0</v>
      </c>
      <c r="BI34">
        <f t="shared" si="24"/>
        <v>0</v>
      </c>
      <c r="BJ34">
        <f t="shared" si="25"/>
        <v>0</v>
      </c>
      <c r="BK34" s="7">
        <f t="shared" si="26"/>
        <v>5.7694154448594243E-2</v>
      </c>
      <c r="BL34" s="8">
        <f>BL$3*temperature!$I144+BL$4*temperature!$I144^2+BL$5*temperature!$I144^6</f>
        <v>2.4325527743913256</v>
      </c>
      <c r="BM34" s="8">
        <f>BM$3*temperature!$I144+BM$4*temperature!$I144^2+BM$5*temperature!$I144^6</f>
        <v>1.3978434973497664</v>
      </c>
      <c r="BN34" s="8">
        <f>BN$3*temperature!$I144+BN$4*temperature!$I144^2+BN$5*temperature!$I144^6</f>
        <v>0.67909189457428165</v>
      </c>
      <c r="BO34" s="8"/>
      <c r="BP34" s="8"/>
      <c r="BQ34" s="8"/>
    </row>
    <row r="35" spans="1:69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27"/>
        <v>6.1326994822132885E-3</v>
      </c>
      <c r="F35" s="7">
        <f t="shared" si="10"/>
        <v>1.6217519828473526E-2</v>
      </c>
      <c r="G35" s="7">
        <f t="shared" si="11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2"/>
        <v>24787.920685637644</v>
      </c>
      <c r="L35" s="1">
        <f t="shared" si="0"/>
        <v>1573.1307333909833</v>
      </c>
      <c r="M35" s="1">
        <f t="shared" si="1"/>
        <v>510.22591761261259</v>
      </c>
      <c r="N35" s="7">
        <f t="shared" si="28"/>
        <v>3.2799220449000632E-2</v>
      </c>
      <c r="O35" s="7">
        <f t="shared" si="13"/>
        <v>-6.5636363100640693E-5</v>
      </c>
      <c r="P35" s="7">
        <f t="shared" si="14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5"/>
        <v>187.91117978496482</v>
      </c>
      <c r="U35" s="1">
        <f t="shared" si="41"/>
        <v>927.55947584821479</v>
      </c>
      <c r="V35" s="1">
        <f t="shared" si="42"/>
        <v>838.68873584744733</v>
      </c>
      <c r="W35" s="7">
        <f t="shared" si="29"/>
        <v>-2.3085892152052589E-2</v>
      </c>
      <c r="X35" s="7">
        <f t="shared" si="45"/>
        <v>-3.394743664338673E-3</v>
      </c>
      <c r="Y35" s="7">
        <f t="shared" si="46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6"/>
        <v>2.3093853587707547</v>
      </c>
      <c r="AD35" s="8">
        <f t="shared" si="43"/>
        <v>2.8609420451927874</v>
      </c>
      <c r="AE35" s="8">
        <f t="shared" si="44"/>
        <v>1.9721805144674187</v>
      </c>
      <c r="AF35" s="7">
        <f t="shared" si="30"/>
        <v>6.7979909893551849E-3</v>
      </c>
      <c r="AG35" s="7">
        <f t="shared" si="47"/>
        <v>-9.2360891870889583E-3</v>
      </c>
      <c r="AH35" s="7">
        <f t="shared" si="48"/>
        <v>-8.2138078025238981E-3</v>
      </c>
      <c r="AI35" s="1">
        <f t="shared" si="31"/>
        <v>28716.603817704141</v>
      </c>
      <c r="AJ35" s="1">
        <f t="shared" si="32"/>
        <v>4429.6761073277412</v>
      </c>
      <c r="AK35" s="1">
        <f t="shared" si="33"/>
        <v>1453.4256194123818</v>
      </c>
      <c r="AL35" s="10">
        <f t="shared" si="17"/>
        <v>9.938792747456521</v>
      </c>
      <c r="AM35" s="10">
        <f t="shared" si="18"/>
        <v>1.3724684761928969</v>
      </c>
      <c r="AN35" s="10">
        <f t="shared" si="19"/>
        <v>0.55622554535360091</v>
      </c>
      <c r="AO35" s="7">
        <f t="shared" si="34"/>
        <v>2.0621120954280148E-2</v>
      </c>
      <c r="AP35" s="7">
        <f t="shared" si="20"/>
        <v>2.5977173653231045E-2</v>
      </c>
      <c r="AQ35" s="7">
        <f t="shared" si="21"/>
        <v>2.3564574154817608E-2</v>
      </c>
      <c r="AR35" s="1">
        <f t="shared" si="35"/>
        <v>18805.705535227633</v>
      </c>
      <c r="AS35" s="1">
        <f t="shared" si="36"/>
        <v>3283.9817317822931</v>
      </c>
      <c r="AT35" s="1">
        <f t="shared" si="37"/>
        <v>1107.2037703407129</v>
      </c>
      <c r="AU35" s="1">
        <f t="shared" si="38"/>
        <v>3761.141107045527</v>
      </c>
      <c r="AV35" s="1">
        <f t="shared" si="39"/>
        <v>656.79634635645868</v>
      </c>
      <c r="AW35" s="1">
        <f t="shared" si="40"/>
        <v>221.44075406814261</v>
      </c>
      <c r="AX35">
        <v>0</v>
      </c>
      <c r="AY35">
        <v>0</v>
      </c>
      <c r="AZ35">
        <v>0</v>
      </c>
      <c r="BA35">
        <f t="shared" si="4"/>
        <v>0</v>
      </c>
      <c r="BB35">
        <f t="shared" si="22"/>
        <v>0</v>
      </c>
      <c r="BC35">
        <f t="shared" si="5"/>
        <v>0</v>
      </c>
      <c r="BD35">
        <f t="shared" si="6"/>
        <v>0</v>
      </c>
      <c r="BE35">
        <f t="shared" si="7"/>
        <v>0</v>
      </c>
      <c r="BF35">
        <f t="shared" si="8"/>
        <v>0</v>
      </c>
      <c r="BG35">
        <f t="shared" si="9"/>
        <v>0</v>
      </c>
      <c r="BH35">
        <f t="shared" si="23"/>
        <v>0</v>
      </c>
      <c r="BI35">
        <f t="shared" si="24"/>
        <v>0</v>
      </c>
      <c r="BJ35">
        <f t="shared" si="25"/>
        <v>0</v>
      </c>
      <c r="BK35" s="7">
        <f t="shared" si="26"/>
        <v>4.9561917962211294E-2</v>
      </c>
      <c r="BL35" s="8">
        <f>BL$3*temperature!$I145+BL$4*temperature!$I145^2+BL$5*temperature!$I145^6</f>
        <v>2.485394782848505</v>
      </c>
      <c r="BM35" s="8">
        <f>BM$3*temperature!$I145+BM$4*temperature!$I145^2+BM$5*temperature!$I145^6</f>
        <v>1.4250980954903092</v>
      </c>
      <c r="BN35" s="8">
        <f>BN$3*temperature!$I145+BN$4*temperature!$I145^2+BN$5*temperature!$I145^6</f>
        <v>0.68877464048455361</v>
      </c>
      <c r="BO35" s="8"/>
      <c r="BP35" s="8"/>
      <c r="BQ35" s="8"/>
    </row>
    <row r="36" spans="1:69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27"/>
        <v>6.7135178745578727E-3</v>
      </c>
      <c r="F36" s="7">
        <f t="shared" si="10"/>
        <v>1.6330021206645062E-2</v>
      </c>
      <c r="G36" s="7">
        <f t="shared" si="11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2"/>
        <v>25494.583209308556</v>
      </c>
      <c r="L36" s="1">
        <f t="shared" si="0"/>
        <v>1578.844569513195</v>
      </c>
      <c r="M36" s="1">
        <f t="shared" si="1"/>
        <v>524.4093877674519</v>
      </c>
      <c r="N36" s="7">
        <f t="shared" si="28"/>
        <v>2.8508342132963049E-2</v>
      </c>
      <c r="O36" s="7">
        <f t="shared" si="13"/>
        <v>3.6321432166639411E-3</v>
      </c>
      <c r="P36" s="7">
        <f t="shared" si="14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5"/>
        <v>180.71486919793657</v>
      </c>
      <c r="U36" s="1">
        <f t="shared" si="41"/>
        <v>931.01927467261214</v>
      </c>
      <c r="V36" s="1">
        <f t="shared" si="42"/>
        <v>844.47815420020129</v>
      </c>
      <c r="W36" s="7">
        <f t="shared" si="29"/>
        <v>-3.8296340831148634E-2</v>
      </c>
      <c r="X36" s="7">
        <f t="shared" si="45"/>
        <v>3.7300021340771483E-3</v>
      </c>
      <c r="Y36" s="7">
        <f t="shared" si="46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6"/>
        <v>2.2835509596639398</v>
      </c>
      <c r="AD36" s="8">
        <f t="shared" si="43"/>
        <v>2.7475569888912075</v>
      </c>
      <c r="AE36" s="8">
        <f t="shared" si="44"/>
        <v>1.9497480298762651</v>
      </c>
      <c r="AF36" s="7">
        <f t="shared" si="30"/>
        <v>-1.1186699096666142E-2</v>
      </c>
      <c r="AG36" s="7">
        <f t="shared" si="47"/>
        <v>-3.9632070314776113E-2</v>
      </c>
      <c r="AH36" s="7">
        <f t="shared" si="48"/>
        <v>-1.137445808159776E-2</v>
      </c>
      <c r="AI36" s="1">
        <f t="shared" si="31"/>
        <v>29606.084542979253</v>
      </c>
      <c r="AJ36" s="1">
        <f t="shared" si="32"/>
        <v>4643.5048429514254</v>
      </c>
      <c r="AK36" s="1">
        <f t="shared" si="33"/>
        <v>1529.5238115392863</v>
      </c>
      <c r="AL36" s="10">
        <f t="shared" si="17"/>
        <v>10.143741794841343</v>
      </c>
      <c r="AM36" s="10">
        <f t="shared" si="18"/>
        <v>1.4081213281325451</v>
      </c>
      <c r="AN36" s="10">
        <f t="shared" si="19"/>
        <v>0.56933276346388972</v>
      </c>
      <c r="AO36" s="7">
        <f t="shared" si="34"/>
        <v>2.0621120954280148E-2</v>
      </c>
      <c r="AP36" s="7">
        <f t="shared" si="20"/>
        <v>2.5977173653231045E-2</v>
      </c>
      <c r="AQ36" s="7">
        <f t="shared" si="21"/>
        <v>2.3564574154817608E-2</v>
      </c>
      <c r="AR36" s="1">
        <f t="shared" si="35"/>
        <v>19414.601595393222</v>
      </c>
      <c r="AS36" s="1">
        <f t="shared" si="36"/>
        <v>3445.5695493833528</v>
      </c>
      <c r="AT36" s="1">
        <f t="shared" si="37"/>
        <v>1165.5922721539505</v>
      </c>
      <c r="AU36" s="1">
        <f t="shared" si="38"/>
        <v>3882.9203190786448</v>
      </c>
      <c r="AV36" s="1">
        <f t="shared" si="39"/>
        <v>689.11390987667062</v>
      </c>
      <c r="AW36" s="1">
        <f t="shared" si="40"/>
        <v>233.11845443079011</v>
      </c>
      <c r="AX36">
        <v>0</v>
      </c>
      <c r="AY36">
        <v>0</v>
      </c>
      <c r="AZ36">
        <v>0</v>
      </c>
      <c r="BA36">
        <f t="shared" si="4"/>
        <v>0</v>
      </c>
      <c r="BB36">
        <f t="shared" si="22"/>
        <v>0</v>
      </c>
      <c r="BC36">
        <f t="shared" si="5"/>
        <v>0</v>
      </c>
      <c r="BD36">
        <f t="shared" si="6"/>
        <v>0</v>
      </c>
      <c r="BE36">
        <f t="shared" si="7"/>
        <v>0</v>
      </c>
      <c r="BF36">
        <f t="shared" si="8"/>
        <v>0</v>
      </c>
      <c r="BG36">
        <f t="shared" si="9"/>
        <v>0</v>
      </c>
      <c r="BH36">
        <f t="shared" si="23"/>
        <v>0</v>
      </c>
      <c r="BI36">
        <f t="shared" si="24"/>
        <v>0</v>
      </c>
      <c r="BJ36">
        <f t="shared" si="25"/>
        <v>0</v>
      </c>
      <c r="BK36" s="7">
        <f t="shared" si="26"/>
        <v>4.6800538557361299E-2</v>
      </c>
      <c r="BL36" s="8">
        <f>BL$3*temperature!$I146+BL$4*temperature!$I146^2+BL$5*temperature!$I146^6</f>
        <v>2.5382453263476585</v>
      </c>
      <c r="BM36" s="8">
        <f>BM$3*temperature!$I146+BM$4*temperature!$I146^2+BM$5*temperature!$I146^6</f>
        <v>1.4521069164936662</v>
      </c>
      <c r="BN36" s="8">
        <f>BN$3*temperature!$I146+BN$4*temperature!$I146^2+BN$5*temperature!$I146^6</f>
        <v>0.69805125015551539</v>
      </c>
      <c r="BO36" s="8"/>
      <c r="BP36" s="8"/>
      <c r="BQ36" s="8"/>
    </row>
    <row r="37" spans="1:69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27"/>
        <v>6.4419132733040119E-3</v>
      </c>
      <c r="F37" s="7">
        <f t="shared" si="10"/>
        <v>1.4658561960459116E-2</v>
      </c>
      <c r="G37" s="7">
        <f t="shared" si="11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2"/>
        <v>25684.596648354625</v>
      </c>
      <c r="L37" s="1">
        <f t="shared" si="0"/>
        <v>1611.2686812955199</v>
      </c>
      <c r="M37" s="1">
        <f t="shared" si="1"/>
        <v>529.3692355980869</v>
      </c>
      <c r="N37" s="7">
        <f t="shared" si="28"/>
        <v>7.4530906226657478E-3</v>
      </c>
      <c r="O37" s="7">
        <f t="shared" si="13"/>
        <v>2.0536607851349364E-2</v>
      </c>
      <c r="P37" s="7">
        <f t="shared" si="14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5"/>
        <v>179.22403290080703</v>
      </c>
      <c r="U37" s="1">
        <f t="shared" si="41"/>
        <v>898.86196704348333</v>
      </c>
      <c r="V37" s="1">
        <f t="shared" si="42"/>
        <v>853.87683090177541</v>
      </c>
      <c r="W37" s="7">
        <f t="shared" si="29"/>
        <v>-8.2496603834885107E-3</v>
      </c>
      <c r="X37" s="7">
        <f t="shared" si="45"/>
        <v>-3.4539894612210631E-2</v>
      </c>
      <c r="Y37" s="7">
        <f t="shared" si="46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6"/>
        <v>2.4940307832691997</v>
      </c>
      <c r="AD37" s="8">
        <f t="shared" si="43"/>
        <v>2.770157627257464</v>
      </c>
      <c r="AE37" s="8">
        <f t="shared" si="44"/>
        <v>1.9972197592887198</v>
      </c>
      <c r="AF37" s="7">
        <f t="shared" si="30"/>
        <v>9.2172159642207152E-2</v>
      </c>
      <c r="AG37" s="7">
        <f t="shared" si="47"/>
        <v>8.2257214163834469E-3</v>
      </c>
      <c r="AH37" s="7">
        <f t="shared" si="48"/>
        <v>2.4347622710749528E-2</v>
      </c>
      <c r="AI37" s="1">
        <f t="shared" si="31"/>
        <v>30528.396407759974</v>
      </c>
      <c r="AJ37" s="1">
        <f t="shared" si="32"/>
        <v>4868.2682685329537</v>
      </c>
      <c r="AK37" s="1">
        <f t="shared" si="33"/>
        <v>1609.6898848161477</v>
      </c>
      <c r="AL37" s="10">
        <f t="shared" si="17"/>
        <v>10.352917121321754</v>
      </c>
      <c r="AM37" s="10">
        <f t="shared" si="18"/>
        <v>1.4447003403982626</v>
      </c>
      <c r="AN37" s="10">
        <f t="shared" si="19"/>
        <v>0.58274884758730183</v>
      </c>
      <c r="AO37" s="7">
        <f t="shared" si="34"/>
        <v>2.0621120954280148E-2</v>
      </c>
      <c r="AP37" s="7">
        <f t="shared" si="20"/>
        <v>2.5977173653231045E-2</v>
      </c>
      <c r="AQ37" s="7">
        <f t="shared" si="21"/>
        <v>2.3564574154817608E-2</v>
      </c>
      <c r="AR37" s="1">
        <f t="shared" si="35"/>
        <v>20039.579743064602</v>
      </c>
      <c r="AS37" s="1">
        <f t="shared" si="36"/>
        <v>3610.4420492919689</v>
      </c>
      <c r="AT37" s="1">
        <f t="shared" si="37"/>
        <v>1226.6138409998002</v>
      </c>
      <c r="AU37" s="1">
        <f t="shared" si="38"/>
        <v>4007.9159486129206</v>
      </c>
      <c r="AV37" s="1">
        <f t="shared" si="39"/>
        <v>722.08840985839379</v>
      </c>
      <c r="AW37" s="1">
        <f t="shared" si="40"/>
        <v>245.32276819996005</v>
      </c>
      <c r="AX37">
        <v>0</v>
      </c>
      <c r="AY37">
        <v>0</v>
      </c>
      <c r="AZ37">
        <v>0</v>
      </c>
      <c r="BA37">
        <f t="shared" si="4"/>
        <v>0</v>
      </c>
      <c r="BB37">
        <f t="shared" si="22"/>
        <v>0</v>
      </c>
      <c r="BC37">
        <f t="shared" si="5"/>
        <v>0</v>
      </c>
      <c r="BD37">
        <f t="shared" si="6"/>
        <v>0</v>
      </c>
      <c r="BE37">
        <f t="shared" si="7"/>
        <v>0</v>
      </c>
      <c r="BF37">
        <f t="shared" si="8"/>
        <v>0</v>
      </c>
      <c r="BG37">
        <f t="shared" si="9"/>
        <v>0</v>
      </c>
      <c r="BH37">
        <f t="shared" si="23"/>
        <v>0</v>
      </c>
      <c r="BI37">
        <f t="shared" si="24"/>
        <v>0</v>
      </c>
      <c r="BJ37">
        <f t="shared" si="25"/>
        <v>0</v>
      </c>
      <c r="BK37" s="7">
        <f t="shared" si="26"/>
        <v>3.0796148802888695E-2</v>
      </c>
      <c r="BL37" s="8">
        <f>BL$3*temperature!$I147+BL$4*temperature!$I147^2+BL$5*temperature!$I147^6</f>
        <v>2.5909863869684227</v>
      </c>
      <c r="BM37" s="8">
        <f>BM$3*temperature!$I147+BM$4*temperature!$I147^2+BM$5*temperature!$I147^6</f>
        <v>1.4787937803918925</v>
      </c>
      <c r="BN37" s="8">
        <f>BN$3*temperature!$I147+BN$4*temperature!$I147^2+BN$5*temperature!$I147^6</f>
        <v>0.70687514959254394</v>
      </c>
      <c r="BO37" s="8"/>
      <c r="BP37" s="8"/>
      <c r="BQ37" s="8"/>
    </row>
    <row r="38" spans="1:69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27"/>
        <v>6.1882645985391616E-3</v>
      </c>
      <c r="F38" s="7">
        <f t="shared" si="10"/>
        <v>1.246241293638195E-2</v>
      </c>
      <c r="G38" s="7">
        <f t="shared" si="11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2"/>
        <v>25968.718551230631</v>
      </c>
      <c r="L38" s="1">
        <f t="shared" si="0"/>
        <v>1643.0307990508757</v>
      </c>
      <c r="M38" s="1">
        <f t="shared" si="1"/>
        <v>539.24478308317077</v>
      </c>
      <c r="N38" s="7">
        <f t="shared" si="28"/>
        <v>1.1061956968446474E-2</v>
      </c>
      <c r="O38" s="7">
        <f t="shared" si="13"/>
        <v>1.9712489992555371E-2</v>
      </c>
      <c r="P38" s="7">
        <f t="shared" si="14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5"/>
        <v>177.55425611266796</v>
      </c>
      <c r="U38" s="1">
        <f t="shared" si="41"/>
        <v>848.05370684498394</v>
      </c>
      <c r="V38" s="1">
        <f t="shared" si="42"/>
        <v>848.93393409751468</v>
      </c>
      <c r="W38" s="7">
        <f t="shared" si="29"/>
        <v>-9.3167013436374901E-3</v>
      </c>
      <c r="X38" s="7">
        <f t="shared" si="45"/>
        <v>-5.6525097357958964E-2</v>
      </c>
      <c r="Y38" s="7">
        <f t="shared" si="46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6"/>
        <v>2.5066122179045962</v>
      </c>
      <c r="AD38" s="8">
        <f t="shared" si="43"/>
        <v>2.8705154383111862</v>
      </c>
      <c r="AE38" s="8">
        <f t="shared" si="44"/>
        <v>2.0325970830505562</v>
      </c>
      <c r="AF38" s="7">
        <f t="shared" si="30"/>
        <v>5.0446188233910227E-3</v>
      </c>
      <c r="AG38" s="7">
        <f t="shared" si="47"/>
        <v>3.6228195127321783E-2</v>
      </c>
      <c r="AH38" s="7">
        <f t="shared" si="48"/>
        <v>1.7713285479628693E-2</v>
      </c>
      <c r="AI38" s="1">
        <f t="shared" si="31"/>
        <v>31483.472715596898</v>
      </c>
      <c r="AJ38" s="1">
        <f t="shared" si="32"/>
        <v>5103.5298515380518</v>
      </c>
      <c r="AK38" s="1">
        <f t="shared" si="33"/>
        <v>1694.043664534493</v>
      </c>
      <c r="AL38" s="10">
        <f t="shared" si="17"/>
        <v>10.566405877510167</v>
      </c>
      <c r="AM38" s="10">
        <f t="shared" si="18"/>
        <v>1.4822295720176701</v>
      </c>
      <c r="AN38" s="10">
        <f t="shared" si="19"/>
        <v>0.5964810760199073</v>
      </c>
      <c r="AO38" s="7">
        <f t="shared" si="34"/>
        <v>2.0621120954280148E-2</v>
      </c>
      <c r="AP38" s="7">
        <f t="shared" si="20"/>
        <v>2.5977173653231045E-2</v>
      </c>
      <c r="AQ38" s="7">
        <f t="shared" si="21"/>
        <v>2.3564574154817608E-2</v>
      </c>
      <c r="AR38" s="1">
        <f t="shared" si="35"/>
        <v>20681.035819000379</v>
      </c>
      <c r="AS38" s="1">
        <f t="shared" si="36"/>
        <v>3776.5951924503188</v>
      </c>
      <c r="AT38" s="1">
        <f t="shared" si="37"/>
        <v>1289.9721805104373</v>
      </c>
      <c r="AU38" s="1">
        <f t="shared" si="38"/>
        <v>4136.2071638000762</v>
      </c>
      <c r="AV38" s="1">
        <f t="shared" si="39"/>
        <v>755.3190384900638</v>
      </c>
      <c r="AW38" s="1">
        <f t="shared" si="40"/>
        <v>257.99443610208749</v>
      </c>
      <c r="AX38">
        <v>0</v>
      </c>
      <c r="AY38">
        <v>0</v>
      </c>
      <c r="AZ38">
        <v>0</v>
      </c>
      <c r="BA38">
        <f t="shared" si="4"/>
        <v>0</v>
      </c>
      <c r="BB38">
        <f t="shared" si="22"/>
        <v>0</v>
      </c>
      <c r="BC38">
        <f t="shared" si="5"/>
        <v>0</v>
      </c>
      <c r="BD38">
        <f t="shared" si="6"/>
        <v>0</v>
      </c>
      <c r="BE38">
        <f t="shared" si="7"/>
        <v>0</v>
      </c>
      <c r="BF38">
        <f t="shared" si="8"/>
        <v>0</v>
      </c>
      <c r="BG38">
        <f t="shared" si="9"/>
        <v>0</v>
      </c>
      <c r="BH38">
        <f t="shared" si="23"/>
        <v>0</v>
      </c>
      <c r="BI38">
        <f t="shared" si="24"/>
        <v>0</v>
      </c>
      <c r="BJ38">
        <f t="shared" si="25"/>
        <v>0</v>
      </c>
      <c r="BK38" s="7">
        <f t="shared" si="26"/>
        <v>3.4870939747054103E-2</v>
      </c>
      <c r="BL38" s="8">
        <f>BL$3*temperature!$I148+BL$4*temperature!$I148^2+BL$5*temperature!$I148^6</f>
        <v>2.6435243161485582</v>
      </c>
      <c r="BM38" s="8">
        <f>BM$3*temperature!$I148+BM$4*temperature!$I148^2+BM$5*temperature!$I148^6</f>
        <v>1.5050953185709686</v>
      </c>
      <c r="BN38" s="8">
        <f>BN$3*temperature!$I148+BN$4*temperature!$I148^2+BN$5*temperature!$I148^6</f>
        <v>0.71520462499830462</v>
      </c>
      <c r="BO38" s="8"/>
      <c r="BP38" s="8"/>
      <c r="BQ38" s="8"/>
    </row>
    <row r="39" spans="1:69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27"/>
        <v>6.4313278720127265E-3</v>
      </c>
      <c r="F39" s="7">
        <f t="shared" si="10"/>
        <v>1.2593283935289801E-2</v>
      </c>
      <c r="G39" s="7">
        <f t="shared" si="11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2"/>
        <v>26019.166524598586</v>
      </c>
      <c r="L39" s="1">
        <f t="shared" si="0"/>
        <v>1681.8679753353642</v>
      </c>
      <c r="M39" s="1">
        <f t="shared" si="1"/>
        <v>551.1172951451764</v>
      </c>
      <c r="N39" s="7">
        <f t="shared" si="28"/>
        <v>1.942643926323484E-3</v>
      </c>
      <c r="O39" s="7">
        <f t="shared" si="13"/>
        <v>2.3637521771912917E-2</v>
      </c>
      <c r="P39" s="7">
        <f t="shared" si="14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5"/>
        <v>178.52672604902381</v>
      </c>
      <c r="U39" s="1">
        <f t="shared" si="41"/>
        <v>809.7344341843268</v>
      </c>
      <c r="V39" s="1">
        <f t="shared" si="42"/>
        <v>848.75548948655353</v>
      </c>
      <c r="W39" s="7">
        <f t="shared" si="29"/>
        <v>5.477029712758652E-3</v>
      </c>
      <c r="X39" s="7">
        <f t="shared" si="45"/>
        <v>-4.518495981017101E-2</v>
      </c>
      <c r="Y39" s="7">
        <f t="shared" si="46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6"/>
        <v>2.5234576073225217</v>
      </c>
      <c r="AD39" s="8">
        <f t="shared" si="43"/>
        <v>2.8708353689561941</v>
      </c>
      <c r="AE39" s="8">
        <f t="shared" si="44"/>
        <v>2.0633186248030597</v>
      </c>
      <c r="AF39" s="7">
        <f t="shared" si="30"/>
        <v>6.7203811174301187E-3</v>
      </c>
      <c r="AG39" s="7">
        <f t="shared" si="47"/>
        <v>1.1145407571677701E-4</v>
      </c>
      <c r="AH39" s="7">
        <f t="shared" si="48"/>
        <v>1.5114427747970671E-2</v>
      </c>
      <c r="AI39" s="1">
        <f t="shared" si="31"/>
        <v>32471.332607837285</v>
      </c>
      <c r="AJ39" s="1">
        <f t="shared" si="32"/>
        <v>5348.4959048743103</v>
      </c>
      <c r="AK39" s="1">
        <f t="shared" si="33"/>
        <v>1782.6337341831313</v>
      </c>
      <c r="AL39" s="10">
        <f t="shared" ref="AL39:AL56" si="49">(1+AL$5)*AL38</f>
        <v>10.784297011162321</v>
      </c>
      <c r="AM39" s="10">
        <f t="shared" ref="AM39:AM56" si="50">(1+AM$5)*AM38</f>
        <v>1.5207337070039275</v>
      </c>
      <c r="AN39" s="10">
        <f t="shared" ref="AN39:AN56" si="51">(1+AN$5)*AN38</f>
        <v>0.61053689856772375</v>
      </c>
      <c r="AO39" s="7">
        <f t="shared" si="34"/>
        <v>2.0621120954280148E-2</v>
      </c>
      <c r="AP39" s="7">
        <f t="shared" si="20"/>
        <v>2.5977173653231045E-2</v>
      </c>
      <c r="AQ39" s="7">
        <f t="shared" si="21"/>
        <v>2.3564574154817608E-2</v>
      </c>
      <c r="AR39" s="1">
        <f t="shared" si="35"/>
        <v>21347.530965259215</v>
      </c>
      <c r="AS39" s="1">
        <f t="shared" si="36"/>
        <v>3950.5573444347792</v>
      </c>
      <c r="AT39" s="1">
        <f t="shared" si="37"/>
        <v>1356.2136574006256</v>
      </c>
      <c r="AU39" s="1">
        <f t="shared" si="38"/>
        <v>4269.5061930518432</v>
      </c>
      <c r="AV39" s="1">
        <f t="shared" si="39"/>
        <v>790.11146888695589</v>
      </c>
      <c r="AW39" s="1">
        <f t="shared" si="40"/>
        <v>271.24273148012514</v>
      </c>
      <c r="AX39">
        <v>0</v>
      </c>
      <c r="AY39">
        <v>0</v>
      </c>
      <c r="AZ39">
        <v>0</v>
      </c>
      <c r="BA39">
        <f t="shared" si="4"/>
        <v>0</v>
      </c>
      <c r="BB39">
        <f t="shared" si="22"/>
        <v>0</v>
      </c>
      <c r="BC39">
        <f t="shared" si="5"/>
        <v>0</v>
      </c>
      <c r="BD39">
        <f t="shared" si="6"/>
        <v>0</v>
      </c>
      <c r="BE39">
        <f t="shared" si="7"/>
        <v>0</v>
      </c>
      <c r="BF39">
        <f t="shared" si="8"/>
        <v>0</v>
      </c>
      <c r="BG39">
        <f t="shared" si="9"/>
        <v>0</v>
      </c>
      <c r="BH39">
        <f t="shared" si="23"/>
        <v>0</v>
      </c>
      <c r="BI39">
        <f t="shared" si="24"/>
        <v>0</v>
      </c>
      <c r="BJ39">
        <f t="shared" si="25"/>
        <v>0</v>
      </c>
      <c r="BK39" s="7">
        <f t="shared" si="26"/>
        <v>2.8112857947955566E-2</v>
      </c>
      <c r="BL39" s="8">
        <f>BL$3*temperature!$I149+BL$4*temperature!$I149^2+BL$5*temperature!$I149^6</f>
        <v>2.6956682217975674</v>
      </c>
      <c r="BM39" s="8">
        <f>BM$3*temperature!$I149+BM$4*temperature!$I149^2+BM$5*temperature!$I149^6</f>
        <v>1.5309005658345947</v>
      </c>
      <c r="BN39" s="8">
        <f>BN$3*temperature!$I149+BN$4*temperature!$I149^2+BN$5*temperature!$I149^6</f>
        <v>0.72298431430048193</v>
      </c>
      <c r="BO39" s="8"/>
      <c r="BP39" s="8"/>
      <c r="BQ39" s="8"/>
    </row>
    <row r="40" spans="1:69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27"/>
        <v>5.8607091553546375E-3</v>
      </c>
      <c r="F40" s="7">
        <f t="shared" si="10"/>
        <v>1.2074447177279346E-2</v>
      </c>
      <c r="G40" s="7">
        <f t="shared" si="11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2"/>
        <v>26632.781515108294</v>
      </c>
      <c r="L40" s="1">
        <f t="shared" si="0"/>
        <v>1719.423356585115</v>
      </c>
      <c r="M40" s="1">
        <f t="shared" si="1"/>
        <v>570.10603124801855</v>
      </c>
      <c r="N40" s="7">
        <f t="shared" si="28"/>
        <v>2.3583191641807444E-2</v>
      </c>
      <c r="O40" s="7">
        <f t="shared" si="13"/>
        <v>2.2329565578571797E-2</v>
      </c>
      <c r="P40" s="7">
        <f t="shared" si="14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5"/>
        <v>176.03566284065784</v>
      </c>
      <c r="U40" s="1">
        <f t="shared" si="41"/>
        <v>769.31632227109981</v>
      </c>
      <c r="V40" s="1">
        <f t="shared" si="42"/>
        <v>828.1612532754807</v>
      </c>
      <c r="W40" s="7">
        <f t="shared" si="29"/>
        <v>-1.3953446990799145E-2</v>
      </c>
      <c r="X40" s="7">
        <f t="shared" si="45"/>
        <v>-4.9915268768261689E-2</v>
      </c>
      <c r="Y40" s="7">
        <f t="shared" si="46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6"/>
        <v>2.5032209020804457</v>
      </c>
      <c r="AD40" s="8">
        <f t="shared" si="43"/>
        <v>2.882563824344889</v>
      </c>
      <c r="AE40" s="8">
        <f t="shared" si="44"/>
        <v>2.0908889139613622</v>
      </c>
      <c r="AF40" s="7">
        <f t="shared" si="30"/>
        <v>-8.0194353902968141E-3</v>
      </c>
      <c r="AG40" s="7">
        <f t="shared" si="47"/>
        <v>4.0853806928535796E-3</v>
      </c>
      <c r="AH40" s="7">
        <f t="shared" si="48"/>
        <v>1.3362109383825205E-2</v>
      </c>
      <c r="AI40" s="1">
        <f t="shared" si="31"/>
        <v>33493.705540105402</v>
      </c>
      <c r="AJ40" s="1">
        <f t="shared" si="32"/>
        <v>5603.7577832738352</v>
      </c>
      <c r="AK40" s="1">
        <f t="shared" si="33"/>
        <v>1875.6130922449433</v>
      </c>
      <c r="AL40" s="10">
        <f t="shared" si="49"/>
        <v>11.006681304236382</v>
      </c>
      <c r="AM40" s="10">
        <f t="shared" si="50"/>
        <v>1.5602380705910903</v>
      </c>
      <c r="AN40" s="10">
        <f t="shared" si="51"/>
        <v>0.62492394058827527</v>
      </c>
      <c r="AO40" s="7">
        <f t="shared" si="34"/>
        <v>2.0621120954280148E-2</v>
      </c>
      <c r="AP40" s="7">
        <f t="shared" si="20"/>
        <v>2.5977173653231045E-2</v>
      </c>
      <c r="AQ40" s="7">
        <f t="shared" si="21"/>
        <v>2.3564574154817608E-2</v>
      </c>
      <c r="AR40" s="1">
        <f t="shared" si="35"/>
        <v>22025.972673419677</v>
      </c>
      <c r="AS40" s="1">
        <f t="shared" si="36"/>
        <v>4130.6231448912513</v>
      </c>
      <c r="AT40" s="1">
        <f t="shared" si="37"/>
        <v>1425.405562220285</v>
      </c>
      <c r="AU40" s="1">
        <f t="shared" si="38"/>
        <v>4405.1945346839357</v>
      </c>
      <c r="AV40" s="1">
        <f t="shared" si="39"/>
        <v>826.12462897825026</v>
      </c>
      <c r="AW40" s="1">
        <f t="shared" si="40"/>
        <v>285.081112444057</v>
      </c>
      <c r="AX40">
        <v>0</v>
      </c>
      <c r="AY40">
        <v>0</v>
      </c>
      <c r="AZ40">
        <v>0</v>
      </c>
      <c r="BA40">
        <f t="shared" si="4"/>
        <v>0</v>
      </c>
      <c r="BB40">
        <f t="shared" si="22"/>
        <v>0</v>
      </c>
      <c r="BC40">
        <f t="shared" si="5"/>
        <v>0</v>
      </c>
      <c r="BD40">
        <f t="shared" si="6"/>
        <v>0</v>
      </c>
      <c r="BE40">
        <f t="shared" si="7"/>
        <v>0</v>
      </c>
      <c r="BF40">
        <f t="shared" si="8"/>
        <v>0</v>
      </c>
      <c r="BG40">
        <f t="shared" si="9"/>
        <v>0</v>
      </c>
      <c r="BH40">
        <f t="shared" si="23"/>
        <v>0</v>
      </c>
      <c r="BI40">
        <f t="shared" si="24"/>
        <v>0</v>
      </c>
      <c r="BJ40">
        <f t="shared" si="25"/>
        <v>0</v>
      </c>
      <c r="BK40" s="7">
        <f t="shared" si="26"/>
        <v>4.6463920071268622E-2</v>
      </c>
      <c r="BL40" s="8">
        <f>BL$3*temperature!$I150+BL$4*temperature!$I150^2+BL$5*temperature!$I150^6</f>
        <v>2.7472850523392416</v>
      </c>
      <c r="BM40" s="8">
        <f>BM$3*temperature!$I150+BM$4*temperature!$I150^2+BM$5*temperature!$I150^6</f>
        <v>1.556129396456948</v>
      </c>
      <c r="BN40" s="8">
        <f>BN$3*temperature!$I150+BN$4*temperature!$I150^2+BN$5*temperature!$I150^6</f>
        <v>0.73017109475625452</v>
      </c>
      <c r="BO40" s="8"/>
      <c r="BP40" s="8"/>
      <c r="BQ40" s="8"/>
    </row>
    <row r="41" spans="1:69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27"/>
        <v>5.7810995316500691E-3</v>
      </c>
      <c r="F41" s="7">
        <f t="shared" si="10"/>
        <v>1.2319281691468786E-2</v>
      </c>
      <c r="G41" s="7">
        <f t="shared" si="11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2"/>
        <v>27161.201175946793</v>
      </c>
      <c r="L41" s="1">
        <f t="shared" si="0"/>
        <v>1749.8982440645752</v>
      </c>
      <c r="M41" s="1">
        <f t="shared" si="1"/>
        <v>592.66214754713269</v>
      </c>
      <c r="N41" s="7">
        <f t="shared" si="28"/>
        <v>1.9840949040141886E-2</v>
      </c>
      <c r="O41" s="7">
        <f t="shared" si="13"/>
        <v>1.7723899912576169E-2</v>
      </c>
      <c r="P41" s="7">
        <f t="shared" si="14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5"/>
        <v>175.44939229898932</v>
      </c>
      <c r="U41" s="1">
        <f t="shared" si="41"/>
        <v>758.7894364238</v>
      </c>
      <c r="V41" s="1">
        <f t="shared" si="42"/>
        <v>828.5351055881282</v>
      </c>
      <c r="W41" s="7">
        <f t="shared" si="29"/>
        <v>-3.3304077833318235E-3</v>
      </c>
      <c r="X41" s="7">
        <f t="shared" si="45"/>
        <v>-1.3683429744767883E-2</v>
      </c>
      <c r="Y41" s="7">
        <f t="shared" si="46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6"/>
        <v>2.481453543375975</v>
      </c>
      <c r="AD41" s="8">
        <f t="shared" si="43"/>
        <v>2.8768331091109078</v>
      </c>
      <c r="AE41" s="8">
        <f t="shared" si="44"/>
        <v>2.0728401776911358</v>
      </c>
      <c r="AF41" s="7">
        <f t="shared" si="30"/>
        <v>-8.6957402306683251E-3</v>
      </c>
      <c r="AG41" s="7">
        <f t="shared" si="47"/>
        <v>-1.9880618724144039E-3</v>
      </c>
      <c r="AH41" s="7">
        <f t="shared" si="48"/>
        <v>-8.632087601455396E-3</v>
      </c>
      <c r="AI41" s="1">
        <f t="shared" si="31"/>
        <v>34549.5295207788</v>
      </c>
      <c r="AJ41" s="1">
        <f t="shared" si="32"/>
        <v>5869.5066339247023</v>
      </c>
      <c r="AK41" s="1">
        <f t="shared" si="33"/>
        <v>1973.132895464506</v>
      </c>
      <c r="AL41" s="10">
        <f t="shared" si="49"/>
        <v>11.233651410716254</v>
      </c>
      <c r="AM41" s="10">
        <f t="shared" si="50"/>
        <v>1.6007686458912171</v>
      </c>
      <c r="AN41" s="10">
        <f t="shared" si="51"/>
        <v>0.63965000712738851</v>
      </c>
      <c r="AO41" s="7">
        <f t="shared" si="34"/>
        <v>2.0621120954280148E-2</v>
      </c>
      <c r="AP41" s="7">
        <f t="shared" si="20"/>
        <v>2.5977173653231045E-2</v>
      </c>
      <c r="AQ41" s="7">
        <f t="shared" si="21"/>
        <v>2.3564574154817608E-2</v>
      </c>
      <c r="AR41" s="1">
        <f t="shared" si="35"/>
        <v>22724.702776484522</v>
      </c>
      <c r="AS41" s="1">
        <f t="shared" si="36"/>
        <v>4319.48259514238</v>
      </c>
      <c r="AT41" s="1">
        <f t="shared" si="37"/>
        <v>1497.856068219344</v>
      </c>
      <c r="AU41" s="1">
        <f t="shared" si="38"/>
        <v>4544.9405552969047</v>
      </c>
      <c r="AV41" s="1">
        <f t="shared" si="39"/>
        <v>863.89651902847606</v>
      </c>
      <c r="AW41" s="1">
        <f t="shared" si="40"/>
        <v>299.57121364386882</v>
      </c>
      <c r="AX41">
        <v>0</v>
      </c>
      <c r="AY41">
        <v>0</v>
      </c>
      <c r="AZ41">
        <v>0</v>
      </c>
      <c r="BA41">
        <f t="shared" si="4"/>
        <v>0</v>
      </c>
      <c r="BB41">
        <f t="shared" si="22"/>
        <v>0</v>
      </c>
      <c r="BC41">
        <f t="shared" si="5"/>
        <v>0</v>
      </c>
      <c r="BD41">
        <f t="shared" si="6"/>
        <v>0</v>
      </c>
      <c r="BE41">
        <f t="shared" si="7"/>
        <v>0</v>
      </c>
      <c r="BF41">
        <f t="shared" si="8"/>
        <v>0</v>
      </c>
      <c r="BG41">
        <f t="shared" si="9"/>
        <v>0</v>
      </c>
      <c r="BH41">
        <f t="shared" si="23"/>
        <v>0</v>
      </c>
      <c r="BI41">
        <f t="shared" si="24"/>
        <v>0</v>
      </c>
      <c r="BJ41">
        <f t="shared" si="25"/>
        <v>0</v>
      </c>
      <c r="BK41" s="7">
        <f t="shared" si="26"/>
        <v>4.2982472566384516E-2</v>
      </c>
      <c r="BL41" s="8">
        <f>BL$3*temperature!$I151+BL$4*temperature!$I151^2+BL$5*temperature!$I151^6</f>
        <v>2.7983275007339916</v>
      </c>
      <c r="BM41" s="8">
        <f>BM$3*temperature!$I151+BM$4*temperature!$I151^2+BM$5*temperature!$I151^6</f>
        <v>1.5807444218209072</v>
      </c>
      <c r="BN41" s="8">
        <f>BN$3*temperature!$I151+BN$4*temperature!$I151^2+BN$5*temperature!$I151^6</f>
        <v>0.73673513085012454</v>
      </c>
      <c r="BO41" s="8"/>
      <c r="BP41" s="8"/>
      <c r="BQ41" s="8"/>
    </row>
    <row r="42" spans="1:69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27"/>
        <v>5.3138957956262445E-3</v>
      </c>
      <c r="F42" s="7">
        <f t="shared" si="10"/>
        <v>1.1294017092817743E-2</v>
      </c>
      <c r="G42" s="7">
        <f t="shared" si="11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2"/>
        <v>27726.073604828831</v>
      </c>
      <c r="L42" s="1">
        <f t="shared" si="0"/>
        <v>1811.0717126973307</v>
      </c>
      <c r="M42" s="1">
        <f t="shared" si="1"/>
        <v>619.28731176897304</v>
      </c>
      <c r="N42" s="7">
        <f t="shared" si="28"/>
        <v>2.079703416733536E-2</v>
      </c>
      <c r="O42" s="7">
        <f t="shared" si="13"/>
        <v>3.4958300484184024E-2</v>
      </c>
      <c r="P42" s="7">
        <f t="shared" si="14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5"/>
        <v>176.00179241408657</v>
      </c>
      <c r="U42" s="1">
        <f t="shared" si="41"/>
        <v>737.34655045426848</v>
      </c>
      <c r="V42" s="1">
        <f t="shared" si="42"/>
        <v>805.08355118898066</v>
      </c>
      <c r="W42" s="7">
        <f t="shared" si="29"/>
        <v>3.1484869104354551E-3</v>
      </c>
      <c r="X42" s="7">
        <f t="shared" si="45"/>
        <v>-2.8259336438040794E-2</v>
      </c>
      <c r="Y42" s="7">
        <f t="shared" si="46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6"/>
        <v>2.4730972206074497</v>
      </c>
      <c r="AD42" s="8">
        <f t="shared" si="43"/>
        <v>2.8631502910465834</v>
      </c>
      <c r="AE42" s="8">
        <f t="shared" si="44"/>
        <v>2.1511802606194173</v>
      </c>
      <c r="AF42" s="7">
        <f t="shared" si="30"/>
        <v>-3.3675112680757735E-3</v>
      </c>
      <c r="AG42" s="7">
        <f t="shared" si="47"/>
        <v>-4.7562084922448955E-3</v>
      </c>
      <c r="AH42" s="7">
        <f t="shared" si="48"/>
        <v>3.7793595363218913E-2</v>
      </c>
      <c r="AI42" s="1">
        <f t="shared" si="31"/>
        <v>35639.51712399783</v>
      </c>
      <c r="AJ42" s="1">
        <f t="shared" si="32"/>
        <v>6146.4524895607083</v>
      </c>
      <c r="AK42" s="1">
        <f t="shared" si="33"/>
        <v>2075.3908195619242</v>
      </c>
      <c r="AL42" s="10">
        <f t="shared" si="49"/>
        <v>11.465301895214854</v>
      </c>
      <c r="AM42" s="10">
        <f t="shared" si="50"/>
        <v>1.6423520909841809</v>
      </c>
      <c r="AN42" s="10">
        <f t="shared" si="51"/>
        <v>0.65472308715347149</v>
      </c>
      <c r="AO42" s="7">
        <f t="shared" si="34"/>
        <v>2.0621120954280148E-2</v>
      </c>
      <c r="AP42" s="7">
        <f t="shared" si="20"/>
        <v>2.5977173653231045E-2</v>
      </c>
      <c r="AQ42" s="7">
        <f t="shared" si="21"/>
        <v>2.3564574154817608E-2</v>
      </c>
      <c r="AR42" s="1">
        <f t="shared" si="35"/>
        <v>23437.001416640374</v>
      </c>
      <c r="AS42" s="1">
        <f t="shared" si="36"/>
        <v>4513.1104635571901</v>
      </c>
      <c r="AT42" s="1">
        <f t="shared" si="37"/>
        <v>1573.6982981308186</v>
      </c>
      <c r="AU42" s="1">
        <f t="shared" si="38"/>
        <v>4687.4002833280747</v>
      </c>
      <c r="AV42" s="1">
        <f t="shared" si="39"/>
        <v>902.62209271143809</v>
      </c>
      <c r="AW42" s="1">
        <f t="shared" si="40"/>
        <v>314.73965962616376</v>
      </c>
      <c r="AX42">
        <v>0</v>
      </c>
      <c r="AY42">
        <v>0</v>
      </c>
      <c r="AZ42">
        <v>0</v>
      </c>
      <c r="BA42">
        <f t="shared" si="4"/>
        <v>0</v>
      </c>
      <c r="BB42">
        <f t="shared" si="22"/>
        <v>0</v>
      </c>
      <c r="BC42">
        <f t="shared" si="5"/>
        <v>0</v>
      </c>
      <c r="BD42">
        <f t="shared" si="6"/>
        <v>0</v>
      </c>
      <c r="BE42">
        <f t="shared" si="7"/>
        <v>0</v>
      </c>
      <c r="BF42">
        <f t="shared" si="8"/>
        <v>0</v>
      </c>
      <c r="BG42">
        <f t="shared" si="9"/>
        <v>0</v>
      </c>
      <c r="BH42">
        <f t="shared" si="23"/>
        <v>0</v>
      </c>
      <c r="BI42">
        <f t="shared" si="24"/>
        <v>0</v>
      </c>
      <c r="BJ42">
        <f t="shared" si="25"/>
        <v>0</v>
      </c>
      <c r="BK42" s="7">
        <f t="shared" si="26"/>
        <v>4.61427456650296E-2</v>
      </c>
      <c r="BL42" s="8">
        <f>BL$3*temperature!$I152+BL$4*temperature!$I152^2+BL$5*temperature!$I152^6</f>
        <v>2.8487588891499049</v>
      </c>
      <c r="BM42" s="8">
        <f>BM$3*temperature!$I152+BM$4*temperature!$I152^2+BM$5*temperature!$I152^6</f>
        <v>1.6047127751671888</v>
      </c>
      <c r="BN42" s="8">
        <f>BN$3*temperature!$I152+BN$4*temperature!$I152^2+BN$5*temperature!$I152^6</f>
        <v>0.742646969620126</v>
      </c>
      <c r="BO42" s="8"/>
      <c r="BP42" s="8"/>
      <c r="BQ42" s="8"/>
    </row>
    <row r="43" spans="1:69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27"/>
        <v>5.6420769798790626E-3</v>
      </c>
      <c r="F43" s="7">
        <f t="shared" si="10"/>
        <v>1.0971471739061212E-2</v>
      </c>
      <c r="G43" s="7">
        <f t="shared" si="11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2"/>
        <v>28472.728954129358</v>
      </c>
      <c r="L43" s="1">
        <f t="shared" si="0"/>
        <v>1903.0117292407404</v>
      </c>
      <c r="M43" s="1">
        <f t="shared" si="1"/>
        <v>630.57651085520763</v>
      </c>
      <c r="N43" s="7">
        <f t="shared" si="28"/>
        <v>2.6929718211903264E-2</v>
      </c>
      <c r="O43" s="7">
        <f t="shared" si="13"/>
        <v>5.0765530651725621E-2</v>
      </c>
      <c r="P43" s="7">
        <f t="shared" si="14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5"/>
        <v>171.623391932289</v>
      </c>
      <c r="U43" s="1">
        <f t="shared" si="41"/>
        <v>689.80970911035058</v>
      </c>
      <c r="V43" s="1">
        <f t="shared" si="42"/>
        <v>804.35740114786302</v>
      </c>
      <c r="W43" s="7">
        <f t="shared" si="29"/>
        <v>-2.4877022112913094E-2</v>
      </c>
      <c r="X43" s="7">
        <f t="shared" si="45"/>
        <v>-6.447014814761276E-2</v>
      </c>
      <c r="Y43" s="7">
        <f t="shared" si="46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6"/>
        <v>2.4755464706454462</v>
      </c>
      <c r="AD43" s="8">
        <f t="shared" si="43"/>
        <v>2.8303909353791314</v>
      </c>
      <c r="AE43" s="8">
        <f t="shared" si="44"/>
        <v>2.1734776131873805</v>
      </c>
      <c r="AF43" s="7">
        <f t="shared" si="30"/>
        <v>9.9035736144448272E-4</v>
      </c>
      <c r="AG43" s="7">
        <f t="shared" si="47"/>
        <v>-1.1441717107863458E-2</v>
      </c>
      <c r="AH43" s="7">
        <f t="shared" si="48"/>
        <v>1.0365171611207868E-2</v>
      </c>
      <c r="AI43" s="1">
        <f t="shared" si="31"/>
        <v>36762.965694926119</v>
      </c>
      <c r="AJ43" s="1">
        <f t="shared" si="32"/>
        <v>6434.4293333160758</v>
      </c>
      <c r="AK43" s="1">
        <f t="shared" si="33"/>
        <v>2182.5913972318958</v>
      </c>
      <c r="AL43" s="10">
        <f t="shared" si="49"/>
        <v>11.701729272373417</v>
      </c>
      <c r="AM43" s="10">
        <f t="shared" si="50"/>
        <v>1.6850157564514241</v>
      </c>
      <c r="AN43" s="10">
        <f t="shared" si="51"/>
        <v>0.67015135789157054</v>
      </c>
      <c r="AO43" s="7">
        <f t="shared" si="34"/>
        <v>2.0621120954280148E-2</v>
      </c>
      <c r="AP43" s="7">
        <f t="shared" si="20"/>
        <v>2.5977173653231045E-2</v>
      </c>
      <c r="AQ43" s="7">
        <f t="shared" si="21"/>
        <v>2.3564574154817608E-2</v>
      </c>
      <c r="AR43" s="1">
        <f t="shared" si="35"/>
        <v>24177.81734819313</v>
      </c>
      <c r="AS43" s="1">
        <f t="shared" si="36"/>
        <v>4713.9164827962522</v>
      </c>
      <c r="AT43" s="1">
        <f t="shared" si="37"/>
        <v>1653.0702030024202</v>
      </c>
      <c r="AU43" s="1">
        <f t="shared" si="38"/>
        <v>4835.563469638626</v>
      </c>
      <c r="AV43" s="1">
        <f t="shared" si="39"/>
        <v>942.78329655925052</v>
      </c>
      <c r="AW43" s="1">
        <f t="shared" si="40"/>
        <v>330.61404060048403</v>
      </c>
      <c r="AX43">
        <v>0</v>
      </c>
      <c r="AY43">
        <v>0</v>
      </c>
      <c r="AZ43">
        <v>0</v>
      </c>
      <c r="BA43">
        <f t="shared" si="4"/>
        <v>0</v>
      </c>
      <c r="BB43">
        <f t="shared" si="22"/>
        <v>0</v>
      </c>
      <c r="BC43">
        <f t="shared" si="5"/>
        <v>0</v>
      </c>
      <c r="BD43">
        <f t="shared" si="6"/>
        <v>0</v>
      </c>
      <c r="BE43">
        <f t="shared" si="7"/>
        <v>0</v>
      </c>
      <c r="BF43">
        <f t="shared" si="8"/>
        <v>0</v>
      </c>
      <c r="BG43">
        <f t="shared" si="9"/>
        <v>0</v>
      </c>
      <c r="BH43">
        <f t="shared" si="23"/>
        <v>0</v>
      </c>
      <c r="BI43">
        <f t="shared" si="24"/>
        <v>0</v>
      </c>
      <c r="BJ43">
        <f t="shared" si="25"/>
        <v>0</v>
      </c>
      <c r="BK43" s="7">
        <f t="shared" si="26"/>
        <v>5.2327866650176941E-2</v>
      </c>
      <c r="BL43" s="8">
        <f>BL$3*temperature!$I153+BL$4*temperature!$I153^2+BL$5*temperature!$I153^6</f>
        <v>2.8985294816904221</v>
      </c>
      <c r="BM43" s="8">
        <f>BM$3*temperature!$I153+BM$4*temperature!$I153^2+BM$5*temperature!$I153^6</f>
        <v>1.627994630901207</v>
      </c>
      <c r="BN43" s="8">
        <f>BN$3*temperature!$I153+BN$4*temperature!$I153^2+BN$5*temperature!$I153^6</f>
        <v>0.74787440062369526</v>
      </c>
      <c r="BO43" s="8"/>
      <c r="BP43" s="8"/>
      <c r="BQ43" s="8"/>
    </row>
    <row r="44" spans="1:69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27"/>
        <v>4.949025180586597E-3</v>
      </c>
      <c r="F44" s="7">
        <f t="shared" si="10"/>
        <v>1.0535666758227036E-2</v>
      </c>
      <c r="G44" s="7">
        <f t="shared" si="11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2"/>
        <v>29030.021227256766</v>
      </c>
      <c r="L44" s="1">
        <f t="shared" si="0"/>
        <v>1941.212518447536</v>
      </c>
      <c r="M44" s="1">
        <f t="shared" si="1"/>
        <v>618.9462777574264</v>
      </c>
      <c r="N44" s="7">
        <f t="shared" si="28"/>
        <v>1.9572843685802921E-2</v>
      </c>
      <c r="O44" s="7">
        <f t="shared" si="13"/>
        <v>2.0073859041340292E-2</v>
      </c>
      <c r="P44" s="7">
        <f t="shared" si="14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5"/>
        <v>167.75711169562331</v>
      </c>
      <c r="U44" s="1">
        <f t="shared" si="41"/>
        <v>675.62399492262864</v>
      </c>
      <c r="V44" s="1">
        <f t="shared" si="42"/>
        <v>807.31845876176374</v>
      </c>
      <c r="W44" s="7">
        <f t="shared" si="29"/>
        <v>-2.252769971002011E-2</v>
      </c>
      <c r="X44" s="7">
        <f t="shared" si="45"/>
        <v>-2.0564677476078597E-2</v>
      </c>
      <c r="Y44" s="7">
        <f t="shared" si="46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6"/>
        <v>2.4456886797812856</v>
      </c>
      <c r="AD44" s="8">
        <f t="shared" si="43"/>
        <v>2.7175457818006472</v>
      </c>
      <c r="AE44" s="8">
        <f t="shared" si="44"/>
        <v>2.122670576096306</v>
      </c>
      <c r="AF44" s="7">
        <f t="shared" si="30"/>
        <v>-1.2061090841237965E-2</v>
      </c>
      <c r="AG44" s="7">
        <f t="shared" si="47"/>
        <v>-3.9869105065293287E-2</v>
      </c>
      <c r="AH44" s="7">
        <f t="shared" si="48"/>
        <v>-2.337591921021287E-2</v>
      </c>
      <c r="AI44" s="1">
        <f t="shared" si="31"/>
        <v>37922.232595072135</v>
      </c>
      <c r="AJ44" s="1">
        <f t="shared" si="32"/>
        <v>6733.769696543719</v>
      </c>
      <c r="AK44" s="1">
        <f t="shared" si="33"/>
        <v>2294.9462981091901</v>
      </c>
      <c r="AL44" s="10">
        <f t="shared" si="49"/>
        <v>11.94303204707327</v>
      </c>
      <c r="AM44" s="10">
        <f t="shared" si="50"/>
        <v>1.7287877033651933</v>
      </c>
      <c r="AN44" s="10">
        <f t="shared" si="51"/>
        <v>0.68594318925955822</v>
      </c>
      <c r="AO44" s="7">
        <f t="shared" si="34"/>
        <v>2.0621120954280148E-2</v>
      </c>
      <c r="AP44" s="7">
        <f t="shared" si="20"/>
        <v>2.5977173653231045E-2</v>
      </c>
      <c r="AQ44" s="7">
        <f t="shared" si="21"/>
        <v>2.3564574154817608E-2</v>
      </c>
      <c r="AR44" s="1">
        <f t="shared" si="35"/>
        <v>24928.350490542522</v>
      </c>
      <c r="AS44" s="1">
        <f t="shared" si="36"/>
        <v>4921.6479408485302</v>
      </c>
      <c r="AT44" s="1">
        <f t="shared" si="37"/>
        <v>1736.109108197119</v>
      </c>
      <c r="AU44" s="1">
        <f t="shared" si="38"/>
        <v>4985.670098108505</v>
      </c>
      <c r="AV44" s="1">
        <f t="shared" si="39"/>
        <v>984.32958816970608</v>
      </c>
      <c r="AW44" s="1">
        <f t="shared" si="40"/>
        <v>347.22182163942381</v>
      </c>
      <c r="AX44">
        <v>0</v>
      </c>
      <c r="AY44">
        <v>0</v>
      </c>
      <c r="AZ44">
        <v>0</v>
      </c>
      <c r="BA44">
        <f t="shared" si="4"/>
        <v>0</v>
      </c>
      <c r="BB44">
        <f t="shared" si="22"/>
        <v>0</v>
      </c>
      <c r="BC44">
        <f t="shared" si="5"/>
        <v>0</v>
      </c>
      <c r="BD44">
        <f t="shared" si="6"/>
        <v>0</v>
      </c>
      <c r="BE44">
        <f t="shared" si="7"/>
        <v>0</v>
      </c>
      <c r="BF44">
        <f t="shared" si="8"/>
        <v>0</v>
      </c>
      <c r="BG44">
        <f t="shared" si="9"/>
        <v>0</v>
      </c>
      <c r="BH44">
        <f t="shared" si="23"/>
        <v>0</v>
      </c>
      <c r="BI44">
        <f t="shared" si="24"/>
        <v>0</v>
      </c>
      <c r="BJ44">
        <f t="shared" si="25"/>
        <v>0</v>
      </c>
      <c r="BK44" s="7">
        <f t="shared" si="26"/>
        <v>4.0538539895418974E-2</v>
      </c>
      <c r="BL44" s="8">
        <f>BL$3*temperature!$I154+BL$4*temperature!$I154^2+BL$5*temperature!$I154^6</f>
        <v>2.9475765448185358</v>
      </c>
      <c r="BM44" s="8">
        <f>BM$3*temperature!$I154+BM$4*temperature!$I154^2+BM$5*temperature!$I154^6</f>
        <v>1.6505436147516179</v>
      </c>
      <c r="BN44" s="8">
        <f>BN$3*temperature!$I154+BN$4*temperature!$I154^2+BN$5*temperature!$I154^6</f>
        <v>0.75238308462929226</v>
      </c>
      <c r="BO44" s="8"/>
      <c r="BP44" s="8"/>
      <c r="BQ44" s="8"/>
    </row>
    <row r="45" spans="1:69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27"/>
        <v>5.0461581002705369E-3</v>
      </c>
      <c r="F45" s="7">
        <f t="shared" si="10"/>
        <v>9.9070939245591294E-3</v>
      </c>
      <c r="G45" s="7">
        <f t="shared" si="11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2"/>
        <v>29824.268453109347</v>
      </c>
      <c r="L45" s="1">
        <f t="shared" si="0"/>
        <v>1970.1136544811745</v>
      </c>
      <c r="M45" s="1">
        <f t="shared" si="1"/>
        <v>647.13356897613517</v>
      </c>
      <c r="N45" s="7">
        <f t="shared" si="28"/>
        <v>2.7359512403899E-2</v>
      </c>
      <c r="O45" s="7">
        <f t="shared" si="13"/>
        <v>1.4888187542058562E-2</v>
      </c>
      <c r="P45" s="7">
        <f t="shared" si="14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5"/>
        <v>165.10632261113358</v>
      </c>
      <c r="U45" s="1">
        <f t="shared" si="41"/>
        <v>671.17417898722408</v>
      </c>
      <c r="V45" s="1">
        <f t="shared" si="42"/>
        <v>796.29855538743095</v>
      </c>
      <c r="W45" s="7">
        <f t="shared" si="29"/>
        <v>-1.580135147593198E-2</v>
      </c>
      <c r="X45" s="7">
        <f t="shared" si="45"/>
        <v>-6.5862313488646018E-3</v>
      </c>
      <c r="Y45" s="7">
        <f t="shared" si="46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6"/>
        <v>2.3919360266608938</v>
      </c>
      <c r="AD45" s="8">
        <f t="shared" si="43"/>
        <v>2.6903682010478107</v>
      </c>
      <c r="AE45" s="8">
        <f t="shared" si="44"/>
        <v>2.0888168511936764</v>
      </c>
      <c r="AF45" s="7">
        <f t="shared" si="30"/>
        <v>-2.1978534539072614E-2</v>
      </c>
      <c r="AG45" s="7">
        <f t="shared" si="47"/>
        <v>-1.0000781195608321E-2</v>
      </c>
      <c r="AH45" s="7">
        <f t="shared" si="48"/>
        <v>-1.5948647559287488E-2</v>
      </c>
      <c r="AI45" s="1">
        <f t="shared" si="31"/>
        <v>39115.679433673431</v>
      </c>
      <c r="AJ45" s="1">
        <f t="shared" si="32"/>
        <v>7044.7223150590535</v>
      </c>
      <c r="AK45" s="1">
        <f t="shared" si="33"/>
        <v>2412.6734899376952</v>
      </c>
      <c r="AL45" s="10">
        <f t="shared" si="49"/>
        <v>12.189310755476813</v>
      </c>
      <c r="AM45" s="10">
        <f t="shared" si="50"/>
        <v>1.7736967217450814</v>
      </c>
      <c r="AN45" s="10">
        <f t="shared" si="51"/>
        <v>0.70210714840885713</v>
      </c>
      <c r="AO45" s="7">
        <f t="shared" si="34"/>
        <v>2.0621120954280148E-2</v>
      </c>
      <c r="AP45" s="7">
        <f t="shared" si="20"/>
        <v>2.5977173653231045E-2</v>
      </c>
      <c r="AQ45" s="7">
        <f t="shared" si="21"/>
        <v>2.3564574154817608E-2</v>
      </c>
      <c r="AR45" s="1">
        <f t="shared" si="35"/>
        <v>25703.85697583104</v>
      </c>
      <c r="AS45" s="1">
        <f t="shared" si="36"/>
        <v>5135.6391984713746</v>
      </c>
      <c r="AT45" s="1">
        <f t="shared" si="37"/>
        <v>1822.8596256349915</v>
      </c>
      <c r="AU45" s="1">
        <f t="shared" si="38"/>
        <v>5140.7713951662081</v>
      </c>
      <c r="AV45" s="1">
        <f t="shared" si="39"/>
        <v>1027.1278396942751</v>
      </c>
      <c r="AW45" s="1">
        <f t="shared" si="40"/>
        <v>364.57192512699834</v>
      </c>
      <c r="AX45">
        <v>0</v>
      </c>
      <c r="AY45">
        <v>0</v>
      </c>
      <c r="AZ45">
        <v>0</v>
      </c>
      <c r="BA45">
        <f t="shared" si="4"/>
        <v>0</v>
      </c>
      <c r="BB45">
        <f t="shared" si="22"/>
        <v>0</v>
      </c>
      <c r="BC45">
        <f t="shared" si="5"/>
        <v>0</v>
      </c>
      <c r="BD45">
        <f t="shared" si="6"/>
        <v>0</v>
      </c>
      <c r="BE45">
        <f t="shared" si="7"/>
        <v>0</v>
      </c>
      <c r="BF45">
        <f t="shared" si="8"/>
        <v>0</v>
      </c>
      <c r="BG45">
        <f t="shared" si="9"/>
        <v>0</v>
      </c>
      <c r="BH45">
        <f t="shared" si="23"/>
        <v>0</v>
      </c>
      <c r="BI45">
        <f t="shared" si="24"/>
        <v>0</v>
      </c>
      <c r="BJ45">
        <f t="shared" si="25"/>
        <v>0</v>
      </c>
      <c r="BK45" s="7">
        <f t="shared" si="26"/>
        <v>4.9542836593907874E-2</v>
      </c>
      <c r="BL45" s="8">
        <f>BL$3*temperature!$I155+BL$4*temperature!$I155^2+BL$5*temperature!$I155^6</f>
        <v>2.9957599763291345</v>
      </c>
      <c r="BM45" s="8">
        <f>BM$3*temperature!$I155+BM$4*temperature!$I155^2+BM$5*temperature!$I155^6</f>
        <v>1.6722785318112798</v>
      </c>
      <c r="BN45" s="8">
        <f>BN$3*temperature!$I155+BN$4*temperature!$I155^2+BN$5*temperature!$I155^6</f>
        <v>0.75613279078929452</v>
      </c>
      <c r="BO45" s="8"/>
      <c r="BP45" s="8"/>
      <c r="BQ45" s="8"/>
    </row>
    <row r="46" spans="1:69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27"/>
        <v>5.2037039583325839E-3</v>
      </c>
      <c r="F46" s="7">
        <f t="shared" si="10"/>
        <v>9.6601701710541388E-3</v>
      </c>
      <c r="G46" s="7">
        <f t="shared" si="11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2"/>
        <v>30829.995910385893</v>
      </c>
      <c r="L46" s="1">
        <f t="shared" si="0"/>
        <v>2075.40176445928</v>
      </c>
      <c r="M46" s="1">
        <f t="shared" si="1"/>
        <v>664.69913683213008</v>
      </c>
      <c r="N46" s="7">
        <f t="shared" si="28"/>
        <v>3.3721781268760465E-2</v>
      </c>
      <c r="O46" s="7">
        <f t="shared" si="13"/>
        <v>5.3442657858149278E-2</v>
      </c>
      <c r="P46" s="7">
        <f t="shared" si="14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5"/>
        <v>162.32174399813118</v>
      </c>
      <c r="U46" s="1">
        <f t="shared" si="41"/>
        <v>638.42352768132957</v>
      </c>
      <c r="V46" s="1">
        <f t="shared" si="42"/>
        <v>779.94831820855222</v>
      </c>
      <c r="W46" s="7">
        <f t="shared" si="29"/>
        <v>-1.6865366322528885E-2</v>
      </c>
      <c r="X46" s="7">
        <f t="shared" si="45"/>
        <v>-4.8796053738708989E-2</v>
      </c>
      <c r="Y46" s="7">
        <f t="shared" si="46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6"/>
        <v>2.3673145145870551</v>
      </c>
      <c r="AD46" s="8">
        <f t="shared" si="43"/>
        <v>2.7418723028144973</v>
      </c>
      <c r="AE46" s="8">
        <f t="shared" si="44"/>
        <v>2.1498916534983441</v>
      </c>
      <c r="AF46" s="7">
        <f t="shared" si="30"/>
        <v>-1.0293549576327887E-2</v>
      </c>
      <c r="AG46" s="7">
        <f t="shared" si="47"/>
        <v>1.9143885861655496E-2</v>
      </c>
      <c r="AH46" s="7">
        <f t="shared" si="48"/>
        <v>2.9238945611610667E-2</v>
      </c>
      <c r="AI46" s="1">
        <f t="shared" si="31"/>
        <v>40344.882885472296</v>
      </c>
      <c r="AJ46" s="1">
        <f t="shared" si="32"/>
        <v>7367.3779232474235</v>
      </c>
      <c r="AK46" s="1">
        <f t="shared" si="33"/>
        <v>2535.9780660709243</v>
      </c>
      <c r="AL46" s="10">
        <f t="shared" si="49"/>
        <v>12.440668006914807</v>
      </c>
      <c r="AM46" s="10">
        <f t="shared" si="50"/>
        <v>1.8197723494940201</v>
      </c>
      <c r="AN46" s="10">
        <f t="shared" si="51"/>
        <v>0.71865200437216514</v>
      </c>
      <c r="AO46" s="7">
        <f t="shared" si="34"/>
        <v>2.0621120954280148E-2</v>
      </c>
      <c r="AP46" s="7">
        <f t="shared" si="20"/>
        <v>2.5977173653231045E-2</v>
      </c>
      <c r="AQ46" s="7">
        <f t="shared" si="21"/>
        <v>2.3564574154817608E-2</v>
      </c>
      <c r="AR46" s="1">
        <f t="shared" si="35"/>
        <v>26506.57579579583</v>
      </c>
      <c r="AS46" s="1">
        <f t="shared" si="36"/>
        <v>5357.5002106462607</v>
      </c>
      <c r="AT46" s="1">
        <f t="shared" si="37"/>
        <v>1913.4415533132769</v>
      </c>
      <c r="AU46" s="1">
        <f t="shared" si="38"/>
        <v>5301.3151591591668</v>
      </c>
      <c r="AV46" s="1">
        <f t="shared" si="39"/>
        <v>1071.5000421292523</v>
      </c>
      <c r="AW46" s="1">
        <f t="shared" si="40"/>
        <v>382.6883106626554</v>
      </c>
      <c r="AX46">
        <v>0</v>
      </c>
      <c r="AY46">
        <v>0</v>
      </c>
      <c r="AZ46">
        <v>0</v>
      </c>
      <c r="BA46">
        <f t="shared" si="4"/>
        <v>0</v>
      </c>
      <c r="BB46">
        <f t="shared" si="22"/>
        <v>0</v>
      </c>
      <c r="BC46">
        <f t="shared" si="5"/>
        <v>0</v>
      </c>
      <c r="BD46">
        <f t="shared" si="6"/>
        <v>0</v>
      </c>
      <c r="BE46">
        <f t="shared" si="7"/>
        <v>0</v>
      </c>
      <c r="BF46">
        <f t="shared" si="8"/>
        <v>0</v>
      </c>
      <c r="BG46">
        <f t="shared" si="9"/>
        <v>0</v>
      </c>
      <c r="BH46">
        <f t="shared" si="23"/>
        <v>0</v>
      </c>
      <c r="BI46">
        <f t="shared" si="24"/>
        <v>0</v>
      </c>
      <c r="BJ46">
        <f t="shared" si="25"/>
        <v>0</v>
      </c>
      <c r="BK46" s="7">
        <f t="shared" si="26"/>
        <v>5.901072102361879E-2</v>
      </c>
      <c r="BL46" s="8">
        <f>BL$3*temperature!$I156+BL$4*temperature!$I156^2+BL$5*temperature!$I156^6</f>
        <v>3.0429403362356755</v>
      </c>
      <c r="BM46" s="8">
        <f>BM$3*temperature!$I156+BM$4*temperature!$I156^2+BM$5*temperature!$I156^6</f>
        <v>1.6931211598689202</v>
      </c>
      <c r="BN46" s="8">
        <f>BN$3*temperature!$I156+BN$4*temperature!$I156^2+BN$5*temperature!$I156^6</f>
        <v>0.75908769739059645</v>
      </c>
      <c r="BO46" s="8"/>
      <c r="BP46" s="8"/>
      <c r="BQ46" s="8"/>
    </row>
    <row r="47" spans="1:69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27"/>
        <v>5.1361628961192896E-3</v>
      </c>
      <c r="F47" s="7">
        <f t="shared" si="10"/>
        <v>9.0965036346561945E-3</v>
      </c>
      <c r="G47" s="7">
        <f t="shared" si="11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2"/>
        <v>31134.49166987764</v>
      </c>
      <c r="L47" s="1">
        <f t="shared" si="0"/>
        <v>2108.3373738599257</v>
      </c>
      <c r="M47" s="1">
        <f t="shared" si="1"/>
        <v>674.68322657086435</v>
      </c>
      <c r="N47" s="7">
        <f t="shared" si="28"/>
        <v>9.8766071969917935E-3</v>
      </c>
      <c r="O47" s="7">
        <f t="shared" si="13"/>
        <v>1.586951016649385E-2</v>
      </c>
      <c r="P47" s="7">
        <f t="shared" si="14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5"/>
        <v>159.57492227734659</v>
      </c>
      <c r="U47" s="1">
        <f t="shared" si="41"/>
        <v>627.8075767908158</v>
      </c>
      <c r="V47" s="1">
        <f t="shared" si="42"/>
        <v>772.83249999518864</v>
      </c>
      <c r="W47" s="7">
        <f t="shared" si="29"/>
        <v>-1.6922081128060151E-2</v>
      </c>
      <c r="X47" s="7">
        <f t="shared" si="45"/>
        <v>-1.6628382931107688E-2</v>
      </c>
      <c r="Y47" s="7">
        <f t="shared" si="46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6"/>
        <v>2.3617291537136604</v>
      </c>
      <c r="AD47" s="8">
        <f t="shared" si="43"/>
        <v>2.7584318673499464</v>
      </c>
      <c r="AE47" s="8">
        <f t="shared" si="44"/>
        <v>2.146501845743741</v>
      </c>
      <c r="AF47" s="7">
        <f t="shared" si="30"/>
        <v>-2.3593657872574836E-3</v>
      </c>
      <c r="AG47" s="7">
        <f t="shared" si="47"/>
        <v>6.039509760702888E-3</v>
      </c>
      <c r="AH47" s="7">
        <f t="shared" si="48"/>
        <v>-1.5767342270887053E-3</v>
      </c>
      <c r="AI47" s="1">
        <f t="shared" si="31"/>
        <v>41611.709756084238</v>
      </c>
      <c r="AJ47" s="1">
        <f t="shared" si="32"/>
        <v>7702.1401730519337</v>
      </c>
      <c r="AK47" s="1">
        <f t="shared" si="33"/>
        <v>2665.0685701264874</v>
      </c>
      <c r="AL47" s="10">
        <f t="shared" si="49"/>
        <v>12.697208526637441</v>
      </c>
      <c r="AM47" s="10">
        <f t="shared" si="50"/>
        <v>1.8670448918261746</v>
      </c>
      <c r="AN47" s="10">
        <f t="shared" si="51"/>
        <v>0.73558673282070131</v>
      </c>
      <c r="AO47" s="7">
        <f t="shared" si="34"/>
        <v>2.0621120954280148E-2</v>
      </c>
      <c r="AP47" s="7">
        <f t="shared" si="20"/>
        <v>2.5977173653231045E-2</v>
      </c>
      <c r="AQ47" s="7">
        <f t="shared" si="21"/>
        <v>2.3564574154817608E-2</v>
      </c>
      <c r="AR47" s="1">
        <f t="shared" si="35"/>
        <v>27332.761906267424</v>
      </c>
      <c r="AS47" s="1">
        <f t="shared" si="36"/>
        <v>5586.0619840749941</v>
      </c>
      <c r="AT47" s="1">
        <f t="shared" si="37"/>
        <v>2007.6764529415955</v>
      </c>
      <c r="AU47" s="1">
        <f t="shared" si="38"/>
        <v>5466.5523812534848</v>
      </c>
      <c r="AV47" s="1">
        <f t="shared" si="39"/>
        <v>1117.2123968149988</v>
      </c>
      <c r="AW47" s="1">
        <f t="shared" si="40"/>
        <v>401.53529058831913</v>
      </c>
      <c r="AX47">
        <v>0</v>
      </c>
      <c r="AY47">
        <v>0</v>
      </c>
      <c r="AZ47">
        <v>0</v>
      </c>
      <c r="BA47">
        <f t="shared" si="4"/>
        <v>0</v>
      </c>
      <c r="BB47">
        <f t="shared" si="22"/>
        <v>0</v>
      </c>
      <c r="BC47">
        <f t="shared" si="5"/>
        <v>0</v>
      </c>
      <c r="BD47">
        <f t="shared" si="6"/>
        <v>0</v>
      </c>
      <c r="BE47">
        <f t="shared" si="7"/>
        <v>0</v>
      </c>
      <c r="BF47">
        <f t="shared" si="8"/>
        <v>0</v>
      </c>
      <c r="BG47">
        <f t="shared" si="9"/>
        <v>0</v>
      </c>
      <c r="BH47">
        <f t="shared" si="23"/>
        <v>0</v>
      </c>
      <c r="BI47">
        <f t="shared" si="24"/>
        <v>0</v>
      </c>
      <c r="BJ47">
        <f t="shared" si="25"/>
        <v>0</v>
      </c>
      <c r="BK47" s="7">
        <f t="shared" si="26"/>
        <v>3.4458438866883351E-2</v>
      </c>
      <c r="BL47" s="8">
        <f>BL$3*temperature!$I157+BL$4*temperature!$I157^2+BL$5*temperature!$I157^6</f>
        <v>3.0891070619214376</v>
      </c>
      <c r="BM47" s="8">
        <f>BM$3*temperature!$I157+BM$4*temperature!$I157^2+BM$5*temperature!$I157^6</f>
        <v>1.7130514391212905</v>
      </c>
      <c r="BN47" s="8">
        <f>BN$3*temperature!$I157+BN$4*temperature!$I157^2+BN$5*temperature!$I157^6</f>
        <v>0.76122205697723477</v>
      </c>
      <c r="BO47" s="8"/>
      <c r="BP47" s="8"/>
      <c r="BQ47" s="8"/>
    </row>
    <row r="48" spans="1:69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27"/>
        <v>5.4964173080269685E-3</v>
      </c>
      <c r="F48" s="7">
        <f t="shared" si="10"/>
        <v>8.5885929137337058E-3</v>
      </c>
      <c r="G48" s="7">
        <f t="shared" si="11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2"/>
        <v>31403.400550057802</v>
      </c>
      <c r="L48" s="1">
        <f t="shared" si="0"/>
        <v>2133.1215524323447</v>
      </c>
      <c r="M48" s="1">
        <f t="shared" si="1"/>
        <v>688.1446179681185</v>
      </c>
      <c r="N48" s="7">
        <f t="shared" si="28"/>
        <v>8.6370088528000544E-3</v>
      </c>
      <c r="O48" s="7">
        <f t="shared" si="13"/>
        <v>1.1755319086833138E-2</v>
      </c>
      <c r="P48" s="7">
        <f t="shared" si="14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5"/>
        <v>158.32408224141182</v>
      </c>
      <c r="U48" s="1">
        <f t="shared" si="41"/>
        <v>640.77071315297712</v>
      </c>
      <c r="V48" s="1">
        <f t="shared" si="42"/>
        <v>767.02933827513027</v>
      </c>
      <c r="W48" s="7">
        <f t="shared" si="29"/>
        <v>-7.838575247812285E-3</v>
      </c>
      <c r="X48" s="7">
        <f t="shared" si="45"/>
        <v>2.0648263642222053E-2</v>
      </c>
      <c r="Y48" s="7">
        <f t="shared" si="46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6"/>
        <v>2.3607141356840198</v>
      </c>
      <c r="AD48" s="8">
        <f t="shared" si="43"/>
        <v>2.725952338571509</v>
      </c>
      <c r="AE48" s="8">
        <f t="shared" si="44"/>
        <v>2.1343413981287398</v>
      </c>
      <c r="AF48" s="7">
        <f t="shared" si="30"/>
        <v>-4.2977749080352901E-4</v>
      </c>
      <c r="AG48" s="7">
        <f t="shared" si="47"/>
        <v>-1.1774635133417588E-2</v>
      </c>
      <c r="AH48" s="7">
        <f t="shared" si="48"/>
        <v>-5.6652397663267129E-3</v>
      </c>
      <c r="AI48" s="1">
        <f t="shared" si="31"/>
        <v>42917.091161729302</v>
      </c>
      <c r="AJ48" s="1">
        <f t="shared" si="32"/>
        <v>8049.1385525617397</v>
      </c>
      <c r="AK48" s="1">
        <f t="shared" si="33"/>
        <v>2800.097003702158</v>
      </c>
      <c r="AL48" s="10">
        <f t="shared" si="49"/>
        <v>12.959039199446948</v>
      </c>
      <c r="AM48" s="10">
        <f t="shared" si="50"/>
        <v>1.9155454411995212</v>
      </c>
      <c r="AN48" s="10">
        <f t="shared" si="51"/>
        <v>0.75292052093355477</v>
      </c>
      <c r="AO48" s="7">
        <f t="shared" si="34"/>
        <v>2.0621120954280148E-2</v>
      </c>
      <c r="AP48" s="7">
        <f t="shared" si="20"/>
        <v>2.5977173653231045E-2</v>
      </c>
      <c r="AQ48" s="7">
        <f t="shared" si="21"/>
        <v>2.3564574154817608E-2</v>
      </c>
      <c r="AR48" s="1">
        <f t="shared" si="35"/>
        <v>28192.619850113704</v>
      </c>
      <c r="AS48" s="1">
        <f t="shared" si="36"/>
        <v>5821.5990028613178</v>
      </c>
      <c r="AT48" s="1">
        <f t="shared" si="37"/>
        <v>2105.5340680257759</v>
      </c>
      <c r="AU48" s="1">
        <f t="shared" si="38"/>
        <v>5638.5239700227412</v>
      </c>
      <c r="AV48" s="1">
        <f t="shared" si="39"/>
        <v>1164.3198005722636</v>
      </c>
      <c r="AW48" s="1">
        <f t="shared" si="40"/>
        <v>421.1068136051552</v>
      </c>
      <c r="AX48">
        <v>0</v>
      </c>
      <c r="AY48">
        <v>0</v>
      </c>
      <c r="AZ48">
        <v>0</v>
      </c>
      <c r="BA48">
        <f t="shared" si="4"/>
        <v>0</v>
      </c>
      <c r="BB48">
        <f t="shared" si="22"/>
        <v>0</v>
      </c>
      <c r="BC48">
        <f t="shared" si="5"/>
        <v>0</v>
      </c>
      <c r="BD48">
        <f t="shared" si="6"/>
        <v>0</v>
      </c>
      <c r="BE48">
        <f t="shared" si="7"/>
        <v>0</v>
      </c>
      <c r="BF48">
        <f t="shared" si="8"/>
        <v>0</v>
      </c>
      <c r="BG48">
        <f t="shared" si="9"/>
        <v>0</v>
      </c>
      <c r="BH48">
        <f t="shared" si="23"/>
        <v>0</v>
      </c>
      <c r="BI48">
        <f t="shared" si="24"/>
        <v>0</v>
      </c>
      <c r="BJ48">
        <f t="shared" si="25"/>
        <v>0</v>
      </c>
      <c r="BK48" s="7">
        <f t="shared" si="26"/>
        <v>3.3734789113614133E-2</v>
      </c>
      <c r="BL48" s="8">
        <f>BL$3*temperature!$I158+BL$4*temperature!$I158^2+BL$5*temperature!$I158^6</f>
        <v>3.134237679347021</v>
      </c>
      <c r="BM48" s="8">
        <f>BM$3*temperature!$I158+BM$4*temperature!$I158^2+BM$5*temperature!$I158^6</f>
        <v>1.7320424108545767</v>
      </c>
      <c r="BN48" s="8">
        <f>BN$3*temperature!$I158+BN$4*temperature!$I158^2+BN$5*temperature!$I158^6</f>
        <v>0.76250670859821168</v>
      </c>
      <c r="BO48" s="8"/>
      <c r="BP48" s="8"/>
      <c r="BQ48" s="8"/>
    </row>
    <row r="49" spans="1:69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27"/>
        <v>5.692077919426719E-3</v>
      </c>
      <c r="F49" s="7">
        <f t="shared" si="10"/>
        <v>8.3063244179379936E-3</v>
      </c>
      <c r="G49" s="7">
        <f t="shared" si="11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2"/>
        <v>31745.15830108766</v>
      </c>
      <c r="L49" s="1">
        <f t="shared" si="0"/>
        <v>2230.0065819790279</v>
      </c>
      <c r="M49" s="1">
        <f t="shared" si="1"/>
        <v>717.07691824149015</v>
      </c>
      <c r="N49" s="7">
        <f t="shared" si="28"/>
        <v>1.088282622402903E-2</v>
      </c>
      <c r="O49" s="7">
        <f t="shared" si="13"/>
        <v>4.5419366484862334E-2</v>
      </c>
      <c r="P49" s="7">
        <f t="shared" si="14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5"/>
        <v>157.63166935970503</v>
      </c>
      <c r="U49" s="1">
        <f t="shared" si="41"/>
        <v>650.85913114958009</v>
      </c>
      <c r="V49" s="1">
        <f t="shared" si="42"/>
        <v>745.46786082046196</v>
      </c>
      <c r="W49" s="7">
        <f t="shared" si="29"/>
        <v>-4.3733895179066673E-3</v>
      </c>
      <c r="X49" s="7">
        <f t="shared" si="45"/>
        <v>1.5744193343297352E-2</v>
      </c>
      <c r="Y49" s="7">
        <f t="shared" si="46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6"/>
        <v>2.3691541875089199</v>
      </c>
      <c r="AD49" s="8">
        <f t="shared" si="43"/>
        <v>2.8505990233612173</v>
      </c>
      <c r="AE49" s="8">
        <f t="shared" si="44"/>
        <v>2.1840804821604887</v>
      </c>
      <c r="AF49" s="7">
        <f t="shared" si="30"/>
        <v>3.57521128768723E-3</v>
      </c>
      <c r="AG49" s="7">
        <f t="shared" si="47"/>
        <v>4.5725922286310894E-2</v>
      </c>
      <c r="AH49" s="7">
        <f t="shared" si="48"/>
        <v>2.3304183705267212E-2</v>
      </c>
      <c r="AI49" s="1">
        <f t="shared" si="31"/>
        <v>44263.906015579116</v>
      </c>
      <c r="AJ49" s="1">
        <f t="shared" si="32"/>
        <v>8408.5444978778305</v>
      </c>
      <c r="AK49" s="1">
        <f t="shared" si="33"/>
        <v>2941.1941169370975</v>
      </c>
      <c r="AL49" s="10">
        <f t="shared" si="49"/>
        <v>13.226269114230002</v>
      </c>
      <c r="AM49" s="10">
        <f t="shared" si="50"/>
        <v>1.9653058977662163</v>
      </c>
      <c r="AN49" s="10">
        <f t="shared" si="51"/>
        <v>0.77066277238177738</v>
      </c>
      <c r="AO49" s="7">
        <f t="shared" si="34"/>
        <v>2.0621120954280148E-2</v>
      </c>
      <c r="AP49" s="7">
        <f t="shared" si="20"/>
        <v>2.5977173653231045E-2</v>
      </c>
      <c r="AQ49" s="7">
        <f t="shared" si="21"/>
        <v>2.3564574154817608E-2</v>
      </c>
      <c r="AR49" s="1">
        <f t="shared" si="35"/>
        <v>29084.118227152823</v>
      </c>
      <c r="AS49" s="1">
        <f t="shared" si="36"/>
        <v>6065.2438169985398</v>
      </c>
      <c r="AT49" s="1">
        <f t="shared" si="37"/>
        <v>2207.2496945686739</v>
      </c>
      <c r="AU49" s="1">
        <f t="shared" si="38"/>
        <v>5816.8236454305652</v>
      </c>
      <c r="AV49" s="1">
        <f t="shared" si="39"/>
        <v>1213.0487633997079</v>
      </c>
      <c r="AW49" s="1">
        <f t="shared" si="40"/>
        <v>441.4499389137348</v>
      </c>
      <c r="AX49">
        <v>0</v>
      </c>
      <c r="AY49">
        <v>0</v>
      </c>
      <c r="AZ49">
        <v>0</v>
      </c>
      <c r="BA49">
        <f t="shared" si="4"/>
        <v>0</v>
      </c>
      <c r="BB49">
        <f t="shared" si="22"/>
        <v>0</v>
      </c>
      <c r="BC49">
        <f t="shared" si="5"/>
        <v>0</v>
      </c>
      <c r="BD49">
        <f t="shared" si="6"/>
        <v>0</v>
      </c>
      <c r="BE49">
        <f t="shared" si="7"/>
        <v>0</v>
      </c>
      <c r="BF49">
        <f t="shared" si="8"/>
        <v>0</v>
      </c>
      <c r="BG49">
        <f t="shared" si="9"/>
        <v>0</v>
      </c>
      <c r="BH49">
        <f t="shared" si="23"/>
        <v>0</v>
      </c>
      <c r="BI49">
        <f t="shared" si="24"/>
        <v>0</v>
      </c>
      <c r="BJ49">
        <f t="shared" si="25"/>
        <v>0</v>
      </c>
      <c r="BK49" s="7">
        <f t="shared" si="26"/>
        <v>4.135893874752436E-2</v>
      </c>
      <c r="BL49" s="8">
        <f>BL$3*temperature!$I159+BL$4*temperature!$I159^2+BL$5*temperature!$I159^6</f>
        <v>3.1782529916388258</v>
      </c>
      <c r="BM49" s="8">
        <f>BM$3*temperature!$I159+BM$4*temperature!$I159^2+BM$5*temperature!$I159^6</f>
        <v>1.7500424831518797</v>
      </c>
      <c r="BN49" s="8">
        <f>BN$3*temperature!$I159+BN$4*temperature!$I159^2+BN$5*temperature!$I159^6</f>
        <v>0.76290963127154765</v>
      </c>
      <c r="BO49" s="8"/>
      <c r="BP49" s="8"/>
      <c r="BQ49" s="8"/>
    </row>
    <row r="50" spans="1:69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27"/>
        <v>5.7154259211955605E-3</v>
      </c>
      <c r="F50" s="7">
        <f t="shared" si="10"/>
        <v>8.1920930794385782E-3</v>
      </c>
      <c r="G50" s="7">
        <f t="shared" si="11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2"/>
        <v>32486.275199044536</v>
      </c>
      <c r="L50" s="1">
        <f t="shared" si="0"/>
        <v>2385.6465102966781</v>
      </c>
      <c r="M50" s="1">
        <f t="shared" si="1"/>
        <v>751.99602908906718</v>
      </c>
      <c r="N50" s="7">
        <f t="shared" si="28"/>
        <v>2.3345824611354482E-2</v>
      </c>
      <c r="O50" s="7">
        <f t="shared" si="13"/>
        <v>6.9793483828880509E-2</v>
      </c>
      <c r="P50" s="7">
        <f t="shared" si="14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5"/>
        <v>155.92887982857243</v>
      </c>
      <c r="U50" s="1">
        <f t="shared" si="41"/>
        <v>659.2426856397459</v>
      </c>
      <c r="V50" s="1">
        <f t="shared" si="42"/>
        <v>740.04755533355137</v>
      </c>
      <c r="W50" s="7">
        <f t="shared" si="29"/>
        <v>-1.0802331397296472E-2</v>
      </c>
      <c r="X50" s="7">
        <f t="shared" si="45"/>
        <v>1.2880751131751689E-2</v>
      </c>
      <c r="Y50" s="7">
        <f t="shared" si="46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6"/>
        <v>2.3563375646650235</v>
      </c>
      <c r="AD50" s="8">
        <f t="shared" si="43"/>
        <v>2.8460274542755997</v>
      </c>
      <c r="AE50" s="8">
        <f t="shared" si="44"/>
        <v>2.2028024729330009</v>
      </c>
      <c r="AF50" s="7">
        <f t="shared" si="30"/>
        <v>-5.4097884010548825E-3</v>
      </c>
      <c r="AG50" s="7">
        <f t="shared" si="47"/>
        <v>-1.6037222521135819E-3</v>
      </c>
      <c r="AH50" s="7">
        <f t="shared" si="48"/>
        <v>8.5720242113020984E-3</v>
      </c>
      <c r="AI50" s="1">
        <f t="shared" si="31"/>
        <v>45654.33905945177</v>
      </c>
      <c r="AJ50" s="1">
        <f t="shared" si="32"/>
        <v>8780.7388114897549</v>
      </c>
      <c r="AK50" s="1">
        <f t="shared" si="33"/>
        <v>3088.524644157123</v>
      </c>
      <c r="AL50" s="10">
        <f t="shared" si="49"/>
        <v>13.499009609408398</v>
      </c>
      <c r="AM50" s="10">
        <f t="shared" si="50"/>
        <v>2.0163589903542083</v>
      </c>
      <c r="AN50" s="10">
        <f t="shared" si="51"/>
        <v>0.78882311242992509</v>
      </c>
      <c r="AO50" s="7">
        <f t="shared" si="34"/>
        <v>2.0621120954280148E-2</v>
      </c>
      <c r="AP50" s="7">
        <f t="shared" si="20"/>
        <v>2.5977173653231045E-2</v>
      </c>
      <c r="AQ50" s="7">
        <f t="shared" si="21"/>
        <v>2.3564574154817608E-2</v>
      </c>
      <c r="AR50" s="1">
        <f t="shared" si="35"/>
        <v>30004.542351393924</v>
      </c>
      <c r="AS50" s="1">
        <f t="shared" si="36"/>
        <v>6318.0438883377183</v>
      </c>
      <c r="AT50" s="1">
        <f t="shared" si="37"/>
        <v>2313.1287472214703</v>
      </c>
      <c r="AU50" s="1">
        <f t="shared" si="38"/>
        <v>6000.908470278785</v>
      </c>
      <c r="AV50" s="1">
        <f t="shared" si="39"/>
        <v>1263.6087776675438</v>
      </c>
      <c r="AW50" s="1">
        <f t="shared" si="40"/>
        <v>462.62574944429412</v>
      </c>
      <c r="AX50">
        <v>0</v>
      </c>
      <c r="AY50">
        <v>0</v>
      </c>
      <c r="AZ50">
        <v>0</v>
      </c>
      <c r="BA50">
        <f t="shared" si="4"/>
        <v>0</v>
      </c>
      <c r="BB50">
        <f t="shared" si="22"/>
        <v>0</v>
      </c>
      <c r="BC50">
        <f t="shared" si="5"/>
        <v>0</v>
      </c>
      <c r="BD50">
        <f t="shared" si="6"/>
        <v>0</v>
      </c>
      <c r="BE50">
        <f t="shared" si="7"/>
        <v>0</v>
      </c>
      <c r="BF50">
        <f t="shared" si="8"/>
        <v>0</v>
      </c>
      <c r="BG50">
        <f t="shared" si="9"/>
        <v>0</v>
      </c>
      <c r="BH50">
        <f t="shared" si="23"/>
        <v>0</v>
      </c>
      <c r="BI50">
        <f t="shared" si="24"/>
        <v>0</v>
      </c>
      <c r="BJ50">
        <f t="shared" si="25"/>
        <v>0</v>
      </c>
      <c r="BK50" s="7">
        <f t="shared" si="26"/>
        <v>5.5408121957962936E-2</v>
      </c>
      <c r="BL50" s="8">
        <f>BL$3*temperature!$I160+BL$4*temperature!$I160^2+BL$5*temperature!$I160^6</f>
        <v>3.2212344961691133</v>
      </c>
      <c r="BM50" s="8">
        <f>BM$3*temperature!$I160+BM$4*temperature!$I160^2+BM$5*temperature!$I160^6</f>
        <v>1.7670634570761838</v>
      </c>
      <c r="BN50" s="8">
        <f>BN$3*temperature!$I160+BN$4*temperature!$I160^2+BN$5*temperature!$I160^6</f>
        <v>0.76239648944835314</v>
      </c>
      <c r="BO50" s="8"/>
      <c r="BP50" s="8"/>
      <c r="BQ50" s="8"/>
    </row>
    <row r="51" spans="1:69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27"/>
        <v>5.5451977384386453E-3</v>
      </c>
      <c r="F51" s="7">
        <f t="shared" si="10"/>
        <v>8.2128220658019835E-3</v>
      </c>
      <c r="G51" s="7">
        <f t="shared" si="11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2"/>
        <v>33060.811064840891</v>
      </c>
      <c r="L51" s="1">
        <f t="shared" si="0"/>
        <v>2539.313096057966</v>
      </c>
      <c r="M51" s="1">
        <f t="shared" si="1"/>
        <v>788.93336375356046</v>
      </c>
      <c r="N51" s="7">
        <f t="shared" si="28"/>
        <v>1.7685495252261374E-2</v>
      </c>
      <c r="O51" s="7">
        <f t="shared" si="13"/>
        <v>6.4412973631277071E-2</v>
      </c>
      <c r="P51" s="7">
        <f t="shared" si="14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5"/>
        <v>153.02376199191656</v>
      </c>
      <c r="U51" s="1">
        <f t="shared" si="41"/>
        <v>646.21647871792322</v>
      </c>
      <c r="V51" s="1">
        <f t="shared" si="42"/>
        <v>715.40687160768516</v>
      </c>
      <c r="W51" s="7">
        <f t="shared" si="29"/>
        <v>-1.8631044100680727E-2</v>
      </c>
      <c r="X51" s="7">
        <f t="shared" si="45"/>
        <v>-1.9759349941337212E-2</v>
      </c>
      <c r="Y51" s="7">
        <f t="shared" si="46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6"/>
        <v>2.3432536955324719</v>
      </c>
      <c r="AD51" s="8">
        <f t="shared" si="43"/>
        <v>2.8628978785670416</v>
      </c>
      <c r="AE51" s="8">
        <f t="shared" si="44"/>
        <v>2.2281980989767489</v>
      </c>
      <c r="AF51" s="7">
        <f t="shared" si="30"/>
        <v>-5.552629355298544E-3</v>
      </c>
      <c r="AG51" s="7">
        <f t="shared" si="47"/>
        <v>5.92770961014355E-3</v>
      </c>
      <c r="AH51" s="7">
        <f t="shared" si="48"/>
        <v>1.1528780431199648E-2</v>
      </c>
      <c r="AI51" s="1">
        <f t="shared" si="31"/>
        <v>47089.813623785383</v>
      </c>
      <c r="AJ51" s="1">
        <f t="shared" si="32"/>
        <v>9166.2737080083225</v>
      </c>
      <c r="AK51" s="1">
        <f t="shared" si="33"/>
        <v>3242.2979291857046</v>
      </c>
      <c r="AL51" s="10">
        <f t="shared" si="49"/>
        <v>13.777374319326999</v>
      </c>
      <c r="AM51" s="10">
        <f t="shared" si="50"/>
        <v>2.0687382979938933</v>
      </c>
      <c r="AN51" s="10">
        <f t="shared" si="51"/>
        <v>0.80741139315781407</v>
      </c>
      <c r="AO51" s="7">
        <f t="shared" si="34"/>
        <v>2.0621120954280148E-2</v>
      </c>
      <c r="AP51" s="7">
        <f t="shared" si="20"/>
        <v>2.5977173653231045E-2</v>
      </c>
      <c r="AQ51" s="7">
        <f t="shared" si="21"/>
        <v>2.3564574154817608E-2</v>
      </c>
      <c r="AR51" s="1">
        <f t="shared" si="35"/>
        <v>30950.082986290967</v>
      </c>
      <c r="AS51" s="1">
        <f t="shared" si="36"/>
        <v>6581.038969262434</v>
      </c>
      <c r="AT51" s="1">
        <f t="shared" si="37"/>
        <v>2423.2196271173834</v>
      </c>
      <c r="AU51" s="1">
        <f t="shared" si="38"/>
        <v>6190.0165972581935</v>
      </c>
      <c r="AV51" s="1">
        <f t="shared" si="39"/>
        <v>1316.2077938524869</v>
      </c>
      <c r="AW51" s="1">
        <f t="shared" si="40"/>
        <v>484.64392542347673</v>
      </c>
      <c r="AX51">
        <v>0</v>
      </c>
      <c r="AY51">
        <v>0</v>
      </c>
      <c r="AZ51">
        <v>0</v>
      </c>
      <c r="BA51">
        <f t="shared" si="4"/>
        <v>0</v>
      </c>
      <c r="BB51">
        <f t="shared" si="22"/>
        <v>0</v>
      </c>
      <c r="BC51">
        <f t="shared" si="5"/>
        <v>0</v>
      </c>
      <c r="BD51">
        <f t="shared" si="6"/>
        <v>0</v>
      </c>
      <c r="BE51">
        <f t="shared" si="7"/>
        <v>0</v>
      </c>
      <c r="BF51">
        <f t="shared" si="8"/>
        <v>0</v>
      </c>
      <c r="BG51">
        <f t="shared" si="9"/>
        <v>0</v>
      </c>
      <c r="BH51">
        <f t="shared" si="23"/>
        <v>0</v>
      </c>
      <c r="BI51">
        <f t="shared" si="24"/>
        <v>0</v>
      </c>
      <c r="BJ51">
        <f t="shared" si="25"/>
        <v>0</v>
      </c>
      <c r="BK51" s="7">
        <f t="shared" si="26"/>
        <v>5.0456056851588355E-2</v>
      </c>
      <c r="BL51" s="8">
        <f>BL$3*temperature!$I161+BL$4*temperature!$I161^2+BL$5*temperature!$I161^6</f>
        <v>3.2632122150072727</v>
      </c>
      <c r="BM51" s="8">
        <f>BM$3*temperature!$I161+BM$4*temperature!$I161^2+BM$5*temperature!$I161^6</f>
        <v>1.7830893868938422</v>
      </c>
      <c r="BN51" s="8">
        <f>BN$3*temperature!$I161+BN$4*temperature!$I161^2+BN$5*temperature!$I161^6</f>
        <v>0.76092156441736369</v>
      </c>
      <c r="BO51" s="8"/>
      <c r="BP51" s="8"/>
      <c r="BQ51" s="8"/>
    </row>
    <row r="52" spans="1:69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27"/>
        <v>5.6189487943716365E-3</v>
      </c>
      <c r="F52" s="7">
        <f t="shared" si="10"/>
        <v>8.1453534478015399E-3</v>
      </c>
      <c r="G52" s="7">
        <f t="shared" si="11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2"/>
        <v>33836.496629929155</v>
      </c>
      <c r="L52" s="1">
        <f t="shared" si="0"/>
        <v>2727.2146600917918</v>
      </c>
      <c r="M52" s="1">
        <f t="shared" si="1"/>
        <v>830.00500664143772</v>
      </c>
      <c r="N52" s="7">
        <f t="shared" si="28"/>
        <v>2.3462387645812433E-2</v>
      </c>
      <c r="O52" s="7">
        <f t="shared" si="13"/>
        <v>7.3997005066261501E-2</v>
      </c>
      <c r="P52" s="7">
        <f t="shared" si="14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5"/>
        <v>148.21095550926216</v>
      </c>
      <c r="U52" s="1">
        <f t="shared" si="41"/>
        <v>634.29732229691115</v>
      </c>
      <c r="V52" s="1">
        <f t="shared" si="42"/>
        <v>691.71563413523154</v>
      </c>
      <c r="W52" s="7">
        <f t="shared" si="29"/>
        <v>-3.1451366898878286E-2</v>
      </c>
      <c r="X52" s="7">
        <f t="shared" si="45"/>
        <v>-1.8444525655952559E-2</v>
      </c>
      <c r="Y52" s="7">
        <f t="shared" si="46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6"/>
        <v>2.3387955022900764</v>
      </c>
      <c r="AD52" s="8">
        <f t="shared" si="43"/>
        <v>2.8897620504912451</v>
      </c>
      <c r="AE52" s="8">
        <f t="shared" si="44"/>
        <v>2.2061797953892048</v>
      </c>
      <c r="AF52" s="7">
        <f t="shared" si="30"/>
        <v>-1.9025653308027968E-3</v>
      </c>
      <c r="AG52" s="7">
        <f t="shared" si="47"/>
        <v>9.3835592688515934E-3</v>
      </c>
      <c r="AH52" s="7">
        <f t="shared" si="48"/>
        <v>-9.8816633932393705E-3</v>
      </c>
      <c r="AI52" s="1">
        <f t="shared" si="31"/>
        <v>48570.848858665042</v>
      </c>
      <c r="AJ52" s="1">
        <f t="shared" si="32"/>
        <v>9565.8541310599776</v>
      </c>
      <c r="AK52" s="1">
        <f t="shared" si="33"/>
        <v>3402.7120616906113</v>
      </c>
      <c r="AL52" s="10">
        <f t="shared" si="49"/>
        <v>14.061479221598233</v>
      </c>
      <c r="AM52" s="10">
        <f t="shared" si="50"/>
        <v>2.1224782720039701</v>
      </c>
      <c r="AN52" s="10">
        <f t="shared" si="51"/>
        <v>0.82643769880532603</v>
      </c>
      <c r="AO52" s="7">
        <f t="shared" si="34"/>
        <v>2.0621120954280148E-2</v>
      </c>
      <c r="AP52" s="7">
        <f t="shared" si="20"/>
        <v>2.5977173653231045E-2</v>
      </c>
      <c r="AQ52" s="7">
        <f t="shared" si="21"/>
        <v>2.3564574154817608E-2</v>
      </c>
      <c r="AR52" s="1">
        <f t="shared" si="35"/>
        <v>31927.349928287691</v>
      </c>
      <c r="AS52" s="1">
        <f t="shared" si="36"/>
        <v>6854.2015330672539</v>
      </c>
      <c r="AT52" s="1">
        <f t="shared" si="37"/>
        <v>2538.1812614470864</v>
      </c>
      <c r="AU52" s="1">
        <f t="shared" si="38"/>
        <v>6385.4699856575389</v>
      </c>
      <c r="AV52" s="1">
        <f t="shared" si="39"/>
        <v>1370.8403066134508</v>
      </c>
      <c r="AW52" s="1">
        <f t="shared" si="40"/>
        <v>507.63625228941731</v>
      </c>
      <c r="AX52">
        <v>0</v>
      </c>
      <c r="AY52">
        <v>0</v>
      </c>
      <c r="AZ52">
        <v>0</v>
      </c>
      <c r="BA52">
        <f t="shared" si="4"/>
        <v>0</v>
      </c>
      <c r="BB52">
        <f t="shared" si="22"/>
        <v>0</v>
      </c>
      <c r="BC52">
        <f t="shared" si="5"/>
        <v>0</v>
      </c>
      <c r="BD52">
        <f t="shared" si="6"/>
        <v>0</v>
      </c>
      <c r="BE52">
        <f t="shared" si="7"/>
        <v>0</v>
      </c>
      <c r="BF52">
        <f t="shared" si="8"/>
        <v>0</v>
      </c>
      <c r="BG52">
        <f t="shared" si="9"/>
        <v>0</v>
      </c>
      <c r="BH52">
        <f t="shared" si="23"/>
        <v>0</v>
      </c>
      <c r="BI52">
        <f t="shared" si="24"/>
        <v>0</v>
      </c>
      <c r="BJ52">
        <f t="shared" si="25"/>
        <v>0</v>
      </c>
      <c r="BK52" s="7">
        <f t="shared" si="26"/>
        <v>5.7020783818685555E-2</v>
      </c>
      <c r="BL52" s="8">
        <f>BL$3*temperature!$I162+BL$4*temperature!$I162^2+BL$5*temperature!$I162^6</f>
        <v>3.3041538672182194</v>
      </c>
      <c r="BM52" s="8">
        <f>BM$3*temperature!$I162+BM$4*temperature!$I162^2+BM$5*temperature!$I162^6</f>
        <v>1.7980747081940476</v>
      </c>
      <c r="BN52" s="8">
        <f>BN$3*temperature!$I162+BN$4*temperature!$I162^2+BN$5*temperature!$I162^6</f>
        <v>0.75843182070619042</v>
      </c>
      <c r="BO52" s="8"/>
      <c r="BP52" s="8"/>
      <c r="BQ52" s="8"/>
    </row>
    <row r="53" spans="1:69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27"/>
        <v>5.9575399981963706E-3</v>
      </c>
      <c r="F53" s="7">
        <f t="shared" si="10"/>
        <v>8.1044756914163685E-3</v>
      </c>
      <c r="G53" s="7">
        <f t="shared" si="11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2"/>
        <v>34529.143084337426</v>
      </c>
      <c r="L53" s="1">
        <f t="shared" si="0"/>
        <v>2941.0349739504127</v>
      </c>
      <c r="M53" s="1">
        <f t="shared" si="1"/>
        <v>876.15305501203102</v>
      </c>
      <c r="N53" s="7">
        <f t="shared" si="28"/>
        <v>2.0470395087995197E-2</v>
      </c>
      <c r="O53" s="7">
        <f t="shared" si="13"/>
        <v>7.8402451038241505E-2</v>
      </c>
      <c r="P53" s="7">
        <f t="shared" si="14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5"/>
        <v>145.11508502616257</v>
      </c>
      <c r="U53" s="1">
        <f t="shared" si="41"/>
        <v>604.17834263666111</v>
      </c>
      <c r="V53" s="1">
        <f t="shared" si="42"/>
        <v>672.98973661232958</v>
      </c>
      <c r="W53" s="7">
        <f t="shared" si="29"/>
        <v>-2.088827018530437E-2</v>
      </c>
      <c r="X53" s="7">
        <f t="shared" si="45"/>
        <v>-4.7484008841758074E-2</v>
      </c>
      <c r="Y53" s="7">
        <f t="shared" si="46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6"/>
        <v>2.3365257523444609</v>
      </c>
      <c r="AD53" s="8">
        <f t="shared" si="43"/>
        <v>2.9121314785809065</v>
      </c>
      <c r="AE53" s="8">
        <f t="shared" si="44"/>
        <v>2.2542764742919856</v>
      </c>
      <c r="AF53" s="7">
        <f t="shared" si="30"/>
        <v>-9.7047815569728524E-4</v>
      </c>
      <c r="AG53" s="7">
        <f t="shared" si="47"/>
        <v>7.7409238888228593E-3</v>
      </c>
      <c r="AH53" s="7">
        <f t="shared" si="48"/>
        <v>2.1800888124938966E-2</v>
      </c>
      <c r="AI53" s="1">
        <f t="shared" si="31"/>
        <v>50099.233958456076</v>
      </c>
      <c r="AJ53" s="1">
        <f t="shared" si="32"/>
        <v>9980.1090245674313</v>
      </c>
      <c r="AK53" s="1">
        <f t="shared" si="33"/>
        <v>3570.0771078109678</v>
      </c>
      <c r="AL53" s="10">
        <f t="shared" si="49"/>
        <v>14.351442685422908</v>
      </c>
      <c r="AM53" s="10">
        <f t="shared" si="50"/>
        <v>2.177614258651027</v>
      </c>
      <c r="AN53" s="10">
        <f t="shared" si="51"/>
        <v>0.845912351243161</v>
      </c>
      <c r="AO53" s="7">
        <f t="shared" si="34"/>
        <v>2.0621120954280148E-2</v>
      </c>
      <c r="AP53" s="7">
        <f t="shared" si="20"/>
        <v>2.5977173653231045E-2</v>
      </c>
      <c r="AQ53" s="7">
        <f t="shared" si="21"/>
        <v>2.3564574154817608E-2</v>
      </c>
      <c r="AR53" s="1">
        <f t="shared" si="35"/>
        <v>32944.447016896374</v>
      </c>
      <c r="AS53" s="1">
        <f t="shared" si="36"/>
        <v>7138.0783223378066</v>
      </c>
      <c r="AT53" s="1">
        <f t="shared" si="37"/>
        <v>2657.8534183072488</v>
      </c>
      <c r="AU53" s="1">
        <f t="shared" si="38"/>
        <v>6588.8894033792749</v>
      </c>
      <c r="AV53" s="1">
        <f t="shared" si="39"/>
        <v>1427.6156644675614</v>
      </c>
      <c r="AW53" s="1">
        <f t="shared" si="40"/>
        <v>531.57068366144983</v>
      </c>
      <c r="AX53">
        <v>0</v>
      </c>
      <c r="AY53">
        <v>0</v>
      </c>
      <c r="AZ53">
        <v>0</v>
      </c>
      <c r="BA53">
        <f t="shared" si="4"/>
        <v>0</v>
      </c>
      <c r="BB53">
        <f t="shared" si="22"/>
        <v>0</v>
      </c>
      <c r="BC53">
        <f t="shared" si="5"/>
        <v>0</v>
      </c>
      <c r="BD53">
        <f t="shared" si="6"/>
        <v>0</v>
      </c>
      <c r="BE53">
        <f t="shared" si="7"/>
        <v>0</v>
      </c>
      <c r="BF53">
        <f t="shared" si="8"/>
        <v>0</v>
      </c>
      <c r="BG53">
        <f t="shared" si="9"/>
        <v>0</v>
      </c>
      <c r="BH53">
        <f t="shared" si="23"/>
        <v>0</v>
      </c>
      <c r="BI53">
        <f t="shared" si="24"/>
        <v>0</v>
      </c>
      <c r="BJ53">
        <f t="shared" si="25"/>
        <v>0</v>
      </c>
      <c r="BK53" s="7">
        <f t="shared" si="26"/>
        <v>5.6209829446846243E-2</v>
      </c>
      <c r="BL53" s="8">
        <f>BL$3*temperature!$I163+BL$4*temperature!$I163^2+BL$5*temperature!$I163^6</f>
        <v>3.3439948442247003</v>
      </c>
      <c r="BM53" s="8">
        <f>BM$3*temperature!$I163+BM$4*temperature!$I163^2+BM$5*temperature!$I163^6</f>
        <v>1.8119580727808866</v>
      </c>
      <c r="BN53" s="8">
        <f>BN$3*temperature!$I163+BN$4*temperature!$I163^2+BN$5*temperature!$I163^6</f>
        <v>0.75486974953087627</v>
      </c>
      <c r="BO53" s="8"/>
      <c r="BP53" s="8"/>
      <c r="BQ53" s="8"/>
    </row>
    <row r="54" spans="1:69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27"/>
        <v>5.7120049793621952E-3</v>
      </c>
      <c r="F54" s="7">
        <f t="shared" si="10"/>
        <v>8.1531947903412672E-3</v>
      </c>
      <c r="G54" s="7">
        <f t="shared" si="11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2"/>
        <v>34368.629769177329</v>
      </c>
      <c r="L54" s="1">
        <f t="shared" si="0"/>
        <v>3066.8804643136655</v>
      </c>
      <c r="M54" s="1">
        <f t="shared" si="1"/>
        <v>901.79292408153231</v>
      </c>
      <c r="N54" s="7">
        <f t="shared" si="28"/>
        <v>-4.648633033494165E-3</v>
      </c>
      <c r="O54" s="7">
        <f t="shared" si="13"/>
        <v>4.2789525278652762E-2</v>
      </c>
      <c r="P54" s="7">
        <f t="shared" si="14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5"/>
        <v>142.84695667407644</v>
      </c>
      <c r="U54" s="1">
        <f t="shared" si="41"/>
        <v>604.67001308648867</v>
      </c>
      <c r="V54" s="1">
        <f t="shared" si="42"/>
        <v>665.92165165765812</v>
      </c>
      <c r="W54" s="7">
        <f t="shared" si="29"/>
        <v>-1.5629859236737653E-2</v>
      </c>
      <c r="X54" s="7">
        <f t="shared" si="45"/>
        <v>8.1378363825801436E-4</v>
      </c>
      <c r="Y54" s="7">
        <f t="shared" si="46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6"/>
        <v>2.3337186594678334</v>
      </c>
      <c r="AD54" s="8">
        <f t="shared" si="43"/>
        <v>2.8737358406172713</v>
      </c>
      <c r="AE54" s="8">
        <f t="shared" si="44"/>
        <v>2.3022859575808767</v>
      </c>
      <c r="AF54" s="7">
        <f t="shared" si="30"/>
        <v>-1.2013960786911859E-3</v>
      </c>
      <c r="AG54" s="7">
        <f t="shared" si="47"/>
        <v>-1.3184719936596201E-2</v>
      </c>
      <c r="AH54" s="7">
        <f t="shared" si="48"/>
        <v>2.1297069741176955E-2</v>
      </c>
      <c r="AI54" s="1">
        <f t="shared" si="31"/>
        <v>51678.199965989741</v>
      </c>
      <c r="AJ54" s="1">
        <f t="shared" si="32"/>
        <v>10409.71378657825</v>
      </c>
      <c r="AK54" s="1">
        <f t="shared" si="33"/>
        <v>3744.6400806913211</v>
      </c>
      <c r="AL54" s="10">
        <f t="shared" si="49"/>
        <v>14.647385520907433</v>
      </c>
      <c r="AM54" s="10">
        <f t="shared" si="50"/>
        <v>2.2341825223977567</v>
      </c>
      <c r="AN54" s="10">
        <f t="shared" si="51"/>
        <v>0.86584591557250656</v>
      </c>
      <c r="AO54" s="7">
        <f t="shared" si="34"/>
        <v>2.0621120954280148E-2</v>
      </c>
      <c r="AP54" s="7">
        <f t="shared" si="20"/>
        <v>2.5977173653231045E-2</v>
      </c>
      <c r="AQ54" s="7">
        <f t="shared" si="21"/>
        <v>2.3564574154817608E-2</v>
      </c>
      <c r="AR54" s="1">
        <f t="shared" si="35"/>
        <v>33987.634527119866</v>
      </c>
      <c r="AS54" s="1">
        <f t="shared" si="36"/>
        <v>7433.6298606039227</v>
      </c>
      <c r="AT54" s="1">
        <f t="shared" si="37"/>
        <v>2782.8872036418302</v>
      </c>
      <c r="AU54" s="1">
        <f t="shared" si="38"/>
        <v>6797.5269054239734</v>
      </c>
      <c r="AV54" s="1">
        <f t="shared" si="39"/>
        <v>1486.7259721207847</v>
      </c>
      <c r="AW54" s="1">
        <f t="shared" si="40"/>
        <v>556.57744072836601</v>
      </c>
      <c r="AX54">
        <v>0</v>
      </c>
      <c r="AY54">
        <v>0</v>
      </c>
      <c r="AZ54">
        <v>0</v>
      </c>
      <c r="BA54">
        <f t="shared" si="4"/>
        <v>0</v>
      </c>
      <c r="BB54">
        <f t="shared" si="22"/>
        <v>0</v>
      </c>
      <c r="BC54">
        <f t="shared" si="5"/>
        <v>0</v>
      </c>
      <c r="BD54">
        <f t="shared" si="6"/>
        <v>0</v>
      </c>
      <c r="BE54">
        <f t="shared" si="7"/>
        <v>0</v>
      </c>
      <c r="BF54">
        <f t="shared" si="8"/>
        <v>0</v>
      </c>
      <c r="BG54">
        <f t="shared" si="9"/>
        <v>0</v>
      </c>
      <c r="BH54">
        <f t="shared" si="23"/>
        <v>0</v>
      </c>
      <c r="BI54">
        <f t="shared" si="24"/>
        <v>0</v>
      </c>
      <c r="BJ54">
        <f t="shared" si="25"/>
        <v>0</v>
      </c>
      <c r="BK54" s="7">
        <f t="shared" si="26"/>
        <v>2.9851806401616859E-2</v>
      </c>
      <c r="BL54" s="8">
        <f>BL$3*temperature!$I164+BL$4*temperature!$I164^2+BL$5*temperature!$I164^6</f>
        <v>3.3826335844190591</v>
      </c>
      <c r="BM54" s="8">
        <f>BM$3*temperature!$I164+BM$4*temperature!$I164^2+BM$5*temperature!$I164^6</f>
        <v>1.824662787694429</v>
      </c>
      <c r="BN54" s="8">
        <f>BN$3*temperature!$I164+BN$4*temperature!$I164^2+BN$5*temperature!$I164^6</f>
        <v>0.75017712443354112</v>
      </c>
      <c r="BO54" s="8"/>
      <c r="BP54" s="8"/>
      <c r="BQ54" s="8"/>
    </row>
    <row r="55" spans="1:69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27"/>
        <v>5.0995244411160545E-3</v>
      </c>
      <c r="F55" s="7">
        <f t="shared" si="10"/>
        <v>8.1161002345619959E-3</v>
      </c>
      <c r="G55" s="7">
        <f t="shared" si="11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2"/>
        <v>32807.791445855299</v>
      </c>
      <c r="L55" s="1">
        <f t="shared" si="0"/>
        <v>3073.5748919458715</v>
      </c>
      <c r="M55" s="1">
        <f t="shared" si="1"/>
        <v>923.75956161901945</v>
      </c>
      <c r="N55" s="7">
        <f t="shared" si="28"/>
        <v>-4.541462181660294E-2</v>
      </c>
      <c r="O55" s="7">
        <f t="shared" si="13"/>
        <v>2.1828133538632777E-3</v>
      </c>
      <c r="P55" s="7">
        <f t="shared" si="14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5"/>
        <v>141.93819766837814</v>
      </c>
      <c r="U55" s="1">
        <f t="shared" si="41"/>
        <v>606.72180992229414</v>
      </c>
      <c r="V55" s="1">
        <f t="shared" si="42"/>
        <v>663.64450671499844</v>
      </c>
      <c r="W55" s="7">
        <f t="shared" si="29"/>
        <v>-6.3617666547265417E-3</v>
      </c>
      <c r="X55" s="7">
        <f t="shared" si="45"/>
        <v>3.3932505191256457E-3</v>
      </c>
      <c r="Y55" s="7">
        <f t="shared" si="46"/>
        <v>-3.4195388256129666E-3</v>
      </c>
      <c r="Z55" s="4">
        <f t="shared" ref="Z55:AB57" si="52">Q54*AC55</f>
        <v>12188.303444360248</v>
      </c>
      <c r="AA55" s="4">
        <f t="shared" si="52"/>
        <v>13336.262456993791</v>
      </c>
      <c r="AB55" s="4">
        <f t="shared" si="52"/>
        <v>4319.0487389807877</v>
      </c>
      <c r="AC55" s="12">
        <f t="shared" ref="AC55:AC57" si="53">AC54*(1+AF55)</f>
        <v>2.324266156668239</v>
      </c>
      <c r="AD55" s="12">
        <f t="shared" ref="AD55:AD57" si="54">AD54*(1+AG55)</f>
        <v>2.8745885881272062</v>
      </c>
      <c r="AE55" s="12">
        <f t="shared" ref="AE55:AE57" si="55">AE54*(1+AH55)</f>
        <v>2.324833886965608</v>
      </c>
      <c r="AF55" s="11">
        <f t="shared" ref="AF55:AH57" si="56">AC$5-1</f>
        <v>-4.0504037456468023E-3</v>
      </c>
      <c r="AG55" s="11">
        <f t="shared" si="56"/>
        <v>2.9673830763510267E-4</v>
      </c>
      <c r="AH55" s="11">
        <f t="shared" si="56"/>
        <v>9.7937136394747881E-3</v>
      </c>
      <c r="AI55" s="1">
        <f t="shared" si="31"/>
        <v>53307.906874814747</v>
      </c>
      <c r="AJ55" s="1">
        <f t="shared" si="32"/>
        <v>10855.468380041209</v>
      </c>
      <c r="AK55" s="1">
        <f t="shared" si="33"/>
        <v>3926.7535133505553</v>
      </c>
      <c r="AL55" s="10">
        <f t="shared" si="49"/>
        <v>14.949431029398037</v>
      </c>
      <c r="AM55" s="10">
        <f t="shared" si="50"/>
        <v>2.2922202697550969</v>
      </c>
      <c r="AN55" s="10">
        <f t="shared" si="51"/>
        <v>0.88624920585666089</v>
      </c>
      <c r="AO55" s="7">
        <f t="shared" si="34"/>
        <v>2.0621120954280148E-2</v>
      </c>
      <c r="AP55" s="7">
        <f t="shared" si="20"/>
        <v>2.5977173653231045E-2</v>
      </c>
      <c r="AQ55" s="7">
        <f t="shared" si="21"/>
        <v>2.3564574154817608E-2</v>
      </c>
      <c r="AR55" s="1">
        <f t="shared" si="35"/>
        <v>35046.898880452107</v>
      </c>
      <c r="AS55" s="1">
        <f t="shared" si="36"/>
        <v>7740.8566921998518</v>
      </c>
      <c r="AT55" s="1">
        <f t="shared" si="37"/>
        <v>2913.5578118777248</v>
      </c>
      <c r="AU55" s="1">
        <f t="shared" si="38"/>
        <v>7009.3797760904217</v>
      </c>
      <c r="AV55" s="1">
        <f t="shared" si="39"/>
        <v>1548.1713384399704</v>
      </c>
      <c r="AW55" s="1">
        <f t="shared" si="40"/>
        <v>582.71156237554499</v>
      </c>
      <c r="AX55">
        <v>0</v>
      </c>
      <c r="AY55">
        <v>0</v>
      </c>
      <c r="AZ55">
        <v>0</v>
      </c>
      <c r="BA55">
        <f t="shared" si="4"/>
        <v>0</v>
      </c>
      <c r="BB55">
        <f t="shared" si="22"/>
        <v>0</v>
      </c>
      <c r="BC55">
        <f t="shared" si="5"/>
        <v>0</v>
      </c>
      <c r="BD55">
        <f t="shared" si="6"/>
        <v>0</v>
      </c>
      <c r="BE55">
        <f t="shared" si="7"/>
        <v>0</v>
      </c>
      <c r="BF55">
        <f t="shared" si="8"/>
        <v>0</v>
      </c>
      <c r="BG55">
        <f t="shared" si="9"/>
        <v>0</v>
      </c>
      <c r="BH55">
        <f t="shared" si="23"/>
        <v>0</v>
      </c>
      <c r="BI55">
        <f t="shared" si="24"/>
        <v>0</v>
      </c>
      <c r="BJ55">
        <f t="shared" si="25"/>
        <v>0</v>
      </c>
      <c r="BK55" s="7">
        <f t="shared" si="26"/>
        <v>-8.519125488337026E-3</v>
      </c>
      <c r="BL55" s="8">
        <f>BL$3*temperature!$I165+BL$4*temperature!$I165^2+BL$5*temperature!$I165^6</f>
        <v>3.4199702264716842</v>
      </c>
      <c r="BM55" s="8">
        <f>BM$3*temperature!$I165+BM$4*temperature!$I165^2+BM$5*temperature!$I165^6</f>
        <v>1.8361114156705867</v>
      </c>
      <c r="BN55" s="8">
        <f>BN$3*temperature!$I165+BN$4*temperature!$I165^2+BN$5*temperature!$I165^6</f>
        <v>0.7442933884484475</v>
      </c>
      <c r="BO55" s="8"/>
      <c r="BP55" s="8"/>
      <c r="BQ55" s="8"/>
    </row>
    <row r="56" spans="1:69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27"/>
        <v>4.1079767039275961E-3</v>
      </c>
      <c r="F56" s="7">
        <f t="shared" si="10"/>
        <v>8.0929895690897702E-3</v>
      </c>
      <c r="G56" s="7">
        <f t="shared" si="11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2"/>
        <v>33497.908311059691</v>
      </c>
      <c r="L56" s="1">
        <f t="shared" si="0"/>
        <v>3170.2815815066274</v>
      </c>
      <c r="M56" s="1">
        <f t="shared" si="1"/>
        <v>954.21065377864261</v>
      </c>
      <c r="N56" s="7">
        <f t="shared" si="28"/>
        <v>2.1035151553658649E-2</v>
      </c>
      <c r="O56" s="7">
        <f t="shared" si="13"/>
        <v>3.1463911881298268E-2</v>
      </c>
      <c r="P56" s="7">
        <f t="shared" si="14"/>
        <v>3.2964305242213943E-2</v>
      </c>
      <c r="Q56" s="1">
        <v>5079.5387519999995</v>
      </c>
      <c r="R56" s="4">
        <f>U56*I56/1000</f>
        <v>4830.8056862347157</v>
      </c>
      <c r="S56" s="4">
        <f>V56*J56/1000</f>
        <v>2004.5680117876775</v>
      </c>
      <c r="T56" s="1">
        <f t="shared" si="15"/>
        <v>140.66722313574505</v>
      </c>
      <c r="U56" s="4">
        <f>U55*(1+X56)</f>
        <v>599.33194945816308</v>
      </c>
      <c r="V56" s="4">
        <f>V55*(1+Y56)</f>
        <v>657.17892639545073</v>
      </c>
      <c r="W56" s="7">
        <f t="shared" si="29"/>
        <v>-8.9544220901167648E-3</v>
      </c>
      <c r="X56" s="11">
        <f>U$5-1</f>
        <v>-1.217998157191269E-2</v>
      </c>
      <c r="Y56" s="11">
        <f>V$5-1</f>
        <v>-9.7425357312937999E-3</v>
      </c>
      <c r="Z56" s="4">
        <f t="shared" si="52"/>
        <v>11572.648363264367</v>
      </c>
      <c r="AA56" s="4">
        <f t="shared" si="52"/>
        <v>13523.579650465739</v>
      </c>
      <c r="AB56" s="4">
        <f t="shared" si="52"/>
        <v>4525.7999835111077</v>
      </c>
      <c r="AC56" s="12">
        <f t="shared" si="53"/>
        <v>2.3148519403213901</v>
      </c>
      <c r="AD56" s="12">
        <f t="shared" si="54"/>
        <v>2.8754415886799944</v>
      </c>
      <c r="AE56" s="12">
        <f t="shared" si="55"/>
        <v>2.3476026443138962</v>
      </c>
      <c r="AF56" s="11">
        <f t="shared" si="56"/>
        <v>-4.0504037456468023E-3</v>
      </c>
      <c r="AG56" s="11">
        <f t="shared" si="56"/>
        <v>2.9673830763510267E-4</v>
      </c>
      <c r="AH56" s="11">
        <f t="shared" si="56"/>
        <v>9.7937136394747881E-3</v>
      </c>
      <c r="AI56" s="1">
        <f t="shared" si="31"/>
        <v>54986.495963423695</v>
      </c>
      <c r="AJ56" s="1">
        <f t="shared" si="32"/>
        <v>11318.092880477059</v>
      </c>
      <c r="AK56" s="1">
        <f t="shared" si="33"/>
        <v>4116.7897243910447</v>
      </c>
      <c r="AL56" s="10">
        <f t="shared" si="49"/>
        <v>15.257705054852922</v>
      </c>
      <c r="AM56" s="10">
        <f t="shared" si="50"/>
        <v>2.3517656737539809</v>
      </c>
      <c r="AN56" s="10">
        <f t="shared" si="51"/>
        <v>0.90713329098771844</v>
      </c>
      <c r="AO56" s="7">
        <f t="shared" si="34"/>
        <v>2.0621120954280148E-2</v>
      </c>
      <c r="AP56" s="7">
        <f t="shared" si="20"/>
        <v>2.5977173653231045E-2</v>
      </c>
      <c r="AQ56" s="7">
        <f t="shared" si="21"/>
        <v>2.3564574154817608E-2</v>
      </c>
      <c r="AR56" s="1">
        <f t="shared" si="35"/>
        <v>36110.322211354614</v>
      </c>
      <c r="AS56" s="1">
        <f t="shared" si="36"/>
        <v>8060.3173095367674</v>
      </c>
      <c r="AT56" s="1">
        <f t="shared" si="37"/>
        <v>3050.2621608647241</v>
      </c>
      <c r="AU56" s="1">
        <f t="shared" si="38"/>
        <v>7222.0644422709229</v>
      </c>
      <c r="AV56" s="1">
        <f t="shared" si="39"/>
        <v>1612.0634619073535</v>
      </c>
      <c r="AW56" s="1">
        <f t="shared" si="40"/>
        <v>610.0524321729448</v>
      </c>
      <c r="AX56">
        <v>0</v>
      </c>
      <c r="AY56">
        <v>0</v>
      </c>
      <c r="AZ56">
        <v>0</v>
      </c>
      <c r="BA56">
        <f t="shared" si="4"/>
        <v>0</v>
      </c>
      <c r="BB56">
        <f t="shared" si="22"/>
        <v>0</v>
      </c>
      <c r="BC56">
        <f t="shared" si="5"/>
        <v>0</v>
      </c>
      <c r="BD56">
        <f t="shared" si="6"/>
        <v>0</v>
      </c>
      <c r="BE56">
        <f t="shared" si="7"/>
        <v>0</v>
      </c>
      <c r="BF56">
        <f t="shared" si="8"/>
        <v>0</v>
      </c>
      <c r="BG56">
        <f t="shared" si="9"/>
        <v>0</v>
      </c>
      <c r="BH56">
        <f t="shared" si="23"/>
        <v>0</v>
      </c>
      <c r="BI56">
        <f t="shared" si="24"/>
        <v>0</v>
      </c>
      <c r="BJ56">
        <f t="shared" si="25"/>
        <v>0</v>
      </c>
      <c r="BK56" s="7">
        <f t="shared" si="26"/>
        <v>4.7671804232349374E-2</v>
      </c>
      <c r="BL56" s="8">
        <f>BL$3*temperature!$I166+BL$4*temperature!$I166^2+BL$5*temperature!$I166^6</f>
        <v>3.4558342210054338</v>
      </c>
      <c r="BM56" s="8">
        <f>BM$3*temperature!$I166+BM$4*temperature!$I166^2+BM$5*temperature!$I166^6</f>
        <v>1.8462057798324336</v>
      </c>
      <c r="BN56" s="8">
        <f>BN$3*temperature!$I166+BN$4*temperature!$I166^2+BN$5*temperature!$I166^6</f>
        <v>0.73717064881289907</v>
      </c>
      <c r="BO56" s="8"/>
      <c r="BP56" s="8"/>
      <c r="BQ56" s="8"/>
    </row>
    <row r="57" spans="1:69" x14ac:dyDescent="0.3">
      <c r="A57">
        <f>1+A56</f>
        <v>2011</v>
      </c>
      <c r="B57" s="4">
        <f>B56*(1+E57)</f>
        <v>1082.1943035655645</v>
      </c>
      <c r="C57" s="4">
        <f>C56*(1+F57)</f>
        <v>2562.0083141489599</v>
      </c>
      <c r="D57" s="4">
        <f>D56*(1+G57)</f>
        <v>3246.8066195894371</v>
      </c>
      <c r="E57" s="11">
        <f>E56*$E$5</f>
        <v>3.9025778687312163E-3</v>
      </c>
      <c r="F57" s="11">
        <f>F56*$E$5</f>
        <v>7.6883400906352815E-3</v>
      </c>
      <c r="G57" s="11">
        <f>G56*$E$5</f>
        <v>1.5695472804334785E-2</v>
      </c>
      <c r="H57" s="4">
        <f>AR57</f>
        <v>37191.354770352256</v>
      </c>
      <c r="I57" s="4">
        <f>AS57</f>
        <v>8387.8456859616163</v>
      </c>
      <c r="J57" s="4">
        <f>AT57</f>
        <v>3190.4426309979572</v>
      </c>
      <c r="K57" s="4">
        <f t="shared" ref="K57" si="57">H57/B57*1000</f>
        <v>34366.614800887306</v>
      </c>
      <c r="L57" s="4">
        <f t="shared" ref="L57" si="58">I57/C57*1000</f>
        <v>3273.9338274738834</v>
      </c>
      <c r="M57" s="4">
        <f t="shared" ref="M57" si="59">J57/D57*1000</f>
        <v>982.64017688906665</v>
      </c>
      <c r="N57" s="11">
        <f t="shared" ref="N57" si="60">K57/K56-1</f>
        <v>2.5933156236528365E-2</v>
      </c>
      <c r="O57" s="11">
        <f t="shared" ref="O57" si="61">L57/L56-1</f>
        <v>3.2694965195487979E-2</v>
      </c>
      <c r="P57" s="11">
        <f t="shared" ref="P57" si="62">M57/M56-1</f>
        <v>2.9793759897611682E-2</v>
      </c>
      <c r="Q57" s="4">
        <f>T57*H57/1000</f>
        <v>5175.4453466283476</v>
      </c>
      <c r="R57" s="4">
        <f>U57*I57/1000</f>
        <v>4965.8738737776584</v>
      </c>
      <c r="S57" s="4">
        <f>V57*J57/1000</f>
        <v>2076.2645695215674</v>
      </c>
      <c r="T57" s="4">
        <f>T56*(1+W57)</f>
        <v>139.15721485774014</v>
      </c>
      <c r="U57" s="4">
        <f>U56*(1+X57)</f>
        <v>592.0320973583041</v>
      </c>
      <c r="V57" s="4">
        <f>V56*(1+Y57)</f>
        <v>650.77633722318978</v>
      </c>
      <c r="W57" s="11">
        <f>T$5-1</f>
        <v>-1.0734613539272964E-2</v>
      </c>
      <c r="X57" s="11">
        <f>U$5-1</f>
        <v>-1.217998157191269E-2</v>
      </c>
      <c r="Y57" s="11">
        <f>V$5-1</f>
        <v>-9.7425357312937999E-3</v>
      </c>
      <c r="Z57" s="4">
        <f t="shared" si="52"/>
        <v>11710.753949059279</v>
      </c>
      <c r="AA57" s="4">
        <f t="shared" si="52"/>
        <v>13894.821479715458</v>
      </c>
      <c r="AB57" s="4">
        <f t="shared" si="52"/>
        <v>4752.017687831225</v>
      </c>
      <c r="AC57" s="12">
        <f t="shared" si="53"/>
        <v>2.3054758553516947</v>
      </c>
      <c r="AD57" s="12">
        <f t="shared" si="54"/>
        <v>2.8762948423507231</v>
      </c>
      <c r="AE57" s="12">
        <f t="shared" si="55"/>
        <v>2.3705943923515802</v>
      </c>
      <c r="AF57" s="11">
        <f t="shared" si="56"/>
        <v>-4.0504037456468023E-3</v>
      </c>
      <c r="AG57" s="11">
        <f t="shared" si="56"/>
        <v>2.9673830763510267E-4</v>
      </c>
      <c r="AH57" s="11">
        <f t="shared" si="56"/>
        <v>9.7937136394747881E-3</v>
      </c>
      <c r="AI57" s="1">
        <f t="shared" ref="AI57:AI120" si="63">(1-$AI$5)*AI56+AU56</f>
        <v>56709.910809352252</v>
      </c>
      <c r="AJ57" s="1">
        <f t="shared" ref="AJ57:AJ120" si="64">(1-$AI$5)*AJ56+AV56</f>
        <v>11798.347054336708</v>
      </c>
      <c r="AK57" s="1">
        <f t="shared" ref="AK57:AK120" si="65">(1-$AI$5)*AK56+AW56</f>
        <v>4315.1631841248854</v>
      </c>
      <c r="AL57" s="10">
        <f>AL56*(1+AO57)</f>
        <v>15.569189726459566</v>
      </c>
      <c r="AM57" s="10">
        <f>AM56*(1+AP57)</f>
        <v>2.4122469767998078</v>
      </c>
      <c r="AN57" s="10">
        <f>AN56*(1+AQ57)</f>
        <v>0.92829573859446435</v>
      </c>
      <c r="AO57" s="7">
        <f>AO$5*AO56</f>
        <v>2.0414909744737347E-2</v>
      </c>
      <c r="AP57" s="7">
        <f>AP$5*AP56</f>
        <v>2.5717401916698735E-2</v>
      </c>
      <c r="AQ57" s="7">
        <f>AQ$5*AQ56</f>
        <v>2.3328928413269431E-2</v>
      </c>
      <c r="AR57" s="1">
        <f t="shared" ref="AR57:AR60" si="66">AL57*AI57^$AR$5*B57^(1-$AR$5)</f>
        <v>37191.354770352256</v>
      </c>
      <c r="AS57" s="1">
        <f t="shared" ref="AS57:AS60" si="67">AM57*AJ57^$AR$5*C57^(1-$AR$5)</f>
        <v>8387.8456859616163</v>
      </c>
      <c r="AT57" s="1">
        <f t="shared" ref="AT57:AT60" si="68">AN57*AK57^$AR$5*D57^(1-$AR$5)</f>
        <v>3190.4426309979572</v>
      </c>
      <c r="AU57" s="1">
        <f t="shared" ref="AU57:AU120" si="69">$AU$5*AR57</f>
        <v>7438.2709540704518</v>
      </c>
      <c r="AV57" s="1">
        <f t="shared" ref="AV57:AV120" si="70">$AU$5*AS57</f>
        <v>1677.5691371923233</v>
      </c>
      <c r="AW57" s="1">
        <f t="shared" ref="AW57:AW120" si="71">$AU$5*AT57</f>
        <v>638.08852619959146</v>
      </c>
      <c r="AX57">
        <v>0</v>
      </c>
      <c r="AY57">
        <v>0</v>
      </c>
      <c r="AZ57">
        <v>0</v>
      </c>
      <c r="BA57">
        <f t="shared" si="4"/>
        <v>0</v>
      </c>
      <c r="BB57">
        <f t="shared" si="22"/>
        <v>0</v>
      </c>
      <c r="BC57">
        <f t="shared" si="5"/>
        <v>0</v>
      </c>
      <c r="BD57">
        <f t="shared" si="6"/>
        <v>0</v>
      </c>
      <c r="BE57">
        <f t="shared" si="7"/>
        <v>0</v>
      </c>
      <c r="BF57">
        <f t="shared" si="8"/>
        <v>0</v>
      </c>
      <c r="BG57">
        <f t="shared" si="9"/>
        <v>0</v>
      </c>
      <c r="BH57">
        <f t="shared" si="23"/>
        <v>0</v>
      </c>
      <c r="BI57">
        <f t="shared" si="24"/>
        <v>0</v>
      </c>
      <c r="BJ57">
        <f t="shared" si="25"/>
        <v>0</v>
      </c>
      <c r="BK57" s="7">
        <f t="shared" si="26"/>
        <v>5.171791401868428E-2</v>
      </c>
      <c r="BL57" s="8">
        <f>BL$3*temperature!$I167+BL$4*temperature!$I167^2+BL$5*temperature!$I167^6</f>
        <v>3.490054464598543</v>
      </c>
      <c r="BM57" s="8">
        <f>BM$3*temperature!$I167+BM$4*temperature!$I167^2+BM$5*temperature!$I167^6</f>
        <v>1.8548538452477714</v>
      </c>
      <c r="BN57" s="8">
        <f>BN$3*temperature!$I167+BN$4*temperature!$I167^2+BN$5*temperature!$I167^6</f>
        <v>0.72877138603874991</v>
      </c>
      <c r="BO57" s="8"/>
      <c r="BP57" s="8"/>
      <c r="BQ57" s="8"/>
    </row>
    <row r="58" spans="1:69" x14ac:dyDescent="0.3">
      <c r="A58">
        <f t="shared" ref="A58:A121" si="72">1+A57</f>
        <v>2012</v>
      </c>
      <c r="B58" s="4">
        <f t="shared" ref="B58:B121" si="73">B57*(1+E58)</f>
        <v>1086.2064837273883</v>
      </c>
      <c r="C58" s="4">
        <f t="shared" ref="C58:C121" si="74">C57*(1+F58)</f>
        <v>2580.7210258214618</v>
      </c>
      <c r="D58" s="4">
        <f t="shared" ref="D58:D121" si="75">D57*(1+G58)</f>
        <v>3295.2187763382026</v>
      </c>
      <c r="E58" s="11">
        <f t="shared" ref="E58:E121" si="76">E57*$E$5</f>
        <v>3.7074489752946553E-3</v>
      </c>
      <c r="F58" s="11">
        <f t="shared" ref="F58:F121" si="77">F57*$E$5</f>
        <v>7.303923086103517E-3</v>
      </c>
      <c r="G58" s="11">
        <f t="shared" ref="G58:G121" si="78">G57*$E$5</f>
        <v>1.4910699164118045E-2</v>
      </c>
      <c r="H58" s="4">
        <f t="shared" ref="H58:H121" si="79">AR58</f>
        <v>38289.802272710556</v>
      </c>
      <c r="I58" s="4">
        <f t="shared" ref="I58:I121" si="80">AS58</f>
        <v>8723.4200775481604</v>
      </c>
      <c r="J58" s="4">
        <f t="shared" ref="J58:J121" si="81">AT58</f>
        <v>3334.0416588395269</v>
      </c>
      <c r="K58" s="4">
        <f t="shared" ref="K58:K121" si="82">H58/B58*1000</f>
        <v>35250.942473954492</v>
      </c>
      <c r="L58" s="4">
        <f t="shared" ref="L58:L121" si="83">I58/C58*1000</f>
        <v>3380.2259098390664</v>
      </c>
      <c r="M58" s="4">
        <f t="shared" ref="M58:M121" si="84">J58/D58*1000</f>
        <v>1011.7815796571983</v>
      </c>
      <c r="N58" s="11">
        <f t="shared" ref="N58:N121" si="85">K58/K57-1</f>
        <v>2.5732172871572923E-2</v>
      </c>
      <c r="O58" s="11">
        <f t="shared" ref="O58:O121" si="86">L58/L57-1</f>
        <v>3.2466166992506373E-2</v>
      </c>
      <c r="P58" s="11">
        <f t="shared" ref="P58:P121" si="87">M58/M57-1</f>
        <v>2.9656229669328349E-2</v>
      </c>
      <c r="Q58" s="4">
        <f t="shared" ref="Q58:Q121" si="88">T58*H58/1000</f>
        <v>5271.10497633862</v>
      </c>
      <c r="R58" s="4">
        <f t="shared" ref="R58:R121" si="89">U58*I58/1000</f>
        <v>5101.6406255620414</v>
      </c>
      <c r="S58" s="4">
        <f t="shared" ref="S58:S121" si="90">V58*J58/1000</f>
        <v>2148.5768888938487</v>
      </c>
      <c r="T58" s="4">
        <f t="shared" ref="T58:T121" si="91">T57*(1+W58)</f>
        <v>137.66341593504072</v>
      </c>
      <c r="U58" s="4">
        <f t="shared" ref="U58:U121" si="92">U57*(1+X58)</f>
        <v>584.82115732249918</v>
      </c>
      <c r="V58" s="4">
        <f t="shared" ref="V58:V121" si="93">V57*(1+Y58)</f>
        <v>644.43612550471232</v>
      </c>
      <c r="W58" s="11">
        <f t="shared" ref="W58:W121" si="94">T$5-1</f>
        <v>-1.0734613539272964E-2</v>
      </c>
      <c r="X58" s="11">
        <f t="shared" ref="X58:X121" si="95">U$5-1</f>
        <v>-1.217998157191269E-2</v>
      </c>
      <c r="Y58" s="11">
        <f t="shared" ref="Y58:Y121" si="96">V$5-1</f>
        <v>-9.7425357312937999E-3</v>
      </c>
      <c r="Z58" s="4">
        <f t="shared" ref="Z58:Z60" si="97">Q57*AC58</f>
        <v>11883.535419541931</v>
      </c>
      <c r="AA58" s="4">
        <f t="shared" ref="AA58:AA60" si="98">R57*AD58</f>
        <v>14287.555818346813</v>
      </c>
      <c r="AB58" s="4">
        <f t="shared" ref="AB58:AB60" si="99">S57*AE58</f>
        <v>4970.1856194244674</v>
      </c>
      <c r="AC58" s="12">
        <f t="shared" ref="AC58:AC121" si="100">AC57*(1+AF58)</f>
        <v>2.29613774731168</v>
      </c>
      <c r="AD58" s="12">
        <f t="shared" ref="AD58:AD121" si="101">AD57*(1+AG58)</f>
        <v>2.8771483492145018</v>
      </c>
      <c r="AE58" s="12">
        <f t="shared" ref="AE58:AE121" si="102">AE57*(1+AH58)</f>
        <v>2.3938113149856162</v>
      </c>
      <c r="AF58" s="11">
        <f t="shared" ref="AF58:AF121" si="103">AC$5-1</f>
        <v>-4.0504037456468023E-3</v>
      </c>
      <c r="AG58" s="11">
        <f t="shared" ref="AG58:AG121" si="104">AD$5-1</f>
        <v>2.9673830763510267E-4</v>
      </c>
      <c r="AH58" s="11">
        <f t="shared" ref="AH58:AH121" si="105">AE$5-1</f>
        <v>9.7937136394747881E-3</v>
      </c>
      <c r="AI58" s="1">
        <f t="shared" si="63"/>
        <v>58477.190682487482</v>
      </c>
      <c r="AJ58" s="1">
        <f t="shared" si="64"/>
        <v>12296.081486095361</v>
      </c>
      <c r="AK58" s="1">
        <f t="shared" si="65"/>
        <v>4521.7353919119887</v>
      </c>
      <c r="AL58" s="10">
        <f t="shared" ref="AL58:AL121" si="106">AL57*(1+AO58)</f>
        <v>15.883854893493284</v>
      </c>
      <c r="AM58" s="10">
        <f t="shared" ref="AM58:AM121" si="107">AM57*(1+AP58)</f>
        <v>2.4736633345742631</v>
      </c>
      <c r="AN58" s="10">
        <f t="shared" ref="AN58:AN121" si="108">AN57*(1+AQ58)</f>
        <v>0.94973532197815758</v>
      </c>
      <c r="AO58" s="7">
        <f t="shared" ref="AO58:AO121" si="109">AO$5*AO57</f>
        <v>2.0210760647289973E-2</v>
      </c>
      <c r="AP58" s="7">
        <f t="shared" ref="AP58:AP121" si="110">AP$5*AP57</f>
        <v>2.5460227897531749E-2</v>
      </c>
      <c r="AQ58" s="7">
        <f t="shared" ref="AQ58:AQ121" si="111">AQ$5*AQ57</f>
        <v>2.3095639129136737E-2</v>
      </c>
      <c r="AR58" s="1">
        <f t="shared" si="66"/>
        <v>38289.802272710556</v>
      </c>
      <c r="AS58" s="1">
        <f t="shared" si="67"/>
        <v>8723.4200775481604</v>
      </c>
      <c r="AT58" s="1">
        <f t="shared" si="68"/>
        <v>3334.0416588395269</v>
      </c>
      <c r="AU58" s="1">
        <f t="shared" si="69"/>
        <v>7657.9604545421116</v>
      </c>
      <c r="AV58" s="1">
        <f t="shared" si="70"/>
        <v>1744.6840155096322</v>
      </c>
      <c r="AW58" s="1">
        <f t="shared" si="71"/>
        <v>666.80833176790543</v>
      </c>
      <c r="AX58">
        <v>0</v>
      </c>
      <c r="AY58">
        <v>0</v>
      </c>
      <c r="AZ58">
        <v>0</v>
      </c>
      <c r="BA58">
        <f t="shared" si="4"/>
        <v>0</v>
      </c>
      <c r="BB58">
        <f t="shared" si="22"/>
        <v>0</v>
      </c>
      <c r="BC58">
        <f t="shared" si="5"/>
        <v>0</v>
      </c>
      <c r="BD58">
        <f t="shared" si="6"/>
        <v>0</v>
      </c>
      <c r="BE58">
        <f t="shared" si="7"/>
        <v>0</v>
      </c>
      <c r="BF58">
        <f t="shared" si="8"/>
        <v>0</v>
      </c>
      <c r="BG58">
        <f t="shared" si="9"/>
        <v>0</v>
      </c>
      <c r="BH58">
        <f t="shared" si="23"/>
        <v>0</v>
      </c>
      <c r="BI58">
        <f t="shared" si="24"/>
        <v>0</v>
      </c>
      <c r="BJ58">
        <f t="shared" si="25"/>
        <v>0</v>
      </c>
      <c r="BK58" s="7">
        <f t="shared" si="26"/>
        <v>5.1800204936879507E-2</v>
      </c>
      <c r="BL58" s="8">
        <f>BL$3*temperature!$I168+BL$4*temperature!$I168^2+BL$5*temperature!$I168^6</f>
        <v>3.5225599385444202</v>
      </c>
      <c r="BM58" s="8">
        <f>BM$3*temperature!$I168+BM$4*temperature!$I168^2+BM$5*temperature!$I168^6</f>
        <v>1.8619925881259525</v>
      </c>
      <c r="BN58" s="8">
        <f>BN$3*temperature!$I168+BN$4*temperature!$I168^2+BN$5*temperature!$I168^6</f>
        <v>0.7190395740162574</v>
      </c>
      <c r="BO58" s="8"/>
      <c r="BP58" s="8"/>
      <c r="BQ58" s="8"/>
    </row>
    <row r="59" spans="1:69" x14ac:dyDescent="0.3">
      <c r="A59">
        <f t="shared" si="72"/>
        <v>2013</v>
      </c>
      <c r="B59" s="4">
        <f t="shared" si="73"/>
        <v>1090.0321860866893</v>
      </c>
      <c r="C59" s="4">
        <f t="shared" si="74"/>
        <v>2598.6279443067874</v>
      </c>
      <c r="D59" s="4">
        <f t="shared" si="75"/>
        <v>3341.8960913994383</v>
      </c>
      <c r="E59" s="11">
        <f t="shared" si="76"/>
        <v>3.5220765265299224E-3</v>
      </c>
      <c r="F59" s="11">
        <f t="shared" si="77"/>
        <v>6.9387269317983408E-3</v>
      </c>
      <c r="G59" s="11">
        <f t="shared" si="78"/>
        <v>1.4165164205912142E-2</v>
      </c>
      <c r="H59" s="4">
        <f t="shared" si="79"/>
        <v>39405.476324541247</v>
      </c>
      <c r="I59" s="4">
        <f t="shared" si="80"/>
        <v>9067.0190675271242</v>
      </c>
      <c r="J59" s="4">
        <f t="shared" si="81"/>
        <v>3481.0018618386325</v>
      </c>
      <c r="K59" s="4">
        <f t="shared" si="82"/>
        <v>36150.745663768284</v>
      </c>
      <c r="L59" s="4">
        <f t="shared" si="83"/>
        <v>3489.156301652044</v>
      </c>
      <c r="M59" s="4">
        <f t="shared" si="84"/>
        <v>1041.6248041934011</v>
      </c>
      <c r="N59" s="11">
        <f t="shared" si="85"/>
        <v>2.5525649150476504E-2</v>
      </c>
      <c r="O59" s="11">
        <f t="shared" si="86"/>
        <v>3.2225772690489762E-2</v>
      </c>
      <c r="P59" s="11">
        <f t="shared" si="87"/>
        <v>2.949571838055598E-2</v>
      </c>
      <c r="Q59" s="4">
        <f t="shared" si="88"/>
        <v>5366.4605000696056</v>
      </c>
      <c r="R59" s="4">
        <f t="shared" si="89"/>
        <v>5237.9992020132186</v>
      </c>
      <c r="S59" s="4">
        <f t="shared" si="90"/>
        <v>2221.4280844987065</v>
      </c>
      <c r="T59" s="4">
        <f t="shared" si="91"/>
        <v>136.18565236648186</v>
      </c>
      <c r="U59" s="4">
        <f t="shared" si="92"/>
        <v>577.69804640344648</v>
      </c>
      <c r="V59" s="4">
        <f t="shared" si="93"/>
        <v>638.15768352544615</v>
      </c>
      <c r="W59" s="11">
        <f t="shared" si="94"/>
        <v>-1.0734613539272964E-2</v>
      </c>
      <c r="X59" s="11">
        <f t="shared" si="95"/>
        <v>-1.217998157191269E-2</v>
      </c>
      <c r="Y59" s="11">
        <f t="shared" si="96"/>
        <v>-9.7425357312937999E-3</v>
      </c>
      <c r="Z59" s="4">
        <f t="shared" si="97"/>
        <v>12054.16032802589</v>
      </c>
      <c r="AA59" s="4">
        <f t="shared" si="98"/>
        <v>14682.532481495164</v>
      </c>
      <c r="AB59" s="4">
        <f t="shared" si="99"/>
        <v>5193.6595543340809</v>
      </c>
      <c r="AC59" s="12">
        <f t="shared" si="100"/>
        <v>2.2868374623794478</v>
      </c>
      <c r="AD59" s="12">
        <f t="shared" si="101"/>
        <v>2.8780021093464629</v>
      </c>
      <c r="AE59" s="12">
        <f t="shared" si="102"/>
        <v>2.4172556175115201</v>
      </c>
      <c r="AF59" s="11">
        <f t="shared" si="103"/>
        <v>-4.0504037456468023E-3</v>
      </c>
      <c r="AG59" s="11">
        <f t="shared" si="104"/>
        <v>2.9673830763510267E-4</v>
      </c>
      <c r="AH59" s="11">
        <f t="shared" si="105"/>
        <v>9.7937136394747881E-3</v>
      </c>
      <c r="AI59" s="1">
        <f t="shared" si="63"/>
        <v>60287.432068780843</v>
      </c>
      <c r="AJ59" s="1">
        <f t="shared" si="64"/>
        <v>12811.157352995458</v>
      </c>
      <c r="AK59" s="1">
        <f t="shared" si="65"/>
        <v>4736.3701844886955</v>
      </c>
      <c r="AL59" s="10">
        <f t="shared" si="106"/>
        <v>16.201669435007876</v>
      </c>
      <c r="AM59" s="10">
        <f t="shared" si="107"/>
        <v>2.5360135664918921</v>
      </c>
      <c r="AN59" s="10">
        <f t="shared" si="108"/>
        <v>0.97145071880011358</v>
      </c>
      <c r="AO59" s="7">
        <f t="shared" si="109"/>
        <v>2.0008653040817073E-2</v>
      </c>
      <c r="AP59" s="7">
        <f t="shared" si="110"/>
        <v>2.5205625618556431E-2</v>
      </c>
      <c r="AQ59" s="7">
        <f t="shared" si="111"/>
        <v>2.2864682737845369E-2</v>
      </c>
      <c r="AR59" s="1">
        <f t="shared" si="66"/>
        <v>39405.476324541247</v>
      </c>
      <c r="AS59" s="1">
        <f t="shared" si="67"/>
        <v>9067.0190675271242</v>
      </c>
      <c r="AT59" s="1">
        <f t="shared" si="68"/>
        <v>3481.0018618386325</v>
      </c>
      <c r="AU59" s="1">
        <f t="shared" si="69"/>
        <v>7881.0952649082501</v>
      </c>
      <c r="AV59" s="1">
        <f t="shared" si="70"/>
        <v>1813.403813505425</v>
      </c>
      <c r="AW59" s="1">
        <f t="shared" si="71"/>
        <v>696.20037236772657</v>
      </c>
      <c r="AX59">
        <v>0</v>
      </c>
      <c r="AY59">
        <v>0</v>
      </c>
      <c r="AZ59">
        <v>0</v>
      </c>
      <c r="BA59">
        <f t="shared" si="4"/>
        <v>0</v>
      </c>
      <c r="BB59">
        <f t="shared" si="22"/>
        <v>0</v>
      </c>
      <c r="BC59">
        <f t="shared" si="5"/>
        <v>0</v>
      </c>
      <c r="BD59">
        <f t="shared" si="6"/>
        <v>0</v>
      </c>
      <c r="BE59">
        <f t="shared" si="7"/>
        <v>0</v>
      </c>
      <c r="BF59">
        <f t="shared" si="8"/>
        <v>0</v>
      </c>
      <c r="BG59">
        <f t="shared" si="9"/>
        <v>0</v>
      </c>
      <c r="BH59">
        <f t="shared" si="23"/>
        <v>0</v>
      </c>
      <c r="BI59">
        <f t="shared" si="24"/>
        <v>0</v>
      </c>
      <c r="BJ59">
        <f t="shared" si="25"/>
        <v>0</v>
      </c>
      <c r="BK59" s="7">
        <f t="shared" si="26"/>
        <v>5.186228683269653E-2</v>
      </c>
      <c r="BL59" s="8">
        <f>BL$3*temperature!$I169+BL$4*temperature!$I169^2+BL$5*temperature!$I169^6</f>
        <v>3.5532729968225971</v>
      </c>
      <c r="BM59" s="8">
        <f>BM$3*temperature!$I169+BM$4*temperature!$I169^2+BM$5*temperature!$I169^6</f>
        <v>1.8675539159616283</v>
      </c>
      <c r="BN59" s="8">
        <f>BN$3*temperature!$I169+BN$4*temperature!$I169^2+BN$5*temperature!$I169^6</f>
        <v>0.70791528252494595</v>
      </c>
      <c r="BO59" s="8"/>
      <c r="BP59" s="8"/>
      <c r="BQ59" s="8"/>
    </row>
    <row r="60" spans="1:69" x14ac:dyDescent="0.3">
      <c r="A60">
        <f t="shared" si="72"/>
        <v>2014</v>
      </c>
      <c r="B60" s="4">
        <f t="shared" si="73"/>
        <v>1093.6794040236784</v>
      </c>
      <c r="C60" s="4">
        <f t="shared" si="74"/>
        <v>2615.7575555245285</v>
      </c>
      <c r="D60" s="4">
        <f t="shared" si="75"/>
        <v>3386.8676729485187</v>
      </c>
      <c r="E60" s="11">
        <f t="shared" si="76"/>
        <v>3.3459727002034261E-3</v>
      </c>
      <c r="F60" s="11">
        <f t="shared" si="77"/>
        <v>6.5917905852084235E-3</v>
      </c>
      <c r="G60" s="11">
        <f t="shared" si="78"/>
        <v>1.3456905995616535E-2</v>
      </c>
      <c r="H60" s="4">
        <f t="shared" si="79"/>
        <v>40538.19408886286</v>
      </c>
      <c r="I60" s="4">
        <f t="shared" si="80"/>
        <v>9418.6216664414496</v>
      </c>
      <c r="J60" s="4">
        <f t="shared" si="81"/>
        <v>3631.2663652454685</v>
      </c>
      <c r="K60" s="4">
        <f t="shared" si="82"/>
        <v>37065.884151901977</v>
      </c>
      <c r="L60" s="4">
        <f t="shared" si="83"/>
        <v>3600.7242515840758</v>
      </c>
      <c r="M60" s="4">
        <f t="shared" si="84"/>
        <v>1072.1606852989869</v>
      </c>
      <c r="N60" s="11">
        <f t="shared" si="85"/>
        <v>2.5314512089051666E-2</v>
      </c>
      <c r="O60" s="11">
        <f t="shared" si="86"/>
        <v>3.1975623986580048E-2</v>
      </c>
      <c r="P60" s="11">
        <f t="shared" si="87"/>
        <v>2.9315623996907236E-2</v>
      </c>
      <c r="Q60" s="4">
        <f t="shared" si="88"/>
        <v>5461.4576077152651</v>
      </c>
      <c r="R60" s="4">
        <f t="shared" si="89"/>
        <v>5374.8466032670513</v>
      </c>
      <c r="S60" s="4">
        <f t="shared" si="90"/>
        <v>2294.7439538259314</v>
      </c>
      <c r="T60" s="4">
        <f t="shared" si="91"/>
        <v>134.7237520187339</v>
      </c>
      <c r="U60" s="4">
        <f t="shared" si="92"/>
        <v>570.66169484412251</v>
      </c>
      <c r="V60" s="4">
        <f t="shared" si="93"/>
        <v>631.94040949149985</v>
      </c>
      <c r="W60" s="11">
        <f t="shared" si="94"/>
        <v>-1.0734613539272964E-2</v>
      </c>
      <c r="X60" s="11">
        <f t="shared" si="95"/>
        <v>-1.217998157191269E-2</v>
      </c>
      <c r="Y60" s="11">
        <f t="shared" si="96"/>
        <v>-9.7425357312937999E-3</v>
      </c>
      <c r="Z60" s="4">
        <f t="shared" si="97"/>
        <v>12222.51545428879</v>
      </c>
      <c r="AA60" s="4">
        <f t="shared" si="98"/>
        <v>15079.446074051251</v>
      </c>
      <c r="AB60" s="4">
        <f t="shared" si="99"/>
        <v>5422.3494031663949</v>
      </c>
      <c r="AC60" s="12">
        <f t="shared" si="100"/>
        <v>2.2775748473561408</v>
      </c>
      <c r="AD60" s="12">
        <f t="shared" si="101"/>
        <v>2.8788561228217606</v>
      </c>
      <c r="AE60" s="12">
        <f t="shared" si="102"/>
        <v>2.4409295268228397</v>
      </c>
      <c r="AF60" s="11">
        <f t="shared" si="103"/>
        <v>-4.0504037456468023E-3</v>
      </c>
      <c r="AG60" s="11">
        <f t="shared" si="104"/>
        <v>2.9673830763510267E-4</v>
      </c>
      <c r="AH60" s="11">
        <f t="shared" si="105"/>
        <v>9.7937136394747881E-3</v>
      </c>
      <c r="AI60" s="1">
        <f t="shared" si="63"/>
        <v>62139.784126811006</v>
      </c>
      <c r="AJ60" s="1">
        <f t="shared" si="64"/>
        <v>13343.445431201339</v>
      </c>
      <c r="AK60" s="1">
        <f t="shared" si="65"/>
        <v>4958.9335384075521</v>
      </c>
      <c r="AL60" s="10">
        <f t="shared" si="106"/>
        <v>16.522601281590887</v>
      </c>
      <c r="AM60" s="10">
        <f t="shared" si="107"/>
        <v>2.5992961569272608</v>
      </c>
      <c r="AN60" s="10">
        <f t="shared" si="108"/>
        <v>0.99344051215612184</v>
      </c>
      <c r="AO60" s="7">
        <f t="shared" si="109"/>
        <v>1.9808566510408902E-2</v>
      </c>
      <c r="AP60" s="7">
        <f t="shared" si="110"/>
        <v>2.4953569362370868E-2</v>
      </c>
      <c r="AQ60" s="7">
        <f t="shared" si="111"/>
        <v>2.2636035910466916E-2</v>
      </c>
      <c r="AR60" s="1">
        <f t="shared" si="66"/>
        <v>40538.19408886286</v>
      </c>
      <c r="AS60" s="1">
        <f t="shared" si="67"/>
        <v>9418.6216664414496</v>
      </c>
      <c r="AT60" s="1">
        <f t="shared" si="68"/>
        <v>3631.2663652454685</v>
      </c>
      <c r="AU60" s="1">
        <f t="shared" si="69"/>
        <v>8107.6388177725721</v>
      </c>
      <c r="AV60" s="1">
        <f t="shared" si="70"/>
        <v>1883.7243332882899</v>
      </c>
      <c r="AW60" s="1">
        <f t="shared" si="71"/>
        <v>726.25327304909376</v>
      </c>
      <c r="AX60">
        <v>0</v>
      </c>
      <c r="AY60">
        <v>0</v>
      </c>
      <c r="AZ60">
        <v>0</v>
      </c>
      <c r="BA60">
        <f t="shared" si="4"/>
        <v>0</v>
      </c>
      <c r="BB60">
        <f t="shared" si="22"/>
        <v>0</v>
      </c>
      <c r="BC60">
        <f t="shared" si="5"/>
        <v>0</v>
      </c>
      <c r="BD60">
        <f t="shared" si="6"/>
        <v>0</v>
      </c>
      <c r="BE60">
        <f t="shared" si="7"/>
        <v>0</v>
      </c>
      <c r="BF60">
        <f t="shared" si="8"/>
        <v>0</v>
      </c>
      <c r="BG60">
        <f t="shared" si="9"/>
        <v>0</v>
      </c>
      <c r="BH60">
        <f t="shared" si="23"/>
        <v>0</v>
      </c>
      <c r="BI60">
        <f t="shared" si="24"/>
        <v>0</v>
      </c>
      <c r="BJ60">
        <f t="shared" si="25"/>
        <v>0</v>
      </c>
      <c r="BK60" s="7">
        <f t="shared" si="26"/>
        <v>5.1905794116508169E-2</v>
      </c>
      <c r="BL60" s="8">
        <f>BL$3*temperature!$I170+BL$4*temperature!$I170^2+BL$5*temperature!$I170^6</f>
        <v>3.5821064707471693</v>
      </c>
      <c r="BM60" s="8">
        <f>BM$3*temperature!$I170+BM$4*temperature!$I170^2+BM$5*temperature!$I170^6</f>
        <v>1.8714641466575659</v>
      </c>
      <c r="BN60" s="8">
        <f>BN$3*temperature!$I170+BN$4*temperature!$I170^2+BN$5*temperature!$I170^6</f>
        <v>0.69533573146444416</v>
      </c>
      <c r="BO60" s="8"/>
      <c r="BP60" s="8"/>
      <c r="BQ60" s="8"/>
    </row>
    <row r="61" spans="1:69" x14ac:dyDescent="0.3">
      <c r="A61">
        <f t="shared" si="72"/>
        <v>2015</v>
      </c>
      <c r="B61" s="4">
        <f t="shared" si="73"/>
        <v>1097.1558543808846</v>
      </c>
      <c r="C61" s="4">
        <f t="shared" si="74"/>
        <v>2632.1379552508383</v>
      </c>
      <c r="D61" s="4">
        <f t="shared" si="75"/>
        <v>3430.1655948482567</v>
      </c>
      <c r="E61" s="11">
        <f t="shared" si="76"/>
        <v>3.1786740651932547E-3</v>
      </c>
      <c r="F61" s="11">
        <f t="shared" si="77"/>
        <v>6.2622010559480017E-3</v>
      </c>
      <c r="G61" s="11">
        <f t="shared" si="78"/>
        <v>1.2784060695835708E-2</v>
      </c>
      <c r="H61" s="4">
        <f t="shared" si="79"/>
        <v>41687.777912286263</v>
      </c>
      <c r="I61" s="4">
        <f t="shared" si="80"/>
        <v>9778.2073653384468</v>
      </c>
      <c r="J61" s="4">
        <f t="shared" si="81"/>
        <v>3784.7790634215216</v>
      </c>
      <c r="K61" s="4">
        <f t="shared" si="82"/>
        <v>37996.222456298434</v>
      </c>
      <c r="L61" s="4">
        <f t="shared" si="83"/>
        <v>3714.929662342337</v>
      </c>
      <c r="M61" s="4">
        <f t="shared" si="84"/>
        <v>1103.3808598354133</v>
      </c>
      <c r="N61" s="11">
        <f t="shared" si="85"/>
        <v>2.5099584852307233E-2</v>
      </c>
      <c r="O61" s="11">
        <f t="shared" si="86"/>
        <v>3.1717344283727966E-2</v>
      </c>
      <c r="P61" s="11">
        <f t="shared" si="87"/>
        <v>2.9118932417970811E-2</v>
      </c>
      <c r="Q61" s="4">
        <f t="shared" si="88"/>
        <v>5556.0446802402575</v>
      </c>
      <c r="R61" s="4">
        <f t="shared" si="89"/>
        <v>5512.0835011094669</v>
      </c>
      <c r="S61" s="4">
        <f t="shared" si="90"/>
        <v>2368.45307427025</v>
      </c>
      <c r="T61" s="4">
        <f t="shared" si="91"/>
        <v>133.27754460625195</v>
      </c>
      <c r="U61" s="4">
        <f t="shared" si="92"/>
        <v>563.71104591712458</v>
      </c>
      <c r="V61" s="4">
        <f t="shared" si="93"/>
        <v>625.78370747198051</v>
      </c>
      <c r="W61" s="11">
        <f t="shared" si="94"/>
        <v>-1.0734613539272964E-2</v>
      </c>
      <c r="X61" s="11">
        <f t="shared" si="95"/>
        <v>-1.217998157191269E-2</v>
      </c>
      <c r="Y61" s="11">
        <f t="shared" si="96"/>
        <v>-9.7425357312937999E-3</v>
      </c>
      <c r="Z61" s="4">
        <f t="shared" ref="Z61" si="112">Q60*AC61</f>
        <v>12388.495997258295</v>
      </c>
      <c r="AA61" s="4">
        <f t="shared" ref="AA61" si="113">R60*AD61</f>
        <v>15478.001606555576</v>
      </c>
      <c r="AB61" s="4">
        <f t="shared" ref="AB61" si="114">S60*AE61</f>
        <v>5656.1658826279245</v>
      </c>
      <c r="AC61" s="12">
        <f t="shared" si="100"/>
        <v>2.2683497496634186</v>
      </c>
      <c r="AD61" s="12">
        <f t="shared" si="101"/>
        <v>2.8797103897155716</v>
      </c>
      <c r="AE61" s="12">
        <f t="shared" si="102"/>
        <v>2.4648352916226814</v>
      </c>
      <c r="AF61" s="11">
        <f t="shared" si="103"/>
        <v>-4.0504037456468023E-3</v>
      </c>
      <c r="AG61" s="11">
        <f t="shared" si="104"/>
        <v>2.9673830763510267E-4</v>
      </c>
      <c r="AH61" s="11">
        <f t="shared" si="105"/>
        <v>9.7937136394747881E-3</v>
      </c>
      <c r="AI61" s="1">
        <f t="shared" si="63"/>
        <v>64033.444531902482</v>
      </c>
      <c r="AJ61" s="1">
        <f t="shared" si="64"/>
        <v>13892.825221369494</v>
      </c>
      <c r="AK61" s="1">
        <f t="shared" si="65"/>
        <v>5189.2934576158905</v>
      </c>
      <c r="AL61" s="10">
        <f t="shared" si="106"/>
        <v>16.846617437538136</v>
      </c>
      <c r="AM61" s="10">
        <f t="shared" si="107"/>
        <v>2.663509256703037</v>
      </c>
      <c r="AN61" s="10">
        <f t="shared" si="108"/>
        <v>1.0157031917131196</v>
      </c>
      <c r="AO61" s="7">
        <f t="shared" si="109"/>
        <v>1.9610480845304812E-2</v>
      </c>
      <c r="AP61" s="7">
        <f t="shared" si="110"/>
        <v>2.4704033668747159E-2</v>
      </c>
      <c r="AQ61" s="7">
        <f t="shared" si="111"/>
        <v>2.2409675551362248E-2</v>
      </c>
      <c r="AR61" s="1">
        <f t="shared" ref="AR61" si="115">AL61*AI61^$AR$5*B61^(1-$AR$5)</f>
        <v>41687.777912286263</v>
      </c>
      <c r="AS61" s="1">
        <f t="shared" ref="AS61" si="116">AM61*AJ61^$AR$5*C61^(1-$AR$5)</f>
        <v>9778.2073653384468</v>
      </c>
      <c r="AT61" s="1">
        <f t="shared" ref="AT61" si="117">AN61*AK61^$AR$5*D61^(1-$AR$5)</f>
        <v>3784.7790634215216</v>
      </c>
      <c r="AU61" s="1">
        <f t="shared" si="69"/>
        <v>8337.555582457253</v>
      </c>
      <c r="AV61" s="1">
        <f t="shared" si="70"/>
        <v>1955.6414730676895</v>
      </c>
      <c r="AW61" s="1">
        <f t="shared" si="71"/>
        <v>756.95581268430442</v>
      </c>
      <c r="AX61">
        <v>0.2</v>
      </c>
      <c r="AY61">
        <v>0.2</v>
      </c>
      <c r="AZ61">
        <v>0.2</v>
      </c>
      <c r="BA61">
        <f t="shared" si="4"/>
        <v>0.2</v>
      </c>
      <c r="BB61">
        <f t="shared" si="22"/>
        <v>4.000000000000001E-3</v>
      </c>
      <c r="BC61">
        <f t="shared" si="5"/>
        <v>4.000000000000001E-3</v>
      </c>
      <c r="BD61">
        <f t="shared" si="6"/>
        <v>4.000000000000001E-3</v>
      </c>
      <c r="BE61">
        <f t="shared" si="7"/>
        <v>166.75111164914509</v>
      </c>
      <c r="BF61">
        <f t="shared" si="8"/>
        <v>39.112829461353797</v>
      </c>
      <c r="BG61">
        <f t="shared" si="9"/>
        <v>15.13911625368609</v>
      </c>
      <c r="BH61">
        <f t="shared" si="23"/>
        <v>134.6015785015783</v>
      </c>
      <c r="BI61">
        <f t="shared" si="24"/>
        <v>25.269947927119926</v>
      </c>
      <c r="BJ61">
        <f t="shared" si="25"/>
        <v>26.765686452343346</v>
      </c>
      <c r="BK61" s="7">
        <f t="shared" si="26"/>
        <v>5.193222953738183E-2</v>
      </c>
      <c r="BL61" s="8">
        <f>BL$3*temperature!$I171+BL$4*temperature!$I171^2+BL$5*temperature!$I171^6</f>
        <v>3.6089648692089407</v>
      </c>
      <c r="BM61" s="8">
        <f>BM$3*temperature!$I171+BM$4*temperature!$I171^2+BM$5*temperature!$I171^6</f>
        <v>1.8736446070766182</v>
      </c>
      <c r="BN61" s="8">
        <f>BN$3*temperature!$I171+BN$4*temperature!$I171^2+BN$5*temperature!$I171^6</f>
        <v>0.68123547737368284</v>
      </c>
      <c r="BO61" s="8"/>
      <c r="BP61" s="8"/>
      <c r="BQ61" s="8"/>
    </row>
    <row r="62" spans="1:69" x14ac:dyDescent="0.3">
      <c r="A62">
        <f t="shared" si="72"/>
        <v>2016</v>
      </c>
      <c r="B62" s="4">
        <f t="shared" si="73"/>
        <v>1100.4689801976904</v>
      </c>
      <c r="C62" s="4">
        <f t="shared" si="74"/>
        <v>2647.7967834794722</v>
      </c>
      <c r="D62" s="4">
        <f t="shared" si="75"/>
        <v>3471.8244677514986</v>
      </c>
      <c r="E62" s="11">
        <f t="shared" si="76"/>
        <v>3.019740361933592E-3</v>
      </c>
      <c r="F62" s="11">
        <f t="shared" si="77"/>
        <v>5.9490910031506014E-3</v>
      </c>
      <c r="G62" s="11">
        <f t="shared" si="78"/>
        <v>1.2144857661043923E-2</v>
      </c>
      <c r="H62" s="4">
        <f t="shared" si="79"/>
        <v>44229.226493218972</v>
      </c>
      <c r="I62" s="4">
        <f t="shared" si="80"/>
        <v>10295.268539465984</v>
      </c>
      <c r="J62" s="4">
        <f t="shared" si="81"/>
        <v>3952.56967906507</v>
      </c>
      <c r="K62" s="4">
        <f t="shared" si="82"/>
        <v>40191.252356130521</v>
      </c>
      <c r="L62" s="4">
        <f t="shared" si="83"/>
        <v>3888.2396880688711</v>
      </c>
      <c r="M62" s="4">
        <f t="shared" si="84"/>
        <v>1138.4704831073798</v>
      </c>
      <c r="N62" s="11">
        <f t="shared" si="85"/>
        <v>5.7769687561880945E-2</v>
      </c>
      <c r="O62" s="11">
        <f t="shared" si="86"/>
        <v>4.665230340249793E-2</v>
      </c>
      <c r="P62" s="11">
        <f t="shared" si="87"/>
        <v>3.1801914052778324E-2</v>
      </c>
      <c r="Q62" s="4">
        <f t="shared" si="88"/>
        <v>5831.4847072862585</v>
      </c>
      <c r="R62" s="4">
        <f t="shared" si="89"/>
        <v>5732.8693839845773</v>
      </c>
      <c r="S62" s="4">
        <f t="shared" si="90"/>
        <v>2449.3559966786675</v>
      </c>
      <c r="T62" s="4">
        <f t="shared" si="91"/>
        <v>131.84686167144062</v>
      </c>
      <c r="U62" s="4">
        <f t="shared" si="92"/>
        <v>556.84505576597041</v>
      </c>
      <c r="V62" s="4">
        <f t="shared" si="93"/>
        <v>619.68698734187319</v>
      </c>
      <c r="W62" s="11">
        <f t="shared" si="94"/>
        <v>-1.0734613539272964E-2</v>
      </c>
      <c r="X62" s="11">
        <f t="shared" si="95"/>
        <v>-1.217998157191269E-2</v>
      </c>
      <c r="Y62" s="11">
        <f t="shared" si="96"/>
        <v>-9.7425357312937999E-3</v>
      </c>
      <c r="Z62" s="4">
        <f t="shared" ref="Z62:Z125" si="118">Q61*AC62*(1-AX61)</f>
        <v>10041.604086598405</v>
      </c>
      <c r="AA62" s="4">
        <f t="shared" ref="AA62:AA125" si="119">R61*AD62*(1-AY61)</f>
        <v>12702.331451883314</v>
      </c>
      <c r="AB62" s="4">
        <f t="shared" ref="AB62:AB125" si="120">S61*AE62*(1-AZ61)</f>
        <v>4716.016738479746</v>
      </c>
      <c r="AC62" s="12">
        <f t="shared" si="100"/>
        <v>2.259162017340945</v>
      </c>
      <c r="AD62" s="12">
        <f t="shared" si="101"/>
        <v>2.8805649101030948</v>
      </c>
      <c r="AE62" s="12">
        <f t="shared" si="102"/>
        <v>2.4889751826373052</v>
      </c>
      <c r="AF62" s="11">
        <f t="shared" si="103"/>
        <v>-4.0504037456468023E-3</v>
      </c>
      <c r="AG62" s="11">
        <f t="shared" si="104"/>
        <v>2.9673830763510267E-4</v>
      </c>
      <c r="AH62" s="11">
        <f t="shared" si="105"/>
        <v>9.7937136394747881E-3</v>
      </c>
      <c r="AI62" s="1">
        <f t="shared" si="63"/>
        <v>65967.655661169483</v>
      </c>
      <c r="AJ62" s="1">
        <f t="shared" si="64"/>
        <v>14459.184172300234</v>
      </c>
      <c r="AK62" s="1">
        <f t="shared" si="65"/>
        <v>5427.3199245386058</v>
      </c>
      <c r="AL62" s="10">
        <f t="shared" si="106"/>
        <v>17.173684003419485</v>
      </c>
      <c r="AM62" s="10">
        <f t="shared" si="107"/>
        <v>2.7286506848341023</v>
      </c>
      <c r="AN62" s="10">
        <f t="shared" si="108"/>
        <v>1.0382371549060661</v>
      </c>
      <c r="AO62" s="7">
        <f t="shared" si="109"/>
        <v>1.9414376036851765E-2</v>
      </c>
      <c r="AP62" s="7">
        <f t="shared" si="110"/>
        <v>2.4456993332059685E-2</v>
      </c>
      <c r="AQ62" s="7">
        <f t="shared" si="111"/>
        <v>2.2185578795848624E-2</v>
      </c>
      <c r="AR62" s="1">
        <f>AL62*AI62^$AR$5*B62^(1-$AR$5)*(1-BB61+BL61/100)</f>
        <v>44229.226493218972</v>
      </c>
      <c r="AS62" s="1">
        <f t="shared" ref="AS62:AS125" si="121">AM62*AJ62^$AR$5*C62^(1-$AR$5)*(1-BC61+BM61/100)</f>
        <v>10295.268539465984</v>
      </c>
      <c r="AT62" s="1">
        <f t="shared" ref="AT62:AT125" si="122">AN62*AK62^$AR$5*D62^(1-$AR$5)*(1-BD61+BN61/100)</f>
        <v>3952.56967906507</v>
      </c>
      <c r="AU62" s="1">
        <f t="shared" si="69"/>
        <v>8845.8452986437951</v>
      </c>
      <c r="AV62" s="1">
        <f t="shared" si="70"/>
        <v>2059.053707893197</v>
      </c>
      <c r="AW62" s="1">
        <f t="shared" si="71"/>
        <v>790.51393581301409</v>
      </c>
      <c r="AX62">
        <v>0.2</v>
      </c>
      <c r="AY62">
        <v>0.2</v>
      </c>
      <c r="AZ62">
        <v>0.2</v>
      </c>
      <c r="BA62">
        <f t="shared" si="4"/>
        <v>0.20000000000000004</v>
      </c>
      <c r="BB62">
        <f t="shared" si="22"/>
        <v>4.000000000000001E-3</v>
      </c>
      <c r="BC62">
        <f t="shared" si="5"/>
        <v>4.000000000000001E-3</v>
      </c>
      <c r="BD62">
        <f t="shared" si="6"/>
        <v>4.000000000000001E-3</v>
      </c>
      <c r="BE62">
        <f t="shared" si="7"/>
        <v>176.91690597287592</v>
      </c>
      <c r="BF62">
        <f t="shared" si="8"/>
        <v>41.181074157863947</v>
      </c>
      <c r="BG62">
        <f t="shared" si="9"/>
        <v>15.810278716260283</v>
      </c>
      <c r="BH62">
        <f t="shared" si="23"/>
        <v>176.18390891251175</v>
      </c>
      <c r="BI62">
        <f t="shared" si="24"/>
        <v>32.420090999718184</v>
      </c>
      <c r="BJ62">
        <f t="shared" si="25"/>
        <v>33.524645040502719</v>
      </c>
      <c r="BK62" s="7">
        <f t="shared" si="26"/>
        <v>7.9505889859396967E-2</v>
      </c>
      <c r="BL62" s="8">
        <f>BL$3*temperature!$I172+BL$4*temperature!$I172^2+BL$5*temperature!$I172^6</f>
        <v>3.633745234595803</v>
      </c>
      <c r="BM62" s="8">
        <f>BM$3*temperature!$I172+BM$4*temperature!$I172^2+BM$5*temperature!$I172^6</f>
        <v>1.8740120841560817</v>
      </c>
      <c r="BN62" s="8">
        <f>BN$3*temperature!$I172+BN$4*temperature!$I172^2+BN$5*temperature!$I172^6</f>
        <v>0.66554658599831007</v>
      </c>
      <c r="BO62" s="8"/>
      <c r="BP62" s="8"/>
      <c r="BQ62" s="8"/>
    </row>
    <row r="63" spans="1:69" x14ac:dyDescent="0.3">
      <c r="A63">
        <f t="shared" si="72"/>
        <v>2017</v>
      </c>
      <c r="B63" s="4">
        <f t="shared" si="73"/>
        <v>1103.6259542644214</v>
      </c>
      <c r="C63" s="4">
        <f t="shared" si="74"/>
        <v>2662.7611683011023</v>
      </c>
      <c r="D63" s="4">
        <f t="shared" si="75"/>
        <v>3511.8810410372216</v>
      </c>
      <c r="E63" s="11">
        <f t="shared" si="76"/>
        <v>2.8687533438369124E-3</v>
      </c>
      <c r="F63" s="11">
        <f t="shared" si="77"/>
        <v>5.6516364529930708E-3</v>
      </c>
      <c r="G63" s="11">
        <f t="shared" si="78"/>
        <v>1.1537614777991726E-2</v>
      </c>
      <c r="H63" s="4">
        <f t="shared" si="79"/>
        <v>45497.642914441734</v>
      </c>
      <c r="I63" s="4">
        <f t="shared" si="80"/>
        <v>10680.574242354587</v>
      </c>
      <c r="J63" s="4">
        <f t="shared" si="81"/>
        <v>4112.5419561396557</v>
      </c>
      <c r="K63" s="4">
        <f t="shared" si="82"/>
        <v>41225.600701613082</v>
      </c>
      <c r="L63" s="4">
        <f t="shared" si="83"/>
        <v>4011.0898301739235</v>
      </c>
      <c r="M63" s="4">
        <f t="shared" si="84"/>
        <v>1171.0368056558746</v>
      </c>
      <c r="N63" s="11">
        <f t="shared" si="85"/>
        <v>2.5735658503927894E-2</v>
      </c>
      <c r="O63" s="11">
        <f t="shared" si="86"/>
        <v>3.1595310978904001E-2</v>
      </c>
      <c r="P63" s="11">
        <f t="shared" si="87"/>
        <v>2.860532884401823E-2</v>
      </c>
      <c r="Q63" s="4">
        <f t="shared" si="88"/>
        <v>5934.3274754177637</v>
      </c>
      <c r="R63" s="4">
        <f t="shared" si="89"/>
        <v>5874.985433188308</v>
      </c>
      <c r="S63" s="4">
        <f t="shared" si="90"/>
        <v>2523.6599925545579</v>
      </c>
      <c r="T63" s="4">
        <f t="shared" si="91"/>
        <v>130.43153656503173</v>
      </c>
      <c r="U63" s="4">
        <f t="shared" si="92"/>
        <v>550.06269324833022</v>
      </c>
      <c r="V63" s="4">
        <f t="shared" si="93"/>
        <v>613.64966472547724</v>
      </c>
      <c r="W63" s="11">
        <f t="shared" si="94"/>
        <v>-1.0734613539272964E-2</v>
      </c>
      <c r="X63" s="11">
        <f t="shared" si="95"/>
        <v>-1.217998157191269E-2</v>
      </c>
      <c r="Y63" s="11">
        <f t="shared" si="96"/>
        <v>-9.7425357312937999E-3</v>
      </c>
      <c r="Z63" s="4">
        <f t="shared" si="118"/>
        <v>10496.726118314113</v>
      </c>
      <c r="AA63" s="4">
        <f t="shared" si="119"/>
        <v>13215.042151324416</v>
      </c>
      <c r="AB63" s="4">
        <f t="shared" si="120"/>
        <v>4924.8740405831086</v>
      </c>
      <c r="AC63" s="12">
        <f t="shared" si="100"/>
        <v>2.2500114990438842</v>
      </c>
      <c r="AD63" s="12">
        <f t="shared" si="101"/>
        <v>2.8814196840595518</v>
      </c>
      <c r="AE63" s="12">
        <f t="shared" si="102"/>
        <v>2.5133514928318146</v>
      </c>
      <c r="AF63" s="11">
        <f t="shared" si="103"/>
        <v>-4.0504037456468023E-3</v>
      </c>
      <c r="AG63" s="11">
        <f t="shared" si="104"/>
        <v>2.9673830763510267E-4</v>
      </c>
      <c r="AH63" s="11">
        <f t="shared" si="105"/>
        <v>9.7937136394747881E-3</v>
      </c>
      <c r="AI63" s="1">
        <f t="shared" si="63"/>
        <v>68216.735393696334</v>
      </c>
      <c r="AJ63" s="1">
        <f t="shared" si="64"/>
        <v>15072.319462963409</v>
      </c>
      <c r="AK63" s="1">
        <f t="shared" si="65"/>
        <v>5675.1018678977598</v>
      </c>
      <c r="AL63" s="10">
        <f t="shared" si="106"/>
        <v>17.50376619900813</v>
      </c>
      <c r="AM63" s="10">
        <f t="shared" si="107"/>
        <v>2.7947179305225651</v>
      </c>
      <c r="AN63" s="10">
        <f t="shared" si="108"/>
        <v>1.061040708192923</v>
      </c>
      <c r="AO63" s="7">
        <f t="shared" si="109"/>
        <v>1.9220232276483246E-2</v>
      </c>
      <c r="AP63" s="7">
        <f t="shared" si="110"/>
        <v>2.4212423398739087E-2</v>
      </c>
      <c r="AQ63" s="7">
        <f t="shared" si="111"/>
        <v>2.1963723007890137E-2</v>
      </c>
      <c r="AR63" s="1">
        <f t="shared" ref="AR63:AR126" si="123">AL63*AI63^$AR$5*B63^(1-$AR$5)*(1-BB62+BL62/100)</f>
        <v>45497.642914441734</v>
      </c>
      <c r="AS63" s="1">
        <f t="shared" si="121"/>
        <v>10680.574242354587</v>
      </c>
      <c r="AT63" s="1">
        <f t="shared" si="122"/>
        <v>4112.5419561396557</v>
      </c>
      <c r="AU63" s="1">
        <f t="shared" si="69"/>
        <v>9099.528582888348</v>
      </c>
      <c r="AV63" s="1">
        <f t="shared" si="70"/>
        <v>2136.1148484709174</v>
      </c>
      <c r="AW63" s="1">
        <f t="shared" si="71"/>
        <v>822.50839122793116</v>
      </c>
      <c r="AX63">
        <v>0.2</v>
      </c>
      <c r="AY63">
        <v>0.2</v>
      </c>
      <c r="AZ63">
        <v>0.2</v>
      </c>
      <c r="BA63">
        <f t="shared" si="4"/>
        <v>0.2</v>
      </c>
      <c r="BB63">
        <f t="shared" si="22"/>
        <v>4.000000000000001E-3</v>
      </c>
      <c r="BC63">
        <f t="shared" si="5"/>
        <v>4.000000000000001E-3</v>
      </c>
      <c r="BD63">
        <f t="shared" si="6"/>
        <v>4.000000000000001E-3</v>
      </c>
      <c r="BE63">
        <f t="shared" si="7"/>
        <v>181.99057165776699</v>
      </c>
      <c r="BF63">
        <f t="shared" si="8"/>
        <v>42.722296969418359</v>
      </c>
      <c r="BG63">
        <f t="shared" si="9"/>
        <v>16.450167824558626</v>
      </c>
      <c r="BH63">
        <f t="shared" si="23"/>
        <v>173.37841304655913</v>
      </c>
      <c r="BI63">
        <f t="shared" si="24"/>
        <v>32.328536284794758</v>
      </c>
      <c r="BJ63">
        <f t="shared" si="25"/>
        <v>33.402210267718665</v>
      </c>
      <c r="BK63" s="7">
        <f t="shared" si="26"/>
        <v>5.2774188760362301E-2</v>
      </c>
      <c r="BL63" s="8">
        <f>BL$3*temperature!$I173+BL$4*temperature!$I173^2+BL$5*temperature!$I173^6</f>
        <v>3.6560000236133088</v>
      </c>
      <c r="BM63" s="8">
        <f>BM$3*temperature!$I173+BM$4*temperature!$I173^2+BM$5*temperature!$I173^6</f>
        <v>1.8725184706619784</v>
      </c>
      <c r="BN63" s="8">
        <f>BN$3*temperature!$I173+BN$4*temperature!$I173^2+BN$5*temperature!$I173^6</f>
        <v>0.64848482340681302</v>
      </c>
      <c r="BO63" s="8"/>
      <c r="BP63" s="8"/>
      <c r="BQ63" s="8"/>
    </row>
    <row r="64" spans="1:69" x14ac:dyDescent="0.3">
      <c r="A64">
        <f t="shared" si="72"/>
        <v>2018</v>
      </c>
      <c r="B64" s="4">
        <f t="shared" si="73"/>
        <v>1106.6336833787307</v>
      </c>
      <c r="C64" s="4">
        <f t="shared" si="74"/>
        <v>2677.0576784812679</v>
      </c>
      <c r="D64" s="4">
        <f t="shared" si="75"/>
        <v>3550.3738351049601</v>
      </c>
      <c r="E64" s="11">
        <f t="shared" si="76"/>
        <v>2.7253156766450667E-3</v>
      </c>
      <c r="F64" s="11">
        <f t="shared" si="77"/>
        <v>5.3690546303434171E-3</v>
      </c>
      <c r="G64" s="11">
        <f t="shared" si="78"/>
        <v>1.0960734039092139E-2</v>
      </c>
      <c r="H64" s="4">
        <f t="shared" si="79"/>
        <v>46780.751842546139</v>
      </c>
      <c r="I64" s="4">
        <f t="shared" si="80"/>
        <v>11073.541700481377</v>
      </c>
      <c r="J64" s="4">
        <f t="shared" si="81"/>
        <v>4275.4680785686387</v>
      </c>
      <c r="K64" s="4">
        <f t="shared" si="82"/>
        <v>42273.023625773778</v>
      </c>
      <c r="L64" s="4">
        <f t="shared" si="83"/>
        <v>4136.4598863493866</v>
      </c>
      <c r="M64" s="4">
        <f t="shared" si="84"/>
        <v>1204.2303929502236</v>
      </c>
      <c r="N64" s="11">
        <f t="shared" si="85"/>
        <v>2.5407099140697609E-2</v>
      </c>
      <c r="O64" s="11">
        <f t="shared" si="86"/>
        <v>3.1255858503180578E-2</v>
      </c>
      <c r="P64" s="11">
        <f t="shared" si="87"/>
        <v>2.8345468847802868E-2</v>
      </c>
      <c r="Q64" s="4">
        <f t="shared" si="88"/>
        <v>6036.1861103793781</v>
      </c>
      <c r="R64" s="4">
        <f t="shared" si="89"/>
        <v>6016.9521721629253</v>
      </c>
      <c r="S64" s="4">
        <f t="shared" si="90"/>
        <v>2598.0786508673955</v>
      </c>
      <c r="T64" s="4">
        <f t="shared" si="91"/>
        <v>129.03140442667257</v>
      </c>
      <c r="U64" s="4">
        <f t="shared" si="92"/>
        <v>543.36293978116885</v>
      </c>
      <c r="V64" s="4">
        <f t="shared" si="93"/>
        <v>607.67116094039284</v>
      </c>
      <c r="W64" s="11">
        <f t="shared" si="94"/>
        <v>-1.0734613539272964E-2</v>
      </c>
      <c r="X64" s="11">
        <f t="shared" si="95"/>
        <v>-1.217998157191269E-2</v>
      </c>
      <c r="Y64" s="11">
        <f t="shared" si="96"/>
        <v>-9.7425357312937999E-3</v>
      </c>
      <c r="Z64" s="4">
        <f t="shared" si="118"/>
        <v>10638.578265887138</v>
      </c>
      <c r="AA64" s="4">
        <f t="shared" si="119"/>
        <v>13546.6575563605</v>
      </c>
      <c r="AB64" s="4">
        <f t="shared" si="120"/>
        <v>5123.9716907631082</v>
      </c>
      <c r="AC64" s="12">
        <f t="shared" si="100"/>
        <v>2.2408980440404083</v>
      </c>
      <c r="AD64" s="12">
        <f t="shared" si="101"/>
        <v>2.8822747116601861</v>
      </c>
      <c r="AE64" s="12">
        <f t="shared" si="102"/>
        <v>2.5379665376279559</v>
      </c>
      <c r="AF64" s="11">
        <f t="shared" si="103"/>
        <v>-4.0504037456468023E-3</v>
      </c>
      <c r="AG64" s="11">
        <f t="shared" si="104"/>
        <v>2.9673830763510267E-4</v>
      </c>
      <c r="AH64" s="11">
        <f t="shared" si="105"/>
        <v>9.7937136394747881E-3</v>
      </c>
      <c r="AI64" s="1">
        <f t="shared" si="63"/>
        <v>70494.590437215054</v>
      </c>
      <c r="AJ64" s="1">
        <f t="shared" si="64"/>
        <v>15701.202365137986</v>
      </c>
      <c r="AK64" s="1">
        <f t="shared" si="65"/>
        <v>5930.1000723359157</v>
      </c>
      <c r="AL64" s="10">
        <f t="shared" si="106"/>
        <v>17.83682838654574</v>
      </c>
      <c r="AM64" s="10">
        <f t="shared" si="107"/>
        <v>2.8617081553982868</v>
      </c>
      <c r="AN64" s="10">
        <f t="shared" si="108"/>
        <v>1.0841120683656196</v>
      </c>
      <c r="AO64" s="7">
        <f t="shared" si="109"/>
        <v>1.9028029953718415E-2</v>
      </c>
      <c r="AP64" s="7">
        <f t="shared" si="110"/>
        <v>2.3970299164751695E-2</v>
      </c>
      <c r="AQ64" s="7">
        <f t="shared" si="111"/>
        <v>2.1744085777811235E-2</v>
      </c>
      <c r="AR64" s="1">
        <f t="shared" si="123"/>
        <v>46780.751842546139</v>
      </c>
      <c r="AS64" s="1">
        <f t="shared" si="121"/>
        <v>11073.541700481377</v>
      </c>
      <c r="AT64" s="1">
        <f t="shared" si="122"/>
        <v>4275.4680785686387</v>
      </c>
      <c r="AU64" s="1">
        <f t="shared" si="69"/>
        <v>9356.1503685092284</v>
      </c>
      <c r="AV64" s="1">
        <f t="shared" si="70"/>
        <v>2214.7083400962756</v>
      </c>
      <c r="AW64" s="1">
        <f t="shared" si="71"/>
        <v>855.09361571372779</v>
      </c>
      <c r="AX64">
        <v>0.2</v>
      </c>
      <c r="AY64">
        <v>0.2</v>
      </c>
      <c r="AZ64">
        <v>0.2</v>
      </c>
      <c r="BA64">
        <f t="shared" si="4"/>
        <v>0.2</v>
      </c>
      <c r="BB64">
        <f t="shared" si="22"/>
        <v>4.000000000000001E-3</v>
      </c>
      <c r="BC64">
        <f t="shared" si="5"/>
        <v>4.000000000000001E-3</v>
      </c>
      <c r="BD64">
        <f t="shared" si="6"/>
        <v>4.000000000000001E-3</v>
      </c>
      <c r="BE64">
        <f t="shared" si="7"/>
        <v>187.12300737018461</v>
      </c>
      <c r="BF64">
        <f t="shared" si="8"/>
        <v>44.29416680192552</v>
      </c>
      <c r="BG64">
        <f t="shared" si="9"/>
        <v>17.101872314274559</v>
      </c>
      <c r="BH64">
        <f t="shared" si="23"/>
        <v>175.89099097028699</v>
      </c>
      <c r="BI64">
        <f t="shared" si="24"/>
        <v>32.697487640505301</v>
      </c>
      <c r="BJ64">
        <f t="shared" si="25"/>
        <v>33.376203746604993</v>
      </c>
      <c r="BK64" s="7">
        <f t="shared" si="26"/>
        <v>5.2662242632709882E-2</v>
      </c>
      <c r="BL64" s="8">
        <f>BL$3*temperature!$I174+BL$4*temperature!$I174^2+BL$5*temperature!$I174^6</f>
        <v>3.6757835554517286</v>
      </c>
      <c r="BM64" s="8">
        <f>BM$3*temperature!$I174+BM$4*temperature!$I174^2+BM$5*temperature!$I174^6</f>
        <v>1.8691530476291716</v>
      </c>
      <c r="BN64" s="8">
        <f>BN$3*temperature!$I174+BN$4*temperature!$I174^2+BN$5*temperature!$I174^6</f>
        <v>0.62999701848242529</v>
      </c>
      <c r="BO64" s="8"/>
      <c r="BP64" s="8"/>
      <c r="BQ64" s="8"/>
    </row>
    <row r="65" spans="1:69" x14ac:dyDescent="0.3">
      <c r="A65">
        <f t="shared" si="72"/>
        <v>2019</v>
      </c>
      <c r="B65" s="4">
        <f t="shared" si="73"/>
        <v>1109.4988131980654</v>
      </c>
      <c r="C65" s="4">
        <f t="shared" si="74"/>
        <v>2690.7122839593967</v>
      </c>
      <c r="D65" s="4">
        <f t="shared" si="75"/>
        <v>3587.3428032836</v>
      </c>
      <c r="E65" s="11">
        <f t="shared" si="76"/>
        <v>2.5890498928128132E-3</v>
      </c>
      <c r="F65" s="11">
        <f t="shared" si="77"/>
        <v>5.1006018988262458E-3</v>
      </c>
      <c r="G65" s="11">
        <f t="shared" si="78"/>
        <v>1.0412697337137532E-2</v>
      </c>
      <c r="H65" s="4">
        <f t="shared" si="79"/>
        <v>48078.447918095349</v>
      </c>
      <c r="I65" s="4">
        <f t="shared" si="80"/>
        <v>11474.137618617729</v>
      </c>
      <c r="J65" s="4">
        <f t="shared" si="81"/>
        <v>4441.2852261962898</v>
      </c>
      <c r="K65" s="4">
        <f t="shared" si="82"/>
        <v>43333.482962016016</v>
      </c>
      <c r="L65" s="4">
        <f t="shared" si="83"/>
        <v>4264.3495133316437</v>
      </c>
      <c r="M65" s="4">
        <f t="shared" si="84"/>
        <v>1238.0431616769524</v>
      </c>
      <c r="N65" s="11">
        <f t="shared" si="85"/>
        <v>2.508595897066801E-2</v>
      </c>
      <c r="O65" s="11">
        <f t="shared" si="86"/>
        <v>3.0917651928476841E-2</v>
      </c>
      <c r="P65" s="11">
        <f t="shared" si="87"/>
        <v>2.8078321992763833E-2</v>
      </c>
      <c r="Q65" s="4">
        <f t="shared" si="88"/>
        <v>6137.036090612155</v>
      </c>
      <c r="R65" s="4">
        <f t="shared" si="89"/>
        <v>6158.6835772164786</v>
      </c>
      <c r="S65" s="4">
        <f t="shared" si="90"/>
        <v>2672.5473950868231</v>
      </c>
      <c r="T65" s="4">
        <f t="shared" si="91"/>
        <v>127.6463021657226</v>
      </c>
      <c r="U65" s="4">
        <f t="shared" si="92"/>
        <v>536.7447891877739</v>
      </c>
      <c r="V65" s="4">
        <f t="shared" si="93"/>
        <v>601.75090294205427</v>
      </c>
      <c r="W65" s="11">
        <f t="shared" si="94"/>
        <v>-1.0734613539272964E-2</v>
      </c>
      <c r="X65" s="11">
        <f t="shared" si="95"/>
        <v>-1.217998157191269E-2</v>
      </c>
      <c r="Y65" s="11">
        <f t="shared" si="96"/>
        <v>-9.7425357312937999E-3</v>
      </c>
      <c r="Z65" s="4">
        <f t="shared" si="118"/>
        <v>10777.351961985039</v>
      </c>
      <c r="AA65" s="4">
        <f t="shared" si="119"/>
        <v>13878.124219112542</v>
      </c>
      <c r="AB65" s="4">
        <f t="shared" si="120"/>
        <v>5326.7318609896784</v>
      </c>
      <c r="AC65" s="12">
        <f t="shared" si="100"/>
        <v>2.2318215022092143</v>
      </c>
      <c r="AD65" s="12">
        <f t="shared" si="101"/>
        <v>2.8831299929802636</v>
      </c>
      <c r="AE65" s="12">
        <f t="shared" si="102"/>
        <v>2.5628226551240534</v>
      </c>
      <c r="AF65" s="11">
        <f t="shared" si="103"/>
        <v>-4.0504037456468023E-3</v>
      </c>
      <c r="AG65" s="11">
        <f t="shared" si="104"/>
        <v>2.9673830763510267E-4</v>
      </c>
      <c r="AH65" s="11">
        <f t="shared" si="105"/>
        <v>9.7937136394747881E-3</v>
      </c>
      <c r="AI65" s="1">
        <f t="shared" si="63"/>
        <v>72801.281762002778</v>
      </c>
      <c r="AJ65" s="1">
        <f t="shared" si="64"/>
        <v>16345.790468720465</v>
      </c>
      <c r="AK65" s="1">
        <f t="shared" si="65"/>
        <v>6192.1836808160515</v>
      </c>
      <c r="AL65" s="10">
        <f t="shared" si="106"/>
        <v>18.17283409431608</v>
      </c>
      <c r="AM65" s="10">
        <f t="shared" si="107"/>
        <v>2.9296181959993226</v>
      </c>
      <c r="AN65" s="10">
        <f t="shared" si="108"/>
        <v>1.1074493639148488</v>
      </c>
      <c r="AO65" s="7">
        <f t="shared" si="109"/>
        <v>1.8837749654181231E-2</v>
      </c>
      <c r="AP65" s="7">
        <f t="shared" si="110"/>
        <v>2.373059617310418E-2</v>
      </c>
      <c r="AQ65" s="7">
        <f t="shared" si="111"/>
        <v>2.1526644920033124E-2</v>
      </c>
      <c r="AR65" s="1">
        <f t="shared" si="123"/>
        <v>48078.447918095349</v>
      </c>
      <c r="AS65" s="1">
        <f t="shared" si="121"/>
        <v>11474.137618617729</v>
      </c>
      <c r="AT65" s="1">
        <f t="shared" si="122"/>
        <v>4441.2852261962898</v>
      </c>
      <c r="AU65" s="1">
        <f t="shared" si="69"/>
        <v>9615.6895836190706</v>
      </c>
      <c r="AV65" s="1">
        <f t="shared" si="70"/>
        <v>2294.8275237235462</v>
      </c>
      <c r="AW65" s="1">
        <f t="shared" si="71"/>
        <v>888.25704523925799</v>
      </c>
      <c r="AX65">
        <v>0.2</v>
      </c>
      <c r="AY65">
        <v>0.2</v>
      </c>
      <c r="AZ65">
        <v>0.2</v>
      </c>
      <c r="BA65">
        <f t="shared" si="4"/>
        <v>0.2</v>
      </c>
      <c r="BB65">
        <f t="shared" si="22"/>
        <v>4.000000000000001E-3</v>
      </c>
      <c r="BC65">
        <f t="shared" si="5"/>
        <v>4.000000000000001E-3</v>
      </c>
      <c r="BD65">
        <f t="shared" si="6"/>
        <v>4.000000000000001E-3</v>
      </c>
      <c r="BE65">
        <f t="shared" si="7"/>
        <v>192.31379167238146</v>
      </c>
      <c r="BF65">
        <f t="shared" si="8"/>
        <v>45.896550474470928</v>
      </c>
      <c r="BG65">
        <f t="shared" si="9"/>
        <v>17.765140904785163</v>
      </c>
      <c r="BH65">
        <f t="shared" si="23"/>
        <v>178.44252683843862</v>
      </c>
      <c r="BI65">
        <f t="shared" si="24"/>
        <v>33.071148340972165</v>
      </c>
      <c r="BJ65">
        <f t="shared" si="25"/>
        <v>33.350920167182011</v>
      </c>
      <c r="BK65" s="7">
        <f t="shared" si="26"/>
        <v>5.2545863867413195E-2</v>
      </c>
      <c r="BL65" s="8">
        <f>BL$3*temperature!$I175+BL$4*temperature!$I175^2+BL$5*temperature!$I175^6</f>
        <v>3.6930953734994407</v>
      </c>
      <c r="BM65" s="8">
        <f>BM$3*temperature!$I175+BM$4*temperature!$I175^2+BM$5*temperature!$I175^6</f>
        <v>1.8638940119481098</v>
      </c>
      <c r="BN65" s="8">
        <f>BN$3*temperature!$I175+BN$4*temperature!$I175^2+BN$5*temperature!$I175^6</f>
        <v>0.61004794030347531</v>
      </c>
      <c r="BO65" s="8"/>
      <c r="BP65" s="8"/>
      <c r="BQ65" s="8"/>
    </row>
    <row r="66" spans="1:69" x14ac:dyDescent="0.3">
      <c r="A66">
        <f t="shared" si="72"/>
        <v>2020</v>
      </c>
      <c r="B66" s="4">
        <f t="shared" si="73"/>
        <v>1112.2277335922824</v>
      </c>
      <c r="C66" s="4">
        <f t="shared" si="74"/>
        <v>2703.7503235349172</v>
      </c>
      <c r="D66" s="4">
        <f t="shared" si="75"/>
        <v>3622.8290223959934</v>
      </c>
      <c r="E66" s="11">
        <f t="shared" si="76"/>
        <v>2.4595973981721723E-3</v>
      </c>
      <c r="F66" s="11">
        <f t="shared" si="77"/>
        <v>4.8455718038849334E-3</v>
      </c>
      <c r="G66" s="11">
        <f t="shared" si="78"/>
        <v>9.8920624702806548E-3</v>
      </c>
      <c r="H66" s="4">
        <f t="shared" si="79"/>
        <v>49390.59302268827</v>
      </c>
      <c r="I66" s="4">
        <f t="shared" si="80"/>
        <v>11882.325673453281</v>
      </c>
      <c r="J66" s="4">
        <f t="shared" si="81"/>
        <v>4609.9320753679567</v>
      </c>
      <c r="K66" s="4">
        <f t="shared" si="82"/>
        <v>44406.906545268488</v>
      </c>
      <c r="L66" s="4">
        <f t="shared" si="83"/>
        <v>4394.7570047511554</v>
      </c>
      <c r="M66" s="4">
        <f t="shared" si="84"/>
        <v>1272.4674686190774</v>
      </c>
      <c r="N66" s="11">
        <f t="shared" si="85"/>
        <v>2.4771227925375339E-2</v>
      </c>
      <c r="O66" s="11">
        <f t="shared" si="86"/>
        <v>3.0580863742950326E-2</v>
      </c>
      <c r="P66" s="11">
        <f t="shared" si="87"/>
        <v>2.7805417458545367E-2</v>
      </c>
      <c r="Q66" s="4">
        <f t="shared" si="88"/>
        <v>6236.849904936611</v>
      </c>
      <c r="R66" s="4">
        <f t="shared" si="89"/>
        <v>6300.0951897745181</v>
      </c>
      <c r="S66" s="4">
        <f t="shared" si="90"/>
        <v>2747.0046947740848</v>
      </c>
      <c r="T66" s="4">
        <f t="shared" si="91"/>
        <v>126.2760684422563</v>
      </c>
      <c r="U66" s="4">
        <f t="shared" si="92"/>
        <v>530.20724754664661</v>
      </c>
      <c r="V66" s="4">
        <f t="shared" si="93"/>
        <v>595.88832326880299</v>
      </c>
      <c r="W66" s="11">
        <f t="shared" si="94"/>
        <v>-1.0734613539272964E-2</v>
      </c>
      <c r="X66" s="11">
        <f t="shared" si="95"/>
        <v>-1.217998157191269E-2</v>
      </c>
      <c r="Y66" s="11">
        <f t="shared" si="96"/>
        <v>-9.7425357312937999E-3</v>
      </c>
      <c r="Z66" s="4">
        <f t="shared" si="118"/>
        <v>10913.033329574791</v>
      </c>
      <c r="AA66" s="4">
        <f t="shared" si="119"/>
        <v>14209.243447047294</v>
      </c>
      <c r="AB66" s="4">
        <f t="shared" si="120"/>
        <v>5533.0758009440815</v>
      </c>
      <c r="AC66" s="12">
        <f t="shared" si="100"/>
        <v>2.2227817240370511</v>
      </c>
      <c r="AD66" s="12">
        <f t="shared" si="101"/>
        <v>2.8839855280950726</v>
      </c>
      <c r="AE66" s="12">
        <f t="shared" si="102"/>
        <v>2.587922206317097</v>
      </c>
      <c r="AF66" s="11">
        <f t="shared" si="103"/>
        <v>-4.0504037456468023E-3</v>
      </c>
      <c r="AG66" s="11">
        <f t="shared" si="104"/>
        <v>2.9673830763510267E-4</v>
      </c>
      <c r="AH66" s="11">
        <f t="shared" si="105"/>
        <v>9.7937136394747881E-3</v>
      </c>
      <c r="AI66" s="1">
        <f t="shared" si="63"/>
        <v>75136.843169421569</v>
      </c>
      <c r="AJ66" s="1">
        <f t="shared" si="64"/>
        <v>17006.038945571963</v>
      </c>
      <c r="AK66" s="1">
        <f t="shared" si="65"/>
        <v>6461.2223579737047</v>
      </c>
      <c r="AL66" s="10">
        <f t="shared" si="106"/>
        <v>18.511746040500022</v>
      </c>
      <c r="AM66" s="10">
        <f t="shared" si="107"/>
        <v>2.9984445664864543</v>
      </c>
      <c r="AN66" s="10">
        <f t="shared" si="108"/>
        <v>1.1310506364465212</v>
      </c>
      <c r="AO66" s="7">
        <f t="shared" si="109"/>
        <v>1.864937215763942E-2</v>
      </c>
      <c r="AP66" s="7">
        <f t="shared" si="110"/>
        <v>2.3493290211373138E-2</v>
      </c>
      <c r="AQ66" s="7">
        <f t="shared" si="111"/>
        <v>2.1311378470832792E-2</v>
      </c>
      <c r="AR66" s="1">
        <f t="shared" si="123"/>
        <v>49390.59302268827</v>
      </c>
      <c r="AS66" s="1">
        <f t="shared" si="121"/>
        <v>11882.325673453281</v>
      </c>
      <c r="AT66" s="1">
        <f t="shared" si="122"/>
        <v>4609.9320753679567</v>
      </c>
      <c r="AU66" s="1">
        <f t="shared" si="69"/>
        <v>9878.1186045376544</v>
      </c>
      <c r="AV66" s="1">
        <f t="shared" si="70"/>
        <v>2376.4651346906562</v>
      </c>
      <c r="AW66" s="1">
        <f t="shared" si="71"/>
        <v>921.98641507359139</v>
      </c>
      <c r="AX66">
        <v>0.2</v>
      </c>
      <c r="AY66">
        <v>0.2</v>
      </c>
      <c r="AZ66">
        <v>0.2</v>
      </c>
      <c r="BA66">
        <f t="shared" si="4"/>
        <v>0.19999999999999996</v>
      </c>
      <c r="BB66">
        <f t="shared" si="22"/>
        <v>4.000000000000001E-3</v>
      </c>
      <c r="BC66">
        <f t="shared" si="5"/>
        <v>4.000000000000001E-3</v>
      </c>
      <c r="BD66">
        <f t="shared" si="6"/>
        <v>4.000000000000001E-3</v>
      </c>
      <c r="BE66">
        <f t="shared" si="7"/>
        <v>197.56237209075312</v>
      </c>
      <c r="BF66">
        <f t="shared" si="8"/>
        <v>47.529302693813136</v>
      </c>
      <c r="BG66">
        <f t="shared" si="9"/>
        <v>18.439728301471831</v>
      </c>
      <c r="BH66">
        <f t="shared" si="23"/>
        <v>181.03341767989525</v>
      </c>
      <c r="BI66">
        <f t="shared" si="24"/>
        <v>33.449566031391917</v>
      </c>
      <c r="BJ66">
        <f t="shared" si="25"/>
        <v>33.326361258823802</v>
      </c>
      <c r="BK66" s="7">
        <f t="shared" si="26"/>
        <v>5.2424787499548237E-2</v>
      </c>
      <c r="BL66" s="8">
        <f>BL$3*temperature!$I176+BL$4*temperature!$I176^2+BL$5*temperature!$I176^6</f>
        <v>3.707920043916447</v>
      </c>
      <c r="BM66" s="8">
        <f>BM$3*temperature!$I176+BM$4*temperature!$I176^2+BM$5*temperature!$I176^6</f>
        <v>1.8567121831312741</v>
      </c>
      <c r="BN66" s="8">
        <f>BN$3*temperature!$I176+BN$4*temperature!$I176^2+BN$5*temperature!$I176^6</f>
        <v>0.58860017983325807</v>
      </c>
      <c r="BO66" s="8"/>
      <c r="BP66" s="8"/>
      <c r="BQ66" s="8"/>
    </row>
    <row r="67" spans="1:69" x14ac:dyDescent="0.3">
      <c r="A67">
        <f t="shared" si="72"/>
        <v>2021</v>
      </c>
      <c r="B67" s="4">
        <f t="shared" si="73"/>
        <v>1114.8265844100149</v>
      </c>
      <c r="C67" s="4">
        <f t="shared" si="74"/>
        <v>2716.19647905076</v>
      </c>
      <c r="D67" s="4">
        <f t="shared" si="75"/>
        <v>3656.8744108542464</v>
      </c>
      <c r="E67" s="11">
        <f t="shared" si="76"/>
        <v>2.3366175282635636E-3</v>
      </c>
      <c r="F67" s="11">
        <f t="shared" si="77"/>
        <v>4.6032932136906863E-3</v>
      </c>
      <c r="G67" s="11">
        <f t="shared" si="78"/>
        <v>9.397459346766621E-3</v>
      </c>
      <c r="H67" s="4">
        <f t="shared" si="79"/>
        <v>50717.032066760781</v>
      </c>
      <c r="I67" s="4">
        <f t="shared" si="80"/>
        <v>12298.066624779965</v>
      </c>
      <c r="J67" s="4">
        <f t="shared" si="81"/>
        <v>4781.3480316540481</v>
      </c>
      <c r="K67" s="4">
        <f t="shared" si="82"/>
        <v>45493.202957302179</v>
      </c>
      <c r="L67" s="4">
        <f t="shared" si="83"/>
        <v>4527.6793190888084</v>
      </c>
      <c r="M67" s="4">
        <f t="shared" si="84"/>
        <v>1307.4958268903538</v>
      </c>
      <c r="N67" s="11">
        <f t="shared" si="85"/>
        <v>2.4462330221681094E-2</v>
      </c>
      <c r="O67" s="11">
        <f t="shared" si="86"/>
        <v>3.0245657312554686E-2</v>
      </c>
      <c r="P67" s="11">
        <f t="shared" si="87"/>
        <v>2.7527900818784978E-2</v>
      </c>
      <c r="Q67" s="4">
        <f t="shared" si="88"/>
        <v>6335.5992180064941</v>
      </c>
      <c r="R67" s="4">
        <f t="shared" si="89"/>
        <v>6441.104192437464</v>
      </c>
      <c r="S67" s="4">
        <f t="shared" si="90"/>
        <v>2821.3915211140047</v>
      </c>
      <c r="T67" s="4">
        <f t="shared" si="91"/>
        <v>124.9205436482699</v>
      </c>
      <c r="U67" s="4">
        <f t="shared" si="92"/>
        <v>523.74933304223396</v>
      </c>
      <c r="V67" s="4">
        <f t="shared" si="93"/>
        <v>590.08285998749591</v>
      </c>
      <c r="W67" s="11">
        <f t="shared" si="94"/>
        <v>-1.0734613539272964E-2</v>
      </c>
      <c r="X67" s="11">
        <f t="shared" si="95"/>
        <v>-1.217998157191269E-2</v>
      </c>
      <c r="Y67" s="11">
        <f t="shared" si="96"/>
        <v>-9.7425357312937999E-3</v>
      </c>
      <c r="Z67" s="4">
        <f t="shared" si="118"/>
        <v>11045.603684264164</v>
      </c>
      <c r="AA67" s="4">
        <f t="shared" si="119"/>
        <v>14539.81992399841</v>
      </c>
      <c r="AB67" s="4">
        <f t="shared" si="120"/>
        <v>5742.9266384993361</v>
      </c>
      <c r="AC67" s="12">
        <f t="shared" si="100"/>
        <v>2.2137785606162561</v>
      </c>
      <c r="AD67" s="12">
        <f t="shared" si="101"/>
        <v>2.8848413170799239</v>
      </c>
      <c r="AE67" s="12">
        <f t="shared" si="102"/>
        <v>2.6132675753270043</v>
      </c>
      <c r="AF67" s="11">
        <f t="shared" si="103"/>
        <v>-4.0504037456468023E-3</v>
      </c>
      <c r="AG67" s="11">
        <f t="shared" si="104"/>
        <v>2.9673830763510267E-4</v>
      </c>
      <c r="AH67" s="11">
        <f t="shared" si="105"/>
        <v>9.7937136394747881E-3</v>
      </c>
      <c r="AI67" s="1">
        <f t="shared" si="63"/>
        <v>77501.277457017073</v>
      </c>
      <c r="AJ67" s="1">
        <f t="shared" si="64"/>
        <v>17681.900185705425</v>
      </c>
      <c r="AK67" s="1">
        <f t="shared" si="65"/>
        <v>6737.0865372499256</v>
      </c>
      <c r="AL67" s="10">
        <f t="shared" si="106"/>
        <v>18.853526157285042</v>
      </c>
      <c r="AM67" s="10">
        <f t="shared" si="107"/>
        <v>3.0681834615858041</v>
      </c>
      <c r="AN67" s="10">
        <f t="shared" si="108"/>
        <v>1.1549138421476792</v>
      </c>
      <c r="AO67" s="7">
        <f t="shared" si="109"/>
        <v>1.8462878436063025E-2</v>
      </c>
      <c r="AP67" s="7">
        <f t="shared" si="110"/>
        <v>2.3258357309259407E-2</v>
      </c>
      <c r="AQ67" s="7">
        <f t="shared" si="111"/>
        <v>2.1098264686124465E-2</v>
      </c>
      <c r="AR67" s="1">
        <f t="shared" si="123"/>
        <v>50717.032066760781</v>
      </c>
      <c r="AS67" s="1">
        <f t="shared" si="121"/>
        <v>12298.066624779965</v>
      </c>
      <c r="AT67" s="1">
        <f t="shared" si="122"/>
        <v>4781.3480316540481</v>
      </c>
      <c r="AU67" s="1">
        <f t="shared" si="69"/>
        <v>10143.406413352157</v>
      </c>
      <c r="AV67" s="1">
        <f t="shared" si="70"/>
        <v>2459.6133249559934</v>
      </c>
      <c r="AW67" s="1">
        <f t="shared" si="71"/>
        <v>956.26960633080967</v>
      </c>
      <c r="AX67">
        <v>0.2</v>
      </c>
      <c r="AY67">
        <v>0.2</v>
      </c>
      <c r="AZ67">
        <v>0.2</v>
      </c>
      <c r="BA67">
        <f t="shared" si="4"/>
        <v>0.2</v>
      </c>
      <c r="BB67">
        <f t="shared" si="22"/>
        <v>4.000000000000001E-3</v>
      </c>
      <c r="BC67">
        <f t="shared" si="5"/>
        <v>4.000000000000001E-3</v>
      </c>
      <c r="BD67">
        <f t="shared" si="6"/>
        <v>4.000000000000001E-3</v>
      </c>
      <c r="BE67">
        <f t="shared" si="7"/>
        <v>202.86812826704318</v>
      </c>
      <c r="BF67">
        <f t="shared" si="8"/>
        <v>49.192266499119874</v>
      </c>
      <c r="BG67">
        <f t="shared" si="9"/>
        <v>19.125392126616198</v>
      </c>
      <c r="BH67">
        <f t="shared" si="23"/>
        <v>183.66413829970563</v>
      </c>
      <c r="BI67">
        <f t="shared" si="24"/>
        <v>33.832789371707797</v>
      </c>
      <c r="BJ67">
        <f t="shared" si="25"/>
        <v>33.3025186120326</v>
      </c>
      <c r="BK67" s="7">
        <f t="shared" si="26"/>
        <v>5.2299047374915614E-2</v>
      </c>
      <c r="BL67" s="8">
        <f>BL$3*temperature!$I177+BL$4*temperature!$I177^2+BL$5*temperature!$I177^6</f>
        <v>3.7202302965960361</v>
      </c>
      <c r="BM67" s="8">
        <f>BM$3*temperature!$I177+BM$4*temperature!$I177^2+BM$5*temperature!$I177^6</f>
        <v>1.8475722642854695</v>
      </c>
      <c r="BN67" s="8">
        <f>BN$3*temperature!$I177+BN$4*temperature!$I177^2+BN$5*temperature!$I177^6</f>
        <v>0.56561414033622026</v>
      </c>
      <c r="BO67" s="8"/>
      <c r="BP67" s="8"/>
      <c r="BQ67" s="8"/>
    </row>
    <row r="68" spans="1:69" x14ac:dyDescent="0.3">
      <c r="A68">
        <f t="shared" si="72"/>
        <v>2022</v>
      </c>
      <c r="B68" s="4">
        <f t="shared" si="73"/>
        <v>1117.3012615812161</v>
      </c>
      <c r="C68" s="4">
        <f t="shared" si="74"/>
        <v>2728.0747554288719</v>
      </c>
      <c r="D68" s="4">
        <f t="shared" si="75"/>
        <v>3689.5214730358684</v>
      </c>
      <c r="E68" s="11">
        <f t="shared" si="76"/>
        <v>2.2197866518503854E-3</v>
      </c>
      <c r="F68" s="11">
        <f t="shared" si="77"/>
        <v>4.3731285530061517E-3</v>
      </c>
      <c r="G68" s="11">
        <f t="shared" si="78"/>
        <v>8.9275863794282904E-3</v>
      </c>
      <c r="H68" s="4">
        <f t="shared" si="79"/>
        <v>52057.593723245627</v>
      </c>
      <c r="I68" s="4">
        <f t="shared" si="80"/>
        <v>12721.318208403509</v>
      </c>
      <c r="J68" s="4">
        <f t="shared" si="81"/>
        <v>4955.4732115204315</v>
      </c>
      <c r="K68" s="4">
        <f t="shared" si="82"/>
        <v>46592.262546605554</v>
      </c>
      <c r="L68" s="4">
        <f t="shared" si="83"/>
        <v>4663.1120291289935</v>
      </c>
      <c r="M68" s="4">
        <f t="shared" si="84"/>
        <v>1343.1208485264333</v>
      </c>
      <c r="N68" s="11">
        <f t="shared" si="85"/>
        <v>2.4158764779321107E-2</v>
      </c>
      <c r="O68" s="11">
        <f t="shared" si="86"/>
        <v>2.9912169236279151E-2</v>
      </c>
      <c r="P68" s="11">
        <f t="shared" si="87"/>
        <v>2.7246757430046564E-2</v>
      </c>
      <c r="Q68" s="4">
        <f t="shared" si="88"/>
        <v>6433.2550417796774</v>
      </c>
      <c r="R68" s="4">
        <f t="shared" si="89"/>
        <v>6581.6293659799867</v>
      </c>
      <c r="S68" s="4">
        <f t="shared" si="90"/>
        <v>2895.6512687094955</v>
      </c>
      <c r="T68" s="4">
        <f t="shared" si="91"/>
        <v>123.57956988908984</v>
      </c>
      <c r="U68" s="4">
        <f t="shared" si="92"/>
        <v>517.37007581747798</v>
      </c>
      <c r="V68" s="4">
        <f t="shared" si="93"/>
        <v>584.3339566396437</v>
      </c>
      <c r="W68" s="11">
        <f t="shared" si="94"/>
        <v>-1.0734613539272964E-2</v>
      </c>
      <c r="X68" s="11">
        <f t="shared" si="95"/>
        <v>-1.217998157191269E-2</v>
      </c>
      <c r="Y68" s="11">
        <f t="shared" si="96"/>
        <v>-9.7425357312937999E-3</v>
      </c>
      <c r="Z68" s="4">
        <f t="shared" si="118"/>
        <v>11175.043455314895</v>
      </c>
      <c r="AA68" s="4">
        <f t="shared" si="119"/>
        <v>14869.661890933681</v>
      </c>
      <c r="AB68" s="4">
        <f t="shared" si="120"/>
        <v>5956.208423497239</v>
      </c>
      <c r="AC68" s="12">
        <f t="shared" si="100"/>
        <v>2.2048118636423033</v>
      </c>
      <c r="AD68" s="12">
        <f t="shared" si="101"/>
        <v>2.8856973600101501</v>
      </c>
      <c r="AE68" s="12">
        <f t="shared" si="102"/>
        <v>2.6388611696230817</v>
      </c>
      <c r="AF68" s="11">
        <f t="shared" si="103"/>
        <v>-4.0504037456468023E-3</v>
      </c>
      <c r="AG68" s="11">
        <f t="shared" si="104"/>
        <v>2.9673830763510267E-4</v>
      </c>
      <c r="AH68" s="11">
        <f t="shared" si="105"/>
        <v>9.7937136394747881E-3</v>
      </c>
      <c r="AI68" s="1">
        <f t="shared" si="63"/>
        <v>79894.556124667535</v>
      </c>
      <c r="AJ68" s="1">
        <f t="shared" si="64"/>
        <v>18373.323492090876</v>
      </c>
      <c r="AK68" s="1">
        <f t="shared" si="65"/>
        <v>7019.6474898557426</v>
      </c>
      <c r="AL68" s="10">
        <f t="shared" si="106"/>
        <v>19.198135615202801</v>
      </c>
      <c r="AM68" s="10">
        <f t="shared" si="107"/>
        <v>3.1388307597533278</v>
      </c>
      <c r="AN68" s="10">
        <f t="shared" si="108"/>
        <v>1.1790368532996669</v>
      </c>
      <c r="AO68" s="7">
        <f t="shared" si="109"/>
        <v>1.8278249651702393E-2</v>
      </c>
      <c r="AP68" s="7">
        <f t="shared" si="110"/>
        <v>2.3025773736166811E-2</v>
      </c>
      <c r="AQ68" s="7">
        <f t="shared" si="111"/>
        <v>2.0887282039263221E-2</v>
      </c>
      <c r="AR68" s="1">
        <f t="shared" si="123"/>
        <v>52057.593723245627</v>
      </c>
      <c r="AS68" s="1">
        <f t="shared" si="121"/>
        <v>12721.318208403509</v>
      </c>
      <c r="AT68" s="1">
        <f t="shared" si="122"/>
        <v>4955.4732115204315</v>
      </c>
      <c r="AU68" s="1">
        <f t="shared" si="69"/>
        <v>10411.518744649125</v>
      </c>
      <c r="AV68" s="1">
        <f t="shared" si="70"/>
        <v>2544.2636416807018</v>
      </c>
      <c r="AW68" s="1">
        <f t="shared" si="71"/>
        <v>991.09464230408639</v>
      </c>
      <c r="AX68">
        <v>0.2</v>
      </c>
      <c r="AY68">
        <v>0.2</v>
      </c>
      <c r="AZ68">
        <v>0.2</v>
      </c>
      <c r="BA68">
        <f t="shared" si="4"/>
        <v>0.2</v>
      </c>
      <c r="BB68">
        <f t="shared" si="22"/>
        <v>4.000000000000001E-3</v>
      </c>
      <c r="BC68">
        <f t="shared" si="5"/>
        <v>4.000000000000001E-3</v>
      </c>
      <c r="BD68">
        <f t="shared" si="6"/>
        <v>4.000000000000001E-3</v>
      </c>
      <c r="BE68">
        <f t="shared" si="7"/>
        <v>208.23037489298255</v>
      </c>
      <c r="BF68">
        <f t="shared" si="8"/>
        <v>50.885272833614046</v>
      </c>
      <c r="BG68">
        <f t="shared" si="9"/>
        <v>19.821892846081731</v>
      </c>
      <c r="BH68">
        <f t="shared" si="23"/>
        <v>186.33518135801731</v>
      </c>
      <c r="BI68">
        <f t="shared" si="24"/>
        <v>34.220867432527008</v>
      </c>
      <c r="BJ68">
        <f t="shared" si="25"/>
        <v>33.27938083543949</v>
      </c>
      <c r="BK68" s="7">
        <f t="shared" si="26"/>
        <v>5.2168714631690899E-2</v>
      </c>
      <c r="BL68" s="8">
        <f>BL$3*temperature!$I178+BL$4*temperature!$I178^2+BL$5*temperature!$I178^6</f>
        <v>3.7299890843250814</v>
      </c>
      <c r="BM68" s="8">
        <f>BM$3*temperature!$I178+BM$4*temperature!$I178^2+BM$5*temperature!$I178^6</f>
        <v>1.8364337058976599</v>
      </c>
      <c r="BN68" s="8">
        <f>BN$3*temperature!$I178+BN$4*temperature!$I178^2+BN$5*temperature!$I178^6</f>
        <v>0.5410480915773932</v>
      </c>
      <c r="BO68" s="8"/>
      <c r="BP68" s="8"/>
      <c r="BQ68" s="8"/>
    </row>
    <row r="69" spans="1:69" x14ac:dyDescent="0.3">
      <c r="A69">
        <f t="shared" si="72"/>
        <v>2023</v>
      </c>
      <c r="B69" s="4">
        <f t="shared" si="73"/>
        <v>1119.657423486442</v>
      </c>
      <c r="C69" s="4">
        <f t="shared" si="74"/>
        <v>2739.4084659561881</v>
      </c>
      <c r="D69" s="4">
        <f t="shared" si="75"/>
        <v>3720.813068602688</v>
      </c>
      <c r="E69" s="11">
        <f t="shared" si="76"/>
        <v>2.1087973192578662E-3</v>
      </c>
      <c r="F69" s="11">
        <f t="shared" si="77"/>
        <v>4.154472125355844E-3</v>
      </c>
      <c r="G69" s="11">
        <f t="shared" si="78"/>
        <v>8.4812070604568749E-3</v>
      </c>
      <c r="H69" s="4">
        <f t="shared" si="79"/>
        <v>53412.090819905468</v>
      </c>
      <c r="I69" s="4">
        <f t="shared" si="80"/>
        <v>13152.035003056035</v>
      </c>
      <c r="J69" s="4">
        <f t="shared" si="81"/>
        <v>5132.2484114088038</v>
      </c>
      <c r="K69" s="4">
        <f t="shared" si="82"/>
        <v>47703.958103174438</v>
      </c>
      <c r="L69" s="4">
        <f t="shared" si="83"/>
        <v>4801.049265380484</v>
      </c>
      <c r="M69" s="4">
        <f t="shared" si="84"/>
        <v>1379.3351928147697</v>
      </c>
      <c r="N69" s="11">
        <f t="shared" si="85"/>
        <v>2.3860089547204755E-2</v>
      </c>
      <c r="O69" s="11">
        <f t="shared" si="86"/>
        <v>2.9580510909847257E-2</v>
      </c>
      <c r="P69" s="11">
        <f t="shared" si="87"/>
        <v>2.6962833856736035E-2</v>
      </c>
      <c r="Q69" s="4">
        <f t="shared" si="88"/>
        <v>6529.7878564266412</v>
      </c>
      <c r="R69" s="4">
        <f t="shared" si="89"/>
        <v>6721.5910354359539</v>
      </c>
      <c r="S69" s="4">
        <f t="shared" si="90"/>
        <v>2969.7296721906437</v>
      </c>
      <c r="T69" s="4">
        <f t="shared" si="91"/>
        <v>122.25299096498088</v>
      </c>
      <c r="U69" s="4">
        <f t="shared" si="92"/>
        <v>511.06851782816204</v>
      </c>
      <c r="V69" s="4">
        <f t="shared" si="93"/>
        <v>578.64106218807365</v>
      </c>
      <c r="W69" s="11">
        <f t="shared" si="94"/>
        <v>-1.0734613539272964E-2</v>
      </c>
      <c r="X69" s="11">
        <f t="shared" si="95"/>
        <v>-1.217998157191269E-2</v>
      </c>
      <c r="Y69" s="11">
        <f t="shared" si="96"/>
        <v>-9.7425357312937999E-3</v>
      </c>
      <c r="Z69" s="4">
        <f t="shared" si="118"/>
        <v>11301.332509738624</v>
      </c>
      <c r="AA69" s="4">
        <f t="shared" si="119"/>
        <v>15198.581052105712</v>
      </c>
      <c r="AB69" s="4">
        <f t="shared" si="120"/>
        <v>6172.8461047134406</v>
      </c>
      <c r="AC69" s="12">
        <f t="shared" si="100"/>
        <v>2.19588148541136</v>
      </c>
      <c r="AD69" s="12">
        <f t="shared" si="101"/>
        <v>2.8865536569611066</v>
      </c>
      <c r="AE69" s="12">
        <f t="shared" si="102"/>
        <v>2.6647054202526999</v>
      </c>
      <c r="AF69" s="11">
        <f t="shared" si="103"/>
        <v>-4.0504037456468023E-3</v>
      </c>
      <c r="AG69" s="11">
        <f t="shared" si="104"/>
        <v>2.9673830763510267E-4</v>
      </c>
      <c r="AH69" s="11">
        <f t="shared" si="105"/>
        <v>9.7937136394747881E-3</v>
      </c>
      <c r="AI69" s="1">
        <f t="shared" si="63"/>
        <v>82316.619256849895</v>
      </c>
      <c r="AJ69" s="1">
        <f t="shared" si="64"/>
        <v>19080.254784562494</v>
      </c>
      <c r="AK69" s="1">
        <f t="shared" si="65"/>
        <v>7308.7773831742543</v>
      </c>
      <c r="AL69" s="10">
        <f t="shared" si="106"/>
        <v>19.545534847668499</v>
      </c>
      <c r="AM69" s="10">
        <f t="shared" si="107"/>
        <v>3.2103820265548264</v>
      </c>
      <c r="AN69" s="10">
        <f t="shared" si="108"/>
        <v>1.2034174598363268</v>
      </c>
      <c r="AO69" s="7">
        <f t="shared" si="109"/>
        <v>1.8095467155185369E-2</v>
      </c>
      <c r="AP69" s="7">
        <f t="shared" si="110"/>
        <v>2.2795515998805142E-2</v>
      </c>
      <c r="AQ69" s="7">
        <f t="shared" si="111"/>
        <v>2.067840921887059E-2</v>
      </c>
      <c r="AR69" s="1">
        <f t="shared" si="123"/>
        <v>53412.090819905468</v>
      </c>
      <c r="AS69" s="1">
        <f t="shared" si="121"/>
        <v>13152.035003056035</v>
      </c>
      <c r="AT69" s="1">
        <f t="shared" si="122"/>
        <v>5132.2484114088038</v>
      </c>
      <c r="AU69" s="1">
        <f t="shared" si="69"/>
        <v>10682.418163981094</v>
      </c>
      <c r="AV69" s="1">
        <f t="shared" si="70"/>
        <v>2630.407000611207</v>
      </c>
      <c r="AW69" s="1">
        <f t="shared" si="71"/>
        <v>1026.4496822817607</v>
      </c>
      <c r="AX69">
        <v>0.2</v>
      </c>
      <c r="AY69">
        <v>0.2</v>
      </c>
      <c r="AZ69">
        <v>0.2</v>
      </c>
      <c r="BA69">
        <f t="shared" si="4"/>
        <v>0.2</v>
      </c>
      <c r="BB69">
        <f t="shared" si="22"/>
        <v>4.000000000000001E-3</v>
      </c>
      <c r="BC69">
        <f t="shared" si="5"/>
        <v>4.000000000000001E-3</v>
      </c>
      <c r="BD69">
        <f t="shared" si="6"/>
        <v>4.000000000000001E-3</v>
      </c>
      <c r="BE69">
        <f t="shared" si="7"/>
        <v>213.64836327962192</v>
      </c>
      <c r="BF69">
        <f t="shared" si="8"/>
        <v>52.608140012224155</v>
      </c>
      <c r="BG69">
        <f t="shared" si="9"/>
        <v>20.528993645635222</v>
      </c>
      <c r="BH69">
        <f t="shared" si="23"/>
        <v>189.04705537644887</v>
      </c>
      <c r="BI69">
        <f t="shared" si="24"/>
        <v>34.613849695485534</v>
      </c>
      <c r="BJ69">
        <f t="shared" si="25"/>
        <v>33.256934155477751</v>
      </c>
      <c r="BK69" s="7">
        <f t="shared" si="26"/>
        <v>5.2033885801352014E-2</v>
      </c>
      <c r="BL69" s="8">
        <f>BL$3*temperature!$I179+BL$4*temperature!$I179^2+BL$5*temperature!$I179^6</f>
        <v>3.7371510102226719</v>
      </c>
      <c r="BM69" s="8">
        <f>BM$3*temperature!$I179+BM$4*temperature!$I179^2+BM$5*temperature!$I179^6</f>
        <v>1.8232513464342257</v>
      </c>
      <c r="BN69" s="8">
        <f>BN$3*temperature!$I179+BN$4*temperature!$I179^2+BN$5*temperature!$I179^6</f>
        <v>0.51485827553051378</v>
      </c>
      <c r="BO69" s="8"/>
      <c r="BP69" s="8"/>
      <c r="BQ69" s="8"/>
    </row>
    <row r="70" spans="1:69" x14ac:dyDescent="0.3">
      <c r="A70">
        <f t="shared" si="72"/>
        <v>2024</v>
      </c>
      <c r="B70" s="4">
        <f t="shared" si="73"/>
        <v>1121.9004975309206</v>
      </c>
      <c r="C70" s="4">
        <f t="shared" si="74"/>
        <v>2750.2202222623778</v>
      </c>
      <c r="D70" s="4">
        <f t="shared" si="75"/>
        <v>3750.7922053673574</v>
      </c>
      <c r="E70" s="11">
        <f t="shared" si="76"/>
        <v>2.0033574532949726E-3</v>
      </c>
      <c r="F70" s="11">
        <f t="shared" si="77"/>
        <v>3.946748519088052E-3</v>
      </c>
      <c r="G70" s="11">
        <f t="shared" si="78"/>
        <v>8.0571467074340309E-3</v>
      </c>
      <c r="H70" s="4">
        <f t="shared" si="79"/>
        <v>54780.320531038451</v>
      </c>
      <c r="I70" s="4">
        <f t="shared" si="80"/>
        <v>13590.16828429696</v>
      </c>
      <c r="J70" s="4">
        <f t="shared" si="81"/>
        <v>5311.6150669768758</v>
      </c>
      <c r="K70" s="4">
        <f t="shared" si="82"/>
        <v>48828.145322690398</v>
      </c>
      <c r="L70" s="4">
        <f t="shared" si="83"/>
        <v>4941.4836580313768</v>
      </c>
      <c r="M70" s="4">
        <f t="shared" si="84"/>
        <v>1416.1315199962271</v>
      </c>
      <c r="N70" s="11">
        <f t="shared" si="85"/>
        <v>2.356591075911485E-2</v>
      </c>
      <c r="O70" s="11">
        <f t="shared" si="86"/>
        <v>2.92507710061507E-2</v>
      </c>
      <c r="P70" s="11">
        <f t="shared" si="87"/>
        <v>2.667685662856778E-2</v>
      </c>
      <c r="Q70" s="4">
        <f t="shared" si="88"/>
        <v>6625.1677011275779</v>
      </c>
      <c r="R70" s="4">
        <f t="shared" si="89"/>
        <v>6860.9110128490875</v>
      </c>
      <c r="S70" s="4">
        <f t="shared" si="90"/>
        <v>3043.5747196614375</v>
      </c>
      <c r="T70" s="4">
        <f t="shared" si="91"/>
        <v>120.94065235295159</v>
      </c>
      <c r="U70" s="4">
        <f t="shared" si="92"/>
        <v>504.84371269903028</v>
      </c>
      <c r="V70" s="4">
        <f t="shared" si="93"/>
        <v>573.00363096411252</v>
      </c>
      <c r="W70" s="11">
        <f t="shared" si="94"/>
        <v>-1.0734613539272964E-2</v>
      </c>
      <c r="X70" s="11">
        <f t="shared" si="95"/>
        <v>-1.217998157191269E-2</v>
      </c>
      <c r="Y70" s="11">
        <f t="shared" si="96"/>
        <v>-9.7425357312937999E-3</v>
      </c>
      <c r="Z70" s="4">
        <f t="shared" si="118"/>
        <v>11424.450380307491</v>
      </c>
      <c r="AA70" s="4">
        <f t="shared" si="119"/>
        <v>15526.392455819188</v>
      </c>
      <c r="AB70" s="4">
        <f t="shared" si="120"/>
        <v>6392.7654911463833</v>
      </c>
      <c r="AC70" s="12">
        <f t="shared" si="100"/>
        <v>2.1869872788178535</v>
      </c>
      <c r="AD70" s="12">
        <f t="shared" si="101"/>
        <v>2.8874102080081712</v>
      </c>
      <c r="AE70" s="12">
        <f t="shared" si="102"/>
        <v>2.6908027820722111</v>
      </c>
      <c r="AF70" s="11">
        <f t="shared" si="103"/>
        <v>-4.0504037456468023E-3</v>
      </c>
      <c r="AG70" s="11">
        <f t="shared" si="104"/>
        <v>2.9673830763510267E-4</v>
      </c>
      <c r="AH70" s="11">
        <f t="shared" si="105"/>
        <v>9.7937136394747881E-3</v>
      </c>
      <c r="AI70" s="1">
        <f t="shared" si="63"/>
        <v>84767.375495146014</v>
      </c>
      <c r="AJ70" s="1">
        <f t="shared" si="64"/>
        <v>19802.636306717453</v>
      </c>
      <c r="AK70" s="1">
        <f t="shared" si="65"/>
        <v>7604.3493271385896</v>
      </c>
      <c r="AL70" s="10">
        <f t="shared" si="106"/>
        <v>19.895683575696349</v>
      </c>
      <c r="AM70" s="10">
        <f t="shared" si="107"/>
        <v>3.2828325182549478</v>
      </c>
      <c r="AN70" s="10">
        <f t="shared" si="108"/>
        <v>1.2280533709449999</v>
      </c>
      <c r="AO70" s="7">
        <f t="shared" si="109"/>
        <v>1.7914512483633516E-2</v>
      </c>
      <c r="AP70" s="7">
        <f t="shared" si="110"/>
        <v>2.2567560838817089E-2</v>
      </c>
      <c r="AQ70" s="7">
        <f t="shared" si="111"/>
        <v>2.0471625126681884E-2</v>
      </c>
      <c r="AR70" s="1">
        <f t="shared" si="123"/>
        <v>54780.320531038451</v>
      </c>
      <c r="AS70" s="1">
        <f t="shared" si="121"/>
        <v>13590.16828429696</v>
      </c>
      <c r="AT70" s="1">
        <f t="shared" si="122"/>
        <v>5311.6150669768758</v>
      </c>
      <c r="AU70" s="1">
        <f t="shared" si="69"/>
        <v>10956.06410620769</v>
      </c>
      <c r="AV70" s="1">
        <f t="shared" si="70"/>
        <v>2718.0336568593921</v>
      </c>
      <c r="AW70" s="1">
        <f t="shared" si="71"/>
        <v>1062.3230133953753</v>
      </c>
      <c r="AX70">
        <v>0.2</v>
      </c>
      <c r="AY70">
        <v>0.2</v>
      </c>
      <c r="AZ70">
        <v>0.2</v>
      </c>
      <c r="BA70">
        <f t="shared" ref="BA70:BA133" si="124">(AX70*Z70+AY70*AA70+AZ70*AB70)/(Z70+AA70+AB70)</f>
        <v>0.2</v>
      </c>
      <c r="BB70">
        <f t="shared" si="22"/>
        <v>4.000000000000001E-3</v>
      </c>
      <c r="BC70">
        <f t="shared" ref="BC70:BC133" si="125">BC$5*AY70^2</f>
        <v>4.000000000000001E-3</v>
      </c>
      <c r="BD70">
        <f t="shared" ref="BD70:BD133" si="126">BD$5*AZ70^2</f>
        <v>4.000000000000001E-3</v>
      </c>
      <c r="BE70">
        <f t="shared" ref="BE70:BE133" si="127">BB70*AR70</f>
        <v>219.12128212415385</v>
      </c>
      <c r="BF70">
        <f t="shared" ref="BF70:BF133" si="128">BC70*AS70</f>
        <v>54.360673137187852</v>
      </c>
      <c r="BG70">
        <f t="shared" ref="BG70:BG133" si="129">BD70*AT70</f>
        <v>21.246460267907509</v>
      </c>
      <c r="BH70">
        <f t="shared" si="23"/>
        <v>191.80028345333508</v>
      </c>
      <c r="BI70">
        <f t="shared" si="24"/>
        <v>35.011786087381701</v>
      </c>
      <c r="BJ70">
        <f t="shared" si="25"/>
        <v>33.235162931180014</v>
      </c>
      <c r="BK70" s="7">
        <f t="shared" si="26"/>
        <v>5.1894674987350758E-2</v>
      </c>
      <c r="BL70" s="8">
        <f>BL$3*temperature!$I180+BL$4*temperature!$I180^2+BL$5*temperature!$I180^6</f>
        <v>3.7416633826873684</v>
      </c>
      <c r="BM70" s="8">
        <f>BM$3*temperature!$I180+BM$4*temperature!$I180^2+BM$5*temperature!$I180^6</f>
        <v>1.8079759254511116</v>
      </c>
      <c r="BN70" s="8">
        <f>BN$3*temperature!$I180+BN$4*temperature!$I180^2+BN$5*temperature!$I180^6</f>
        <v>0.48699904915854852</v>
      </c>
      <c r="BO70" s="8"/>
      <c r="BP70" s="8"/>
      <c r="BQ70" s="8"/>
    </row>
    <row r="71" spans="1:69" x14ac:dyDescent="0.3">
      <c r="A71">
        <f t="shared" si="72"/>
        <v>2025</v>
      </c>
      <c r="B71" s="4">
        <f t="shared" si="73"/>
        <v>1124.0356868683255</v>
      </c>
      <c r="C71" s="4">
        <f t="shared" si="74"/>
        <v>2760.5319284722891</v>
      </c>
      <c r="D71" s="4">
        <f t="shared" si="75"/>
        <v>3779.5018542817152</v>
      </c>
      <c r="E71" s="11">
        <f t="shared" si="76"/>
        <v>1.9031895806302238E-3</v>
      </c>
      <c r="F71" s="11">
        <f t="shared" si="77"/>
        <v>3.749411093133649E-3</v>
      </c>
      <c r="G71" s="11">
        <f t="shared" si="78"/>
        <v>7.6542893720623287E-3</v>
      </c>
      <c r="H71" s="4">
        <f t="shared" si="79"/>
        <v>56162.064453688305</v>
      </c>
      <c r="I71" s="4">
        <f t="shared" si="80"/>
        <v>14035.665873220159</v>
      </c>
      <c r="J71" s="4">
        <f t="shared" si="81"/>
        <v>5493.5152046345147</v>
      </c>
      <c r="K71" s="4">
        <f t="shared" si="82"/>
        <v>49964.663141756086</v>
      </c>
      <c r="L71" s="4">
        <f t="shared" si="83"/>
        <v>5084.4062799837502</v>
      </c>
      <c r="M71" s="4">
        <f t="shared" si="84"/>
        <v>1453.5024499091146</v>
      </c>
      <c r="N71" s="11">
        <f t="shared" si="85"/>
        <v>2.3275875246843603E-2</v>
      </c>
      <c r="O71" s="11">
        <f t="shared" si="86"/>
        <v>2.8923018235643028E-2</v>
      </c>
      <c r="P71" s="11">
        <f t="shared" si="87"/>
        <v>2.6389448568298945E-2</v>
      </c>
      <c r="Q71" s="4">
        <f t="shared" si="88"/>
        <v>6719.3642469568977</v>
      </c>
      <c r="R71" s="4">
        <f t="shared" si="89"/>
        <v>6999.5125410013989</v>
      </c>
      <c r="S71" s="4">
        <f t="shared" si="90"/>
        <v>3117.1365645178457</v>
      </c>
      <c r="T71" s="4">
        <f t="shared" si="91"/>
        <v>119.64240118875509</v>
      </c>
      <c r="U71" s="4">
        <f t="shared" si="92"/>
        <v>498.69472558166012</v>
      </c>
      <c r="V71" s="4">
        <f t="shared" si="93"/>
        <v>567.42112261528359</v>
      </c>
      <c r="W71" s="11">
        <f t="shared" si="94"/>
        <v>-1.0734613539272964E-2</v>
      </c>
      <c r="X71" s="11">
        <f t="shared" si="95"/>
        <v>-1.217998157191269E-2</v>
      </c>
      <c r="Y71" s="11">
        <f t="shared" si="96"/>
        <v>-9.7425357312937999E-3</v>
      </c>
      <c r="Z71" s="4">
        <f t="shared" si="118"/>
        <v>11544.376435730364</v>
      </c>
      <c r="AA71" s="4">
        <f t="shared" si="119"/>
        <v>15852.914367276884</v>
      </c>
      <c r="AB71" s="4">
        <f t="shared" si="120"/>
        <v>6615.8932010600302</v>
      </c>
      <c r="AC71" s="12">
        <f t="shared" si="100"/>
        <v>2.178129097352048</v>
      </c>
      <c r="AD71" s="12">
        <f t="shared" si="101"/>
        <v>2.8882670132267436</v>
      </c>
      <c r="AE71" s="12">
        <f t="shared" si="102"/>
        <v>2.7171557339801287</v>
      </c>
      <c r="AF71" s="11">
        <f t="shared" si="103"/>
        <v>-4.0504037456468023E-3</v>
      </c>
      <c r="AG71" s="11">
        <f t="shared" si="104"/>
        <v>2.9673830763510267E-4</v>
      </c>
      <c r="AH71" s="11">
        <f t="shared" si="105"/>
        <v>9.7937136394747881E-3</v>
      </c>
      <c r="AI71" s="1">
        <f t="shared" si="63"/>
        <v>87246.702051839107</v>
      </c>
      <c r="AJ71" s="1">
        <f t="shared" si="64"/>
        <v>20540.406332905102</v>
      </c>
      <c r="AK71" s="1">
        <f t="shared" si="65"/>
        <v>7906.2374078201065</v>
      </c>
      <c r="AL71" s="10">
        <f t="shared" si="106"/>
        <v>20.248540832765713</v>
      </c>
      <c r="AM71" s="10">
        <f t="shared" si="107"/>
        <v>3.3561771856085199</v>
      </c>
      <c r="AN71" s="10">
        <f t="shared" si="108"/>
        <v>1.2529422167080884</v>
      </c>
      <c r="AO71" s="7">
        <f t="shared" si="109"/>
        <v>1.7735367358797181E-2</v>
      </c>
      <c r="AP71" s="7">
        <f t="shared" si="110"/>
        <v>2.2341885230428918E-2</v>
      </c>
      <c r="AQ71" s="7">
        <f t="shared" si="111"/>
        <v>2.0266908875415064E-2</v>
      </c>
      <c r="AR71" s="1">
        <f t="shared" si="123"/>
        <v>56162.064453688305</v>
      </c>
      <c r="AS71" s="1">
        <f t="shared" si="121"/>
        <v>14035.665873220159</v>
      </c>
      <c r="AT71" s="1">
        <f t="shared" si="122"/>
        <v>5493.5152046345147</v>
      </c>
      <c r="AU71" s="1">
        <f t="shared" si="69"/>
        <v>11232.412890737662</v>
      </c>
      <c r="AV71" s="1">
        <f t="shared" si="70"/>
        <v>2807.1331746440319</v>
      </c>
      <c r="AW71" s="1">
        <f t="shared" si="71"/>
        <v>1098.703040926903</v>
      </c>
      <c r="AX71">
        <v>0.2</v>
      </c>
      <c r="AY71">
        <v>0.2</v>
      </c>
      <c r="AZ71">
        <v>0.2</v>
      </c>
      <c r="BA71">
        <f t="shared" si="124"/>
        <v>0.19999999999999998</v>
      </c>
      <c r="BB71">
        <f t="shared" ref="BB71:BB134" si="130">BB$5*AX71^2</f>
        <v>4.000000000000001E-3</v>
      </c>
      <c r="BC71">
        <f t="shared" si="125"/>
        <v>4.000000000000001E-3</v>
      </c>
      <c r="BD71">
        <f t="shared" si="126"/>
        <v>4.000000000000001E-3</v>
      </c>
      <c r="BE71">
        <f t="shared" si="127"/>
        <v>224.64825781475326</v>
      </c>
      <c r="BF71">
        <f t="shared" si="128"/>
        <v>56.142663492880651</v>
      </c>
      <c r="BG71">
        <f t="shared" si="129"/>
        <v>21.974060818538064</v>
      </c>
      <c r="BH71">
        <f t="shared" ref="BH71:BH134" si="131">2*BB$5*AX71*AR71/Z71*1000</f>
        <v>194.59540241554907</v>
      </c>
      <c r="BI71">
        <f t="shared" ref="BI71:BI134" si="132">2*BC$5*AY71*AS71/AA71*1000</f>
        <v>35.414727028847565</v>
      </c>
      <c r="BJ71">
        <f t="shared" ref="BJ71:BJ134" si="133">2*BD$5*AZ71*AT71/AB71*1000</f>
        <v>33.214050092309947</v>
      </c>
      <c r="BK71" s="7">
        <f t="shared" ref="BK71:BK134" si="134">SUM(H71:J71)*SUM(B70:D70)/SUM(H70:J70)/SUM(B71:D71)-1+BK$5</f>
        <v>5.1751208544011468E-2</v>
      </c>
      <c r="BL71" s="8">
        <f>BL$3*temperature!$I181+BL$4*temperature!$I181^2+BL$5*temperature!$I181^6</f>
        <v>3.7434670472872722</v>
      </c>
      <c r="BM71" s="8">
        <f>BM$3*temperature!$I181+BM$4*temperature!$I181^2+BM$5*temperature!$I181^6</f>
        <v>1.7905545216755727</v>
      </c>
      <c r="BN71" s="8">
        <f>BN$3*temperature!$I181+BN$4*temperature!$I181^2+BN$5*temperature!$I181^6</f>
        <v>0.45742305153748175</v>
      </c>
      <c r="BO71" s="8"/>
      <c r="BP71" s="8"/>
      <c r="BQ71" s="8"/>
    </row>
    <row r="72" spans="1:69" x14ac:dyDescent="0.3">
      <c r="A72">
        <f t="shared" si="72"/>
        <v>2026</v>
      </c>
      <c r="B72" s="4">
        <f t="shared" si="73"/>
        <v>1126.0679772254546</v>
      </c>
      <c r="C72" s="4">
        <f t="shared" si="74"/>
        <v>2770.3647790560749</v>
      </c>
      <c r="D72" s="4">
        <f t="shared" si="75"/>
        <v>3806.9847851128879</v>
      </c>
      <c r="E72" s="11">
        <f t="shared" si="76"/>
        <v>1.8080301015987125E-3</v>
      </c>
      <c r="F72" s="11">
        <f t="shared" si="77"/>
        <v>3.5619405384769666E-3</v>
      </c>
      <c r="G72" s="11">
        <f t="shared" si="78"/>
        <v>7.2715749034592122E-3</v>
      </c>
      <c r="H72" s="4">
        <f t="shared" si="79"/>
        <v>57557.088620235554</v>
      </c>
      <c r="I72" s="4">
        <f t="shared" si="80"/>
        <v>14488.471984758156</v>
      </c>
      <c r="J72" s="4">
        <f t="shared" si="81"/>
        <v>5677.8913871162058</v>
      </c>
      <c r="K72" s="4">
        <f t="shared" si="82"/>
        <v>51113.333994322282</v>
      </c>
      <c r="L72" s="4">
        <f t="shared" si="83"/>
        <v>5229.8065923631548</v>
      </c>
      <c r="M72" s="4">
        <f t="shared" si="84"/>
        <v>1491.4405251419569</v>
      </c>
      <c r="N72" s="11">
        <f t="shared" si="85"/>
        <v>2.2989664701776658E-2</v>
      </c>
      <c r="O72" s="11">
        <f t="shared" si="86"/>
        <v>2.8597304065140383E-2</v>
      </c>
      <c r="P72" s="11">
        <f t="shared" si="87"/>
        <v>2.6101142956597378E-2</v>
      </c>
      <c r="Q72" s="4">
        <f t="shared" si="88"/>
        <v>6812.3468591599612</v>
      </c>
      <c r="R72" s="4">
        <f t="shared" si="89"/>
        <v>7137.3202405381162</v>
      </c>
      <c r="S72" s="4">
        <f t="shared" si="90"/>
        <v>3190.3674368405118</v>
      </c>
      <c r="T72" s="4">
        <f t="shared" si="91"/>
        <v>118.35808624908314</v>
      </c>
      <c r="U72" s="4">
        <f t="shared" si="92"/>
        <v>492.62063301406545</v>
      </c>
      <c r="V72" s="4">
        <f t="shared" si="93"/>
        <v>561.89300205351333</v>
      </c>
      <c r="W72" s="11">
        <f t="shared" si="94"/>
        <v>-1.0734613539272964E-2</v>
      </c>
      <c r="X72" s="11">
        <f t="shared" si="95"/>
        <v>-1.217998157191269E-2</v>
      </c>
      <c r="Y72" s="11">
        <f t="shared" si="96"/>
        <v>-9.7425357312937999E-3</v>
      </c>
      <c r="Z72" s="4">
        <f t="shared" si="118"/>
        <v>11661.090015727741</v>
      </c>
      <c r="AA72" s="4">
        <f t="shared" si="119"/>
        <v>16177.968143454736</v>
      </c>
      <c r="AB72" s="4">
        <f t="shared" si="120"/>
        <v>6842.1566014447126</v>
      </c>
      <c r="AC72" s="12">
        <f t="shared" si="100"/>
        <v>2.169306795097631</v>
      </c>
      <c r="AD72" s="12">
        <f t="shared" si="101"/>
        <v>2.8891240726922467</v>
      </c>
      <c r="AE72" s="12">
        <f t="shared" si="102"/>
        <v>2.7437667791525868</v>
      </c>
      <c r="AF72" s="11">
        <f t="shared" si="103"/>
        <v>-4.0504037456468023E-3</v>
      </c>
      <c r="AG72" s="11">
        <f t="shared" si="104"/>
        <v>2.9673830763510267E-4</v>
      </c>
      <c r="AH72" s="11">
        <f t="shared" si="105"/>
        <v>9.7937136394747881E-3</v>
      </c>
      <c r="AI72" s="1">
        <f t="shared" si="63"/>
        <v>89754.444737392856</v>
      </c>
      <c r="AJ72" s="1">
        <f t="shared" si="64"/>
        <v>21293.498874258621</v>
      </c>
      <c r="AK72" s="1">
        <f t="shared" si="65"/>
        <v>8214.3167079649993</v>
      </c>
      <c r="AL72" s="10">
        <f t="shared" si="106"/>
        <v>20.60406498981293</v>
      </c>
      <c r="AM72" s="10">
        <f t="shared" si="107"/>
        <v>3.4304106778474308</v>
      </c>
      <c r="AN72" s="10">
        <f t="shared" si="108"/>
        <v>1.2780815497829499</v>
      </c>
      <c r="AO72" s="7">
        <f t="shared" si="109"/>
        <v>1.755801368520921E-2</v>
      </c>
      <c r="AP72" s="7">
        <f t="shared" si="110"/>
        <v>2.2118466378124629E-2</v>
      </c>
      <c r="AQ72" s="7">
        <f t="shared" si="111"/>
        <v>2.0064239786660911E-2</v>
      </c>
      <c r="AR72" s="1">
        <f t="shared" si="123"/>
        <v>57557.088620235554</v>
      </c>
      <c r="AS72" s="1">
        <f t="shared" si="121"/>
        <v>14488.471984758156</v>
      </c>
      <c r="AT72" s="1">
        <f t="shared" si="122"/>
        <v>5677.8913871162058</v>
      </c>
      <c r="AU72" s="1">
        <f t="shared" si="69"/>
        <v>11511.417724047111</v>
      </c>
      <c r="AV72" s="1">
        <f t="shared" si="70"/>
        <v>2897.6943969516315</v>
      </c>
      <c r="AW72" s="1">
        <f t="shared" si="71"/>
        <v>1135.5782774232412</v>
      </c>
      <c r="AX72">
        <v>0.2</v>
      </c>
      <c r="AY72">
        <v>0.2</v>
      </c>
      <c r="AZ72">
        <v>0.2</v>
      </c>
      <c r="BA72">
        <f t="shared" si="124"/>
        <v>0.2</v>
      </c>
      <c r="BB72">
        <f t="shared" si="130"/>
        <v>4.000000000000001E-3</v>
      </c>
      <c r="BC72">
        <f t="shared" si="125"/>
        <v>4.000000000000001E-3</v>
      </c>
      <c r="BD72">
        <f t="shared" si="126"/>
        <v>4.000000000000001E-3</v>
      </c>
      <c r="BE72">
        <f t="shared" si="127"/>
        <v>230.22835448094227</v>
      </c>
      <c r="BF72">
        <f t="shared" si="128"/>
        <v>57.95388793903264</v>
      </c>
      <c r="BG72">
        <f t="shared" si="129"/>
        <v>22.711565548464829</v>
      </c>
      <c r="BH72">
        <f t="shared" si="131"/>
        <v>197.43296224488859</v>
      </c>
      <c r="BI72">
        <f t="shared" si="132"/>
        <v>35.822723487361763</v>
      </c>
      <c r="BJ72">
        <f t="shared" si="133"/>
        <v>33.193577509858969</v>
      </c>
      <c r="BK72" s="7">
        <f t="shared" si="134"/>
        <v>5.1603621326861776E-2</v>
      </c>
      <c r="BL72" s="8">
        <f>BL$3*temperature!$I182+BL$4*temperature!$I182^2+BL$5*temperature!$I182^6</f>
        <v>3.7424970818601166</v>
      </c>
      <c r="BM72" s="8">
        <f>BM$3*temperature!$I182+BM$4*temperature!$I182^2+BM$5*temperature!$I182^6</f>
        <v>1.7709309447667314</v>
      </c>
      <c r="BN72" s="8">
        <f>BN$3*temperature!$I182+BN$4*temperature!$I182^2+BN$5*temperature!$I182^6</f>
        <v>0.42608138540352991</v>
      </c>
      <c r="BO72" s="8"/>
      <c r="BP72" s="8"/>
      <c r="BQ72" s="8"/>
    </row>
    <row r="73" spans="1:69" x14ac:dyDescent="0.3">
      <c r="A73">
        <f t="shared" si="72"/>
        <v>2027</v>
      </c>
      <c r="B73" s="4">
        <f t="shared" si="73"/>
        <v>1128.0021437847611</v>
      </c>
      <c r="C73" s="4">
        <f t="shared" si="74"/>
        <v>2779.7392599383193</v>
      </c>
      <c r="D73" s="4">
        <f t="shared" si="75"/>
        <v>3833.283421383102</v>
      </c>
      <c r="E73" s="11">
        <f t="shared" si="76"/>
        <v>1.7176285965187768E-3</v>
      </c>
      <c r="F73" s="11">
        <f t="shared" si="77"/>
        <v>3.3838435115531181E-3</v>
      </c>
      <c r="G73" s="11">
        <f t="shared" si="78"/>
        <v>6.9079961582862509E-3</v>
      </c>
      <c r="H73" s="4">
        <f t="shared" si="79"/>
        <v>58965.143479314094</v>
      </c>
      <c r="I73" s="4">
        <f t="shared" si="80"/>
        <v>14948.527078603085</v>
      </c>
      <c r="J73" s="4">
        <f t="shared" si="81"/>
        <v>5864.6866545578941</v>
      </c>
      <c r="K73" s="4">
        <f t="shared" si="82"/>
        <v>52273.964020555519</v>
      </c>
      <c r="L73" s="4">
        <f t="shared" si="83"/>
        <v>5377.6723932498562</v>
      </c>
      <c r="M73" s="4">
        <f t="shared" si="84"/>
        <v>1529.9381782842015</v>
      </c>
      <c r="N73" s="11">
        <f t="shared" si="85"/>
        <v>2.2706991219985095E-2</v>
      </c>
      <c r="O73" s="11">
        <f t="shared" si="86"/>
        <v>2.8273665244642698E-2</v>
      </c>
      <c r="P73" s="11">
        <f t="shared" si="87"/>
        <v>2.5812395796728449E-2</v>
      </c>
      <c r="Q73" s="4">
        <f t="shared" si="88"/>
        <v>6904.0846532179394</v>
      </c>
      <c r="R73" s="4">
        <f t="shared" si="89"/>
        <v>7274.2600618108681</v>
      </c>
      <c r="S73" s="4">
        <f t="shared" si="90"/>
        <v>3263.2215553276446</v>
      </c>
      <c r="T73" s="4">
        <f t="shared" si="91"/>
        <v>117.0875579339513</v>
      </c>
      <c r="U73" s="4">
        <f t="shared" si="92"/>
        <v>486.62052278201014</v>
      </c>
      <c r="V73" s="4">
        <f t="shared" si="93"/>
        <v>556.41873940384301</v>
      </c>
      <c r="W73" s="11">
        <f t="shared" si="94"/>
        <v>-1.0734613539272964E-2</v>
      </c>
      <c r="X73" s="11">
        <f t="shared" si="95"/>
        <v>-1.217998157191269E-2</v>
      </c>
      <c r="Y73" s="11">
        <f t="shared" si="96"/>
        <v>-9.7425357312937999E-3</v>
      </c>
      <c r="Z73" s="4">
        <f t="shared" si="118"/>
        <v>11774.570544568789</v>
      </c>
      <c r="AA73" s="4">
        <f t="shared" si="119"/>
        <v>16501.378115602405</v>
      </c>
      <c r="AB73" s="4">
        <f t="shared" si="120"/>
        <v>7071.4837400666256</v>
      </c>
      <c r="AC73" s="12">
        <f t="shared" si="100"/>
        <v>2.1605202267293104</v>
      </c>
      <c r="AD73" s="12">
        <f t="shared" si="101"/>
        <v>2.8899813864801254</v>
      </c>
      <c r="AE73" s="12">
        <f t="shared" si="102"/>
        <v>2.7706384452811115</v>
      </c>
      <c r="AF73" s="11">
        <f t="shared" si="103"/>
        <v>-4.0504037456468023E-3</v>
      </c>
      <c r="AG73" s="11">
        <f t="shared" si="104"/>
        <v>2.9673830763510267E-4</v>
      </c>
      <c r="AH73" s="11">
        <f t="shared" si="105"/>
        <v>9.7937136394747881E-3</v>
      </c>
      <c r="AI73" s="1">
        <f t="shared" si="63"/>
        <v>92290.417987700697</v>
      </c>
      <c r="AJ73" s="1">
        <f t="shared" si="64"/>
        <v>22061.843383784391</v>
      </c>
      <c r="AK73" s="1">
        <f t="shared" si="65"/>
        <v>8528.4633145917396</v>
      </c>
      <c r="AL73" s="10">
        <f t="shared" si="106"/>
        <v>20.962213780324387</v>
      </c>
      <c r="AM73" s="10">
        <f t="shared" si="107"/>
        <v>3.5055273468561481</v>
      </c>
      <c r="AN73" s="10">
        <f t="shared" si="108"/>
        <v>1.3034688471178848</v>
      </c>
      <c r="AO73" s="7">
        <f t="shared" si="109"/>
        <v>1.7382433548357116E-2</v>
      </c>
      <c r="AP73" s="7">
        <f t="shared" si="110"/>
        <v>2.1897281714343381E-2</v>
      </c>
      <c r="AQ73" s="7">
        <f t="shared" si="111"/>
        <v>1.9863597388794303E-2</v>
      </c>
      <c r="AR73" s="1">
        <f t="shared" si="123"/>
        <v>58965.143479314094</v>
      </c>
      <c r="AS73" s="1">
        <f t="shared" si="121"/>
        <v>14948.527078603085</v>
      </c>
      <c r="AT73" s="1">
        <f t="shared" si="122"/>
        <v>5864.6866545578941</v>
      </c>
      <c r="AU73" s="1">
        <f t="shared" si="69"/>
        <v>11793.02869586282</v>
      </c>
      <c r="AV73" s="1">
        <f t="shared" si="70"/>
        <v>2989.7054157206171</v>
      </c>
      <c r="AW73" s="1">
        <f t="shared" si="71"/>
        <v>1172.9373309115788</v>
      </c>
      <c r="AX73">
        <v>0.2</v>
      </c>
      <c r="AY73">
        <v>0.2</v>
      </c>
      <c r="AZ73">
        <v>0.2</v>
      </c>
      <c r="BA73">
        <f t="shared" si="124"/>
        <v>0.2</v>
      </c>
      <c r="BB73">
        <f t="shared" si="130"/>
        <v>4.000000000000001E-3</v>
      </c>
      <c r="BC73">
        <f t="shared" si="125"/>
        <v>4.000000000000001E-3</v>
      </c>
      <c r="BD73">
        <f t="shared" si="126"/>
        <v>4.000000000000001E-3</v>
      </c>
      <c r="BE73">
        <f t="shared" si="127"/>
        <v>235.86057391725643</v>
      </c>
      <c r="BF73">
        <f t="shared" si="128"/>
        <v>59.794108314412355</v>
      </c>
      <c r="BG73">
        <f t="shared" si="129"/>
        <v>23.458746618231583</v>
      </c>
      <c r="BH73">
        <f t="shared" si="131"/>
        <v>200.31352568187802</v>
      </c>
      <c r="BI73">
        <f t="shared" si="132"/>
        <v>36.235827029425948</v>
      </c>
      <c r="BJ73">
        <f t="shared" si="133"/>
        <v>33.173726307699262</v>
      </c>
      <c r="BK73" s="7">
        <f t="shared" si="134"/>
        <v>5.1452053961183991E-2</v>
      </c>
      <c r="BL73" s="8">
        <f>BL$3*temperature!$I183+BL$4*temperature!$I183^2+BL$5*temperature!$I183^6</f>
        <v>3.7386834047766051</v>
      </c>
      <c r="BM73" s="8">
        <f>BM$3*temperature!$I183+BM$4*temperature!$I183^2+BM$5*temperature!$I183^6</f>
        <v>1.7490460964866648</v>
      </c>
      <c r="BN73" s="8">
        <f>BN$3*temperature!$I183+BN$4*temperature!$I183^2+BN$5*temperature!$I183^6</f>
        <v>0.39292380592719178</v>
      </c>
      <c r="BO73" s="8"/>
      <c r="BP73" s="8"/>
      <c r="BQ73" s="8"/>
    </row>
    <row r="74" spans="1:69" x14ac:dyDescent="0.3">
      <c r="A74">
        <f t="shared" si="72"/>
        <v>2028</v>
      </c>
      <c r="B74" s="4">
        <f t="shared" si="73"/>
        <v>1129.8427580869054</v>
      </c>
      <c r="C74" s="4">
        <f t="shared" si="74"/>
        <v>2788.6751524639435</v>
      </c>
      <c r="D74" s="4">
        <f t="shared" si="75"/>
        <v>3858.4397131742121</v>
      </c>
      <c r="E74" s="11">
        <f t="shared" si="76"/>
        <v>1.6317471666928379E-3</v>
      </c>
      <c r="F74" s="11">
        <f t="shared" si="77"/>
        <v>3.2146513359754621E-3</v>
      </c>
      <c r="G74" s="11">
        <f t="shared" si="78"/>
        <v>6.5625963503719376E-3</v>
      </c>
      <c r="H74" s="4">
        <f t="shared" si="79"/>
        <v>60385.963865033315</v>
      </c>
      <c r="I74" s="4">
        <f t="shared" si="80"/>
        <v>15415.767714728277</v>
      </c>
      <c r="J74" s="4">
        <f t="shared" si="81"/>
        <v>6053.8444623447294</v>
      </c>
      <c r="K74" s="4">
        <f t="shared" si="82"/>
        <v>53446.343248047386</v>
      </c>
      <c r="L74" s="4">
        <f t="shared" si="83"/>
        <v>5527.9897700195106</v>
      </c>
      <c r="M74" s="4">
        <f t="shared" si="84"/>
        <v>1568.9877028982862</v>
      </c>
      <c r="N74" s="11">
        <f t="shared" si="85"/>
        <v>2.2427593725833583E-2</v>
      </c>
      <c r="O74" s="11">
        <f t="shared" si="86"/>
        <v>2.7952126083086615E-2</v>
      </c>
      <c r="P74" s="11">
        <f t="shared" si="87"/>
        <v>2.5523596422620143E-2</v>
      </c>
      <c r="Q74" s="4">
        <f t="shared" si="88"/>
        <v>6994.5465473632676</v>
      </c>
      <c r="R74" s="4">
        <f t="shared" si="89"/>
        <v>7410.25924212466</v>
      </c>
      <c r="S74" s="4">
        <f t="shared" si="90"/>
        <v>3335.6550405519147</v>
      </c>
      <c r="T74" s="4">
        <f t="shared" si="91"/>
        <v>115.8306682492731</v>
      </c>
      <c r="U74" s="4">
        <f t="shared" si="92"/>
        <v>480.69349378201076</v>
      </c>
      <c r="V74" s="4">
        <f t="shared" si="93"/>
        <v>550.9978099536396</v>
      </c>
      <c r="W74" s="11">
        <f t="shared" si="94"/>
        <v>-1.0734613539272964E-2</v>
      </c>
      <c r="X74" s="11">
        <f t="shared" si="95"/>
        <v>-1.217998157191269E-2</v>
      </c>
      <c r="Y74" s="11">
        <f t="shared" si="96"/>
        <v>-9.7425357312937999E-3</v>
      </c>
      <c r="Z74" s="4">
        <f t="shared" si="118"/>
        <v>11884.797631202406</v>
      </c>
      <c r="AA74" s="4">
        <f t="shared" si="119"/>
        <v>16822.971482442277</v>
      </c>
      <c r="AB74" s="4">
        <f t="shared" si="120"/>
        <v>7303.8032719365428</v>
      </c>
      <c r="AC74" s="12">
        <f t="shared" si="100"/>
        <v>2.1517692475104204</v>
      </c>
      <c r="AD74" s="12">
        <f t="shared" si="101"/>
        <v>2.8908389546658464</v>
      </c>
      <c r="AE74" s="12">
        <f t="shared" si="102"/>
        <v>2.7977732848127141</v>
      </c>
      <c r="AF74" s="11">
        <f t="shared" si="103"/>
        <v>-4.0504037456468023E-3</v>
      </c>
      <c r="AG74" s="11">
        <f t="shared" si="104"/>
        <v>2.9673830763510267E-4</v>
      </c>
      <c r="AH74" s="11">
        <f t="shared" si="105"/>
        <v>9.7937136394747881E-3</v>
      </c>
      <c r="AI74" s="1">
        <f t="shared" si="63"/>
        <v>94854.404884793446</v>
      </c>
      <c r="AJ74" s="1">
        <f t="shared" si="64"/>
        <v>22845.36446112657</v>
      </c>
      <c r="AK74" s="1">
        <f t="shared" si="65"/>
        <v>8848.5543140441441</v>
      </c>
      <c r="AL74" s="10">
        <f t="shared" si="106"/>
        <v>21.322944325506704</v>
      </c>
      <c r="AM74" s="10">
        <f t="shared" si="107"/>
        <v>3.5815212515288772</v>
      </c>
      <c r="AN74" s="10">
        <f t="shared" si="108"/>
        <v>1.3291015117019904</v>
      </c>
      <c r="AO74" s="7">
        <f t="shared" si="109"/>
        <v>1.7208609212873545E-2</v>
      </c>
      <c r="AP74" s="7">
        <f t="shared" si="110"/>
        <v>2.1678308897199947E-2</v>
      </c>
      <c r="AQ74" s="7">
        <f t="shared" si="111"/>
        <v>1.9664961414906361E-2</v>
      </c>
      <c r="AR74" s="1">
        <f t="shared" si="123"/>
        <v>60385.963865033315</v>
      </c>
      <c r="AS74" s="1">
        <f t="shared" si="121"/>
        <v>15415.767714728277</v>
      </c>
      <c r="AT74" s="1">
        <f t="shared" si="122"/>
        <v>6053.8444623447294</v>
      </c>
      <c r="AU74" s="1">
        <f t="shared" si="69"/>
        <v>12077.192773006664</v>
      </c>
      <c r="AV74" s="1">
        <f t="shared" si="70"/>
        <v>3083.1535429456558</v>
      </c>
      <c r="AW74" s="1">
        <f t="shared" si="71"/>
        <v>1210.768892468946</v>
      </c>
      <c r="AX74">
        <v>0.2</v>
      </c>
      <c r="AY74">
        <v>0.2</v>
      </c>
      <c r="AZ74">
        <v>0.2</v>
      </c>
      <c r="BA74">
        <f t="shared" si="124"/>
        <v>0.20000000000000004</v>
      </c>
      <c r="BB74">
        <f t="shared" si="130"/>
        <v>4.000000000000001E-3</v>
      </c>
      <c r="BC74">
        <f t="shared" si="125"/>
        <v>4.000000000000001E-3</v>
      </c>
      <c r="BD74">
        <f t="shared" si="126"/>
        <v>4.000000000000001E-3</v>
      </c>
      <c r="BE74">
        <f t="shared" si="127"/>
        <v>241.54385546013333</v>
      </c>
      <c r="BF74">
        <f t="shared" si="128"/>
        <v>61.663070858913123</v>
      </c>
      <c r="BG74">
        <f t="shared" si="129"/>
        <v>24.215377849378925</v>
      </c>
      <c r="BH74">
        <f t="shared" si="131"/>
        <v>203.23766794815495</v>
      </c>
      <c r="BI74">
        <f t="shared" si="132"/>
        <v>36.65408986947957</v>
      </c>
      <c r="BJ74">
        <f t="shared" si="133"/>
        <v>33.154477123475992</v>
      </c>
      <c r="BK74" s="7">
        <f t="shared" si="134"/>
        <v>5.1296650794205173E-2</v>
      </c>
      <c r="BL74" s="8">
        <f>BL$3*temperature!$I184+BL$4*temperature!$I184^2+BL$5*temperature!$I184^6</f>
        <v>3.7319513254508738</v>
      </c>
      <c r="BM74" s="8">
        <f>BM$3*temperature!$I184+BM$4*temperature!$I184^2+BM$5*temperature!$I184^6</f>
        <v>1.7248383099673266</v>
      </c>
      <c r="BN74" s="8">
        <f>BN$3*temperature!$I184+BN$4*temperature!$I184^2+BN$5*temperature!$I184^6</f>
        <v>0.35789891175163513</v>
      </c>
      <c r="BO74" s="8"/>
      <c r="BP74" s="8"/>
      <c r="BQ74" s="8"/>
    </row>
    <row r="75" spans="1:69" x14ac:dyDescent="0.3">
      <c r="A75">
        <f t="shared" si="72"/>
        <v>2029</v>
      </c>
      <c r="B75" s="4">
        <f t="shared" si="73"/>
        <v>1131.5941949202563</v>
      </c>
      <c r="C75" s="4">
        <f t="shared" si="74"/>
        <v>2797.1915398531901</v>
      </c>
      <c r="D75" s="4">
        <f t="shared" si="75"/>
        <v>3882.4950264350286</v>
      </c>
      <c r="E75" s="11">
        <f t="shared" si="76"/>
        <v>1.5501598083581959E-3</v>
      </c>
      <c r="F75" s="11">
        <f t="shared" si="77"/>
        <v>3.053918769176689E-3</v>
      </c>
      <c r="G75" s="11">
        <f t="shared" si="78"/>
        <v>6.2344665328533406E-3</v>
      </c>
      <c r="H75" s="4">
        <f t="shared" si="79"/>
        <v>61819.268967284348</v>
      </c>
      <c r="I75" s="4">
        <f t="shared" si="80"/>
        <v>15890.126414884846</v>
      </c>
      <c r="J75" s="4">
        <f t="shared" si="81"/>
        <v>6245.308616835533</v>
      </c>
      <c r="K75" s="4">
        <f t="shared" si="82"/>
        <v>54630.245758410558</v>
      </c>
      <c r="L75" s="4">
        <f t="shared" si="83"/>
        <v>5680.7430554858729</v>
      </c>
      <c r="M75" s="4">
        <f t="shared" si="84"/>
        <v>1608.5812278734788</v>
      </c>
      <c r="N75" s="11">
        <f t="shared" si="85"/>
        <v>2.2151235022171978E-2</v>
      </c>
      <c r="O75" s="11">
        <f t="shared" si="86"/>
        <v>2.7632700460989312E-2</v>
      </c>
      <c r="P75" s="11">
        <f t="shared" si="87"/>
        <v>2.5235076668895573E-2</v>
      </c>
      <c r="Q75" s="4">
        <f t="shared" si="88"/>
        <v>7083.7013131706508</v>
      </c>
      <c r="R75" s="4">
        <f t="shared" si="89"/>
        <v>7545.2462687026637</v>
      </c>
      <c r="S75" s="4">
        <f t="shared" si="90"/>
        <v>3407.6258301784405</v>
      </c>
      <c r="T75" s="4">
        <f t="shared" si="91"/>
        <v>114.58727078962141</v>
      </c>
      <c r="U75" s="4">
        <f t="shared" si="92"/>
        <v>474.83865588600753</v>
      </c>
      <c r="V75" s="4">
        <f t="shared" si="93"/>
        <v>545.62969410230164</v>
      </c>
      <c r="W75" s="11">
        <f t="shared" si="94"/>
        <v>-1.0734613539272964E-2</v>
      </c>
      <c r="X75" s="11">
        <f t="shared" si="95"/>
        <v>-1.217998157191269E-2</v>
      </c>
      <c r="Y75" s="11">
        <f t="shared" si="96"/>
        <v>-9.7425357312937999E-3</v>
      </c>
      <c r="Z75" s="4">
        <f t="shared" si="118"/>
        <v>11991.751160888283</v>
      </c>
      <c r="AA75" s="4">
        <f t="shared" si="119"/>
        <v>17142.578215675148</v>
      </c>
      <c r="AB75" s="4">
        <f t="shared" si="120"/>
        <v>7539.0443817767391</v>
      </c>
      <c r="AC75" s="12">
        <f t="shared" si="100"/>
        <v>2.1430537132905365</v>
      </c>
      <c r="AD75" s="12">
        <f t="shared" si="101"/>
        <v>2.8916967773248996</v>
      </c>
      <c r="AE75" s="12">
        <f t="shared" si="102"/>
        <v>2.8251738751923425</v>
      </c>
      <c r="AF75" s="11">
        <f t="shared" si="103"/>
        <v>-4.0504037456468023E-3</v>
      </c>
      <c r="AG75" s="11">
        <f t="shared" si="104"/>
        <v>2.9673830763510267E-4</v>
      </c>
      <c r="AH75" s="11">
        <f t="shared" si="105"/>
        <v>9.7937136394747881E-3</v>
      </c>
      <c r="AI75" s="1">
        <f t="shared" si="63"/>
        <v>97446.157169320766</v>
      </c>
      <c r="AJ75" s="1">
        <f t="shared" si="64"/>
        <v>23643.981557959571</v>
      </c>
      <c r="AK75" s="1">
        <f t="shared" si="65"/>
        <v>9174.4677751086765</v>
      </c>
      <c r="AL75" s="10">
        <f t="shared" si="106"/>
        <v>21.686213159510551</v>
      </c>
      <c r="AM75" s="10">
        <f t="shared" si="107"/>
        <v>3.6583861623012814</v>
      </c>
      <c r="AN75" s="10">
        <f t="shared" si="108"/>
        <v>1.3549768743466626</v>
      </c>
      <c r="AO75" s="7">
        <f t="shared" si="109"/>
        <v>1.7036523120744808E-2</v>
      </c>
      <c r="AP75" s="7">
        <f t="shared" si="110"/>
        <v>2.1461525808227949E-2</v>
      </c>
      <c r="AQ75" s="7">
        <f t="shared" si="111"/>
        <v>1.9468311800757296E-2</v>
      </c>
      <c r="AR75" s="1">
        <f t="shared" si="123"/>
        <v>61819.268967284348</v>
      </c>
      <c r="AS75" s="1">
        <f t="shared" si="121"/>
        <v>15890.126414884846</v>
      </c>
      <c r="AT75" s="1">
        <f t="shared" si="122"/>
        <v>6245.308616835533</v>
      </c>
      <c r="AU75" s="1">
        <f t="shared" si="69"/>
        <v>12363.85379345687</v>
      </c>
      <c r="AV75" s="1">
        <f t="shared" si="70"/>
        <v>3178.0252829769693</v>
      </c>
      <c r="AW75" s="1">
        <f t="shared" si="71"/>
        <v>1249.0617233671067</v>
      </c>
      <c r="AX75">
        <v>0.2</v>
      </c>
      <c r="AY75">
        <v>0.2</v>
      </c>
      <c r="AZ75">
        <v>0.2</v>
      </c>
      <c r="BA75">
        <f t="shared" si="124"/>
        <v>0.2</v>
      </c>
      <c r="BB75">
        <f t="shared" si="130"/>
        <v>4.000000000000001E-3</v>
      </c>
      <c r="BC75">
        <f t="shared" si="125"/>
        <v>4.000000000000001E-3</v>
      </c>
      <c r="BD75">
        <f t="shared" si="126"/>
        <v>4.000000000000001E-3</v>
      </c>
      <c r="BE75">
        <f t="shared" si="127"/>
        <v>247.27707586913746</v>
      </c>
      <c r="BF75">
        <f t="shared" si="128"/>
        <v>63.560505659539402</v>
      </c>
      <c r="BG75">
        <f t="shared" si="129"/>
        <v>24.981234467342137</v>
      </c>
      <c r="BH75">
        <f t="shared" si="131"/>
        <v>206.2059765513184</v>
      </c>
      <c r="BI75">
        <f t="shared" si="132"/>
        <v>37.077564914605304</v>
      </c>
      <c r="BJ75">
        <f t="shared" si="133"/>
        <v>33.135810325943147</v>
      </c>
      <c r="BK75" s="7">
        <f t="shared" si="134"/>
        <v>5.1137558324314297E-2</v>
      </c>
      <c r="BL75" s="8">
        <f>BL$3*temperature!$I185+BL$4*temperature!$I185^2+BL$5*temperature!$I185^6</f>
        <v>3.7222220541832662</v>
      </c>
      <c r="BM75" s="8">
        <f>BM$3*temperature!$I185+BM$4*temperature!$I185^2+BM$5*temperature!$I185^6</f>
        <v>1.6982436719518992</v>
      </c>
      <c r="BN75" s="8">
        <f>BN$3*temperature!$I185+BN$4*temperature!$I185^2+BN$5*temperature!$I185^6</f>
        <v>0.32095433501588966</v>
      </c>
      <c r="BO75" s="8"/>
      <c r="BP75" s="8"/>
      <c r="BQ75" s="8"/>
    </row>
    <row r="76" spans="1:69" x14ac:dyDescent="0.3">
      <c r="A76">
        <f t="shared" si="72"/>
        <v>2030</v>
      </c>
      <c r="B76" s="4">
        <f t="shared" si="73"/>
        <v>1133.2606391685763</v>
      </c>
      <c r="C76" s="4">
        <f t="shared" si="74"/>
        <v>2805.3068158105034</v>
      </c>
      <c r="D76" s="4">
        <f t="shared" si="75"/>
        <v>3905.4900474759938</v>
      </c>
      <c r="E76" s="11">
        <f t="shared" si="76"/>
        <v>1.472651817940286E-3</v>
      </c>
      <c r="F76" s="11">
        <f t="shared" si="77"/>
        <v>2.9012228307178545E-3</v>
      </c>
      <c r="G76" s="11">
        <f t="shared" si="78"/>
        <v>5.9227432062106729E-3</v>
      </c>
      <c r="H76" s="4">
        <f t="shared" si="79"/>
        <v>63264.762311545426</v>
      </c>
      <c r="I76" s="4">
        <f t="shared" si="80"/>
        <v>16371.531531085953</v>
      </c>
      <c r="J76" s="4">
        <f t="shared" si="81"/>
        <v>6439.0232099363438</v>
      </c>
      <c r="K76" s="4">
        <f t="shared" si="82"/>
        <v>55825.429848123917</v>
      </c>
      <c r="L76" s="4">
        <f t="shared" si="83"/>
        <v>5835.9147879359225</v>
      </c>
      <c r="M76" s="4">
        <f t="shared" si="84"/>
        <v>1648.7106948583059</v>
      </c>
      <c r="N76" s="11">
        <f t="shared" si="85"/>
        <v>2.1877699305962839E-2</v>
      </c>
      <c r="O76" s="11">
        <f t="shared" si="86"/>
        <v>2.7315393591019976E-2</v>
      </c>
      <c r="P76" s="11">
        <f t="shared" si="87"/>
        <v>2.4947118796032175E-2</v>
      </c>
      <c r="Q76" s="4">
        <f t="shared" si="88"/>
        <v>7171.5176252225165</v>
      </c>
      <c r="R76" s="4">
        <f t="shared" si="89"/>
        <v>7679.1508474641159</v>
      </c>
      <c r="S76" s="4">
        <f t="shared" si="90"/>
        <v>3479.0935966591569</v>
      </c>
      <c r="T76" s="4">
        <f t="shared" si="91"/>
        <v>113.35722072117481</v>
      </c>
      <c r="U76" s="4">
        <f t="shared" si="92"/>
        <v>469.05512980768418</v>
      </c>
      <c r="V76" s="4">
        <f t="shared" si="93"/>
        <v>540.31387731145503</v>
      </c>
      <c r="W76" s="11">
        <f t="shared" si="94"/>
        <v>-1.0734613539272964E-2</v>
      </c>
      <c r="X76" s="11">
        <f t="shared" si="95"/>
        <v>-1.217998157191269E-2</v>
      </c>
      <c r="Y76" s="11">
        <f t="shared" si="96"/>
        <v>-9.7425357312937999E-3</v>
      </c>
      <c r="Z76" s="4">
        <f t="shared" si="118"/>
        <v>12095.411381309152</v>
      </c>
      <c r="AA76" s="4">
        <f t="shared" si="119"/>
        <v>17460.030978545092</v>
      </c>
      <c r="AB76" s="4">
        <f t="shared" si="120"/>
        <v>7777.1367038643875</v>
      </c>
      <c r="AC76" s="12">
        <f t="shared" si="100"/>
        <v>2.1343734805031023</v>
      </c>
      <c r="AD76" s="12">
        <f t="shared" si="101"/>
        <v>2.892554854532797</v>
      </c>
      <c r="AE76" s="12">
        <f t="shared" si="102"/>
        <v>2.8528428191077015</v>
      </c>
      <c r="AF76" s="11">
        <f t="shared" si="103"/>
        <v>-4.0504037456468023E-3</v>
      </c>
      <c r="AG76" s="11">
        <f t="shared" si="104"/>
        <v>2.9673830763510267E-4</v>
      </c>
      <c r="AH76" s="11">
        <f t="shared" si="105"/>
        <v>9.7937136394747881E-3</v>
      </c>
      <c r="AI76" s="1">
        <f t="shared" si="63"/>
        <v>100065.39524584556</v>
      </c>
      <c r="AJ76" s="1">
        <f t="shared" si="64"/>
        <v>24457.608685140585</v>
      </c>
      <c r="AK76" s="1">
        <f t="shared" si="65"/>
        <v>9506.082720964916</v>
      </c>
      <c r="AL76" s="10">
        <f t="shared" si="106"/>
        <v>22.051976254685016</v>
      </c>
      <c r="AM76" s="10">
        <f t="shared" si="107"/>
        <v>3.736115565849587</v>
      </c>
      <c r="AN76" s="10">
        <f t="shared" si="108"/>
        <v>1.3810921954965329</v>
      </c>
      <c r="AO76" s="7">
        <f t="shared" si="109"/>
        <v>1.686615788953736E-2</v>
      </c>
      <c r="AP76" s="7">
        <f t="shared" si="110"/>
        <v>2.1246910550145669E-2</v>
      </c>
      <c r="AQ76" s="7">
        <f t="shared" si="111"/>
        <v>1.9273628682749722E-2</v>
      </c>
      <c r="AR76" s="1">
        <f t="shared" si="123"/>
        <v>63264.762311545426</v>
      </c>
      <c r="AS76" s="1">
        <f t="shared" si="121"/>
        <v>16371.531531085953</v>
      </c>
      <c r="AT76" s="1">
        <f t="shared" si="122"/>
        <v>6439.0232099363438</v>
      </c>
      <c r="AU76" s="1">
        <f t="shared" si="69"/>
        <v>12652.952462309086</v>
      </c>
      <c r="AV76" s="1">
        <f t="shared" si="70"/>
        <v>3274.3063062171909</v>
      </c>
      <c r="AW76" s="1">
        <f t="shared" si="71"/>
        <v>1287.804641987269</v>
      </c>
      <c r="AX76">
        <v>0.2</v>
      </c>
      <c r="AY76">
        <v>0.2</v>
      </c>
      <c r="AZ76">
        <v>0.2</v>
      </c>
      <c r="BA76">
        <f t="shared" si="124"/>
        <v>0.2</v>
      </c>
      <c r="BB76">
        <f t="shared" si="130"/>
        <v>4.000000000000001E-3</v>
      </c>
      <c r="BC76">
        <f t="shared" si="125"/>
        <v>4.000000000000001E-3</v>
      </c>
      <c r="BD76">
        <f t="shared" si="126"/>
        <v>4.000000000000001E-3</v>
      </c>
      <c r="BE76">
        <f t="shared" si="127"/>
        <v>253.05904924618176</v>
      </c>
      <c r="BF76">
        <f t="shared" si="128"/>
        <v>65.486126124343826</v>
      </c>
      <c r="BG76">
        <f t="shared" si="129"/>
        <v>25.756092839745381</v>
      </c>
      <c r="BH76">
        <f t="shared" si="131"/>
        <v>209.21905114962019</v>
      </c>
      <c r="BI76">
        <f t="shared" si="132"/>
        <v>37.506305804848374</v>
      </c>
      <c r="BJ76">
        <f t="shared" si="133"/>
        <v>33.117706195067157</v>
      </c>
      <c r="BK76" s="7">
        <f t="shared" si="134"/>
        <v>5.0974923976148306E-2</v>
      </c>
      <c r="BL76" s="8">
        <f>BL$3*temperature!$I186+BL$4*temperature!$I186^2+BL$5*temperature!$I186^6</f>
        <v>3.7094131815096514</v>
      </c>
      <c r="BM76" s="8">
        <f>BM$3*temperature!$I186+BM$4*temperature!$I186^2+BM$5*temperature!$I186^6</f>
        <v>1.6691963308384601</v>
      </c>
      <c r="BN76" s="8">
        <f>BN$3*temperature!$I186+BN$4*temperature!$I186^2+BN$5*temperature!$I186^6</f>
        <v>0.28203692828391969</v>
      </c>
      <c r="BO76" s="8"/>
      <c r="BP76" s="8"/>
      <c r="BQ76" s="8"/>
    </row>
    <row r="77" spans="1:69" x14ac:dyDescent="0.3">
      <c r="A77">
        <f t="shared" si="72"/>
        <v>2031</v>
      </c>
      <c r="B77" s="4">
        <f t="shared" si="73"/>
        <v>1134.8460925920244</v>
      </c>
      <c r="C77" s="4">
        <f t="shared" si="74"/>
        <v>2813.0386949826416</v>
      </c>
      <c r="D77" s="4">
        <f t="shared" si="75"/>
        <v>3927.4647013893245</v>
      </c>
      <c r="E77" s="11">
        <f t="shared" si="76"/>
        <v>1.3990192270432716E-3</v>
      </c>
      <c r="F77" s="11">
        <f t="shared" si="77"/>
        <v>2.7561616891819615E-3</v>
      </c>
      <c r="G77" s="11">
        <f t="shared" si="78"/>
        <v>5.6266060459001389E-3</v>
      </c>
      <c r="H77" s="4">
        <f t="shared" si="79"/>
        <v>64722.131753930291</v>
      </c>
      <c r="I77" s="4">
        <f t="shared" si="80"/>
        <v>16859.90712187146</v>
      </c>
      <c r="J77" s="4">
        <f t="shared" si="81"/>
        <v>6634.9325533788242</v>
      </c>
      <c r="K77" s="4">
        <f t="shared" si="82"/>
        <v>57031.638189900179</v>
      </c>
      <c r="L77" s="4">
        <f t="shared" si="83"/>
        <v>5993.4856750968002</v>
      </c>
      <c r="M77" s="4">
        <f t="shared" si="84"/>
        <v>1689.3678385019589</v>
      </c>
      <c r="N77" s="11">
        <f t="shared" si="85"/>
        <v>2.1606790042778323E-2</v>
      </c>
      <c r="O77" s="11">
        <f t="shared" si="86"/>
        <v>2.7000203547627111E-2</v>
      </c>
      <c r="P77" s="11">
        <f t="shared" si="87"/>
        <v>2.465996233932799E-2</v>
      </c>
      <c r="Q77" s="4">
        <f t="shared" si="88"/>
        <v>7257.9641104655429</v>
      </c>
      <c r="R77" s="4">
        <f t="shared" si="89"/>
        <v>7811.9038775790086</v>
      </c>
      <c r="S77" s="4">
        <f t="shared" si="90"/>
        <v>3550.0196678145862</v>
      </c>
      <c r="T77" s="4">
        <f t="shared" si="91"/>
        <v>112.14037476484694</v>
      </c>
      <c r="U77" s="4">
        <f t="shared" si="92"/>
        <v>463.34204697041548</v>
      </c>
      <c r="V77" s="4">
        <f t="shared" si="93"/>
        <v>535.04985005563424</v>
      </c>
      <c r="W77" s="11">
        <f t="shared" si="94"/>
        <v>-1.0734613539272964E-2</v>
      </c>
      <c r="X77" s="11">
        <f t="shared" si="95"/>
        <v>-1.217998157191269E-2</v>
      </c>
      <c r="Y77" s="11">
        <f t="shared" si="96"/>
        <v>-9.7425357312937999E-3</v>
      </c>
      <c r="Z77" s="4">
        <f t="shared" si="118"/>
        <v>12195.75898498766</v>
      </c>
      <c r="AA77" s="4">
        <f t="shared" si="119"/>
        <v>17775.165057711358</v>
      </c>
      <c r="AB77" s="4">
        <f t="shared" si="120"/>
        <v>8018.0102404630861</v>
      </c>
      <c r="AC77" s="12">
        <f t="shared" si="100"/>
        <v>2.1257284061630632</v>
      </c>
      <c r="AD77" s="12">
        <f t="shared" si="101"/>
        <v>2.8934131863650729</v>
      </c>
      <c r="AE77" s="12">
        <f t="shared" si="102"/>
        <v>2.8807827447364742</v>
      </c>
      <c r="AF77" s="11">
        <f t="shared" si="103"/>
        <v>-4.0504037456468023E-3</v>
      </c>
      <c r="AG77" s="11">
        <f t="shared" si="104"/>
        <v>2.9673830763510267E-4</v>
      </c>
      <c r="AH77" s="11">
        <f t="shared" si="105"/>
        <v>9.7937136394747881E-3</v>
      </c>
      <c r="AI77" s="1">
        <f t="shared" si="63"/>
        <v>102711.80818357009</v>
      </c>
      <c r="AJ77" s="1">
        <f t="shared" si="64"/>
        <v>25286.154122843716</v>
      </c>
      <c r="AK77" s="1">
        <f t="shared" si="65"/>
        <v>9843.2790908556926</v>
      </c>
      <c r="AL77" s="10">
        <f t="shared" si="106"/>
        <v>22.42018904683998</v>
      </c>
      <c r="AM77" s="10">
        <f t="shared" si="107"/>
        <v>3.8147026699498738</v>
      </c>
      <c r="AN77" s="10">
        <f t="shared" si="108"/>
        <v>1.4074446670676504</v>
      </c>
      <c r="AO77" s="7">
        <f t="shared" si="109"/>
        <v>1.6697496310641987E-2</v>
      </c>
      <c r="AP77" s="7">
        <f t="shared" si="110"/>
        <v>2.1034441444644211E-2</v>
      </c>
      <c r="AQ77" s="7">
        <f t="shared" si="111"/>
        <v>1.9080892395922224E-2</v>
      </c>
      <c r="AR77" s="1">
        <f t="shared" si="123"/>
        <v>64722.131753930291</v>
      </c>
      <c r="AS77" s="1">
        <f t="shared" si="121"/>
        <v>16859.90712187146</v>
      </c>
      <c r="AT77" s="1">
        <f t="shared" si="122"/>
        <v>6634.9325533788242</v>
      </c>
      <c r="AU77" s="1">
        <f t="shared" si="69"/>
        <v>12944.42635078606</v>
      </c>
      <c r="AV77" s="1">
        <f t="shared" si="70"/>
        <v>3371.9814243742921</v>
      </c>
      <c r="AW77" s="1">
        <f t="shared" si="71"/>
        <v>1326.986510675765</v>
      </c>
      <c r="AX77">
        <v>0.2</v>
      </c>
      <c r="AY77">
        <v>0.2</v>
      </c>
      <c r="AZ77">
        <v>0.2</v>
      </c>
      <c r="BA77">
        <f t="shared" si="124"/>
        <v>0.19999999999999998</v>
      </c>
      <c r="BB77">
        <f t="shared" si="130"/>
        <v>4.000000000000001E-3</v>
      </c>
      <c r="BC77">
        <f t="shared" si="125"/>
        <v>4.000000000000001E-3</v>
      </c>
      <c r="BD77">
        <f t="shared" si="126"/>
        <v>4.000000000000001E-3</v>
      </c>
      <c r="BE77">
        <f t="shared" si="127"/>
        <v>258.88852701572125</v>
      </c>
      <c r="BF77">
        <f t="shared" si="128"/>
        <v>67.439628487485862</v>
      </c>
      <c r="BG77">
        <f t="shared" si="129"/>
        <v>26.539730213515302</v>
      </c>
      <c r="BH77">
        <f t="shared" si="131"/>
        <v>212.27750346198169</v>
      </c>
      <c r="BI77">
        <f t="shared" si="132"/>
        <v>37.940366949351443</v>
      </c>
      <c r="BJ77">
        <f t="shared" si="133"/>
        <v>33.100145070384052</v>
      </c>
      <c r="BK77" s="7">
        <f t="shared" si="134"/>
        <v>5.0808895135494553E-2</v>
      </c>
      <c r="BL77" s="8">
        <f>BL$3*temperature!$I187+BL$4*temperature!$I187^2+BL$5*temperature!$I187^6</f>
        <v>3.6934391332351755</v>
      </c>
      <c r="BM77" s="8">
        <f>BM$3*temperature!$I187+BM$4*temperature!$I187^2+BM$5*temperature!$I187^6</f>
        <v>1.6376287922464905</v>
      </c>
      <c r="BN77" s="8">
        <f>BN$3*temperature!$I187+BN$4*temperature!$I187^2+BN$5*temperature!$I187^6</f>
        <v>0.24109294712274654</v>
      </c>
      <c r="BO77" s="8"/>
      <c r="BP77" s="8"/>
      <c r="BQ77" s="8"/>
    </row>
    <row r="78" spans="1:69" x14ac:dyDescent="0.3">
      <c r="A78">
        <f t="shared" si="72"/>
        <v>2032</v>
      </c>
      <c r="B78" s="4">
        <f t="shared" si="73"/>
        <v>1136.3543805201318</v>
      </c>
      <c r="C78" s="4">
        <f t="shared" si="74"/>
        <v>2820.4042249898744</v>
      </c>
      <c r="D78" s="4">
        <f t="shared" si="75"/>
        <v>3948.4580831915264</v>
      </c>
      <c r="E78" s="11">
        <f t="shared" si="76"/>
        <v>1.3290682656911079E-3</v>
      </c>
      <c r="F78" s="11">
        <f t="shared" si="77"/>
        <v>2.6183536047228633E-3</v>
      </c>
      <c r="G78" s="11">
        <f t="shared" si="78"/>
        <v>5.3452757436051315E-3</v>
      </c>
      <c r="H78" s="4">
        <f t="shared" si="79"/>
        <v>66191.049495556566</v>
      </c>
      <c r="I78" s="4">
        <f t="shared" si="80"/>
        <v>17355.172837006357</v>
      </c>
      <c r="J78" s="4">
        <f t="shared" si="81"/>
        <v>6832.9811134569163</v>
      </c>
      <c r="K78" s="4">
        <f t="shared" si="82"/>
        <v>58248.597999208323</v>
      </c>
      <c r="L78" s="4">
        <f t="shared" si="83"/>
        <v>6153.4345620506447</v>
      </c>
      <c r="M78" s="4">
        <f t="shared" si="84"/>
        <v>1730.5441692656489</v>
      </c>
      <c r="N78" s="11">
        <f t="shared" si="85"/>
        <v>2.1338328126854655E-2</v>
      </c>
      <c r="O78" s="11">
        <f t="shared" si="86"/>
        <v>2.6687122590188128E-2</v>
      </c>
      <c r="P78" s="11">
        <f t="shared" si="87"/>
        <v>2.4373810028373022E-2</v>
      </c>
      <c r="Q78" s="4">
        <f t="shared" si="88"/>
        <v>7343.0093976370335</v>
      </c>
      <c r="R78" s="4">
        <f t="shared" si="89"/>
        <v>7943.4374316818603</v>
      </c>
      <c r="S78" s="4">
        <f t="shared" si="90"/>
        <v>3620.3669506245783</v>
      </c>
      <c r="T78" s="4">
        <f t="shared" si="91"/>
        <v>110.93659117959707</v>
      </c>
      <c r="U78" s="4">
        <f t="shared" si="92"/>
        <v>457.69854937682351</v>
      </c>
      <c r="V78" s="4">
        <f t="shared" si="93"/>
        <v>529.83710777344379</v>
      </c>
      <c r="W78" s="11">
        <f t="shared" si="94"/>
        <v>-1.0734613539272964E-2</v>
      </c>
      <c r="X78" s="11">
        <f t="shared" si="95"/>
        <v>-1.217998157191269E-2</v>
      </c>
      <c r="Y78" s="11">
        <f t="shared" si="96"/>
        <v>-9.7425357312937999E-3</v>
      </c>
      <c r="Z78" s="4">
        <f t="shared" si="118"/>
        <v>12292.775189126989</v>
      </c>
      <c r="AA78" s="4">
        <f t="shared" si="119"/>
        <v>18087.818308371014</v>
      </c>
      <c r="AB78" s="4">
        <f t="shared" si="120"/>
        <v>8261.5952799085189</v>
      </c>
      <c r="AC78" s="12">
        <f t="shared" si="100"/>
        <v>2.1171183478645124</v>
      </c>
      <c r="AD78" s="12">
        <f t="shared" si="101"/>
        <v>2.8942717728972842</v>
      </c>
      <c r="AE78" s="12">
        <f t="shared" si="102"/>
        <v>2.9089963059959634</v>
      </c>
      <c r="AF78" s="11">
        <f t="shared" si="103"/>
        <v>-4.0504037456468023E-3</v>
      </c>
      <c r="AG78" s="11">
        <f t="shared" si="104"/>
        <v>2.9673830763510267E-4</v>
      </c>
      <c r="AH78" s="11">
        <f t="shared" si="105"/>
        <v>9.7937136394747881E-3</v>
      </c>
      <c r="AI78" s="1">
        <f t="shared" si="63"/>
        <v>105385.05371599914</v>
      </c>
      <c r="AJ78" s="1">
        <f t="shared" si="64"/>
        <v>26129.520134933635</v>
      </c>
      <c r="AK78" s="1">
        <f t="shared" si="65"/>
        <v>10185.937692445888</v>
      </c>
      <c r="AL78" s="10">
        <f t="shared" si="106"/>
        <v>22.790806460494551</v>
      </c>
      <c r="AM78" s="10">
        <f t="shared" si="107"/>
        <v>3.8941404084902649</v>
      </c>
      <c r="AN78" s="10">
        <f t="shared" si="108"/>
        <v>1.4340314143107273</v>
      </c>
      <c r="AO78" s="7">
        <f t="shared" si="109"/>
        <v>1.6530521347535566E-2</v>
      </c>
      <c r="AP78" s="7">
        <f t="shared" si="110"/>
        <v>2.0824097030197768E-2</v>
      </c>
      <c r="AQ78" s="7">
        <f t="shared" si="111"/>
        <v>1.8890083471963002E-2</v>
      </c>
      <c r="AR78" s="1">
        <f t="shared" si="123"/>
        <v>66191.049495556566</v>
      </c>
      <c r="AS78" s="1">
        <f t="shared" si="121"/>
        <v>17355.172837006357</v>
      </c>
      <c r="AT78" s="1">
        <f t="shared" si="122"/>
        <v>6832.9811134569163</v>
      </c>
      <c r="AU78" s="1">
        <f t="shared" si="69"/>
        <v>13238.209899111314</v>
      </c>
      <c r="AV78" s="1">
        <f t="shared" si="70"/>
        <v>3471.0345674012715</v>
      </c>
      <c r="AW78" s="1">
        <f t="shared" si="71"/>
        <v>1366.5962226913834</v>
      </c>
      <c r="AX78">
        <v>0.2</v>
      </c>
      <c r="AY78">
        <v>0.2</v>
      </c>
      <c r="AZ78">
        <v>0.2</v>
      </c>
      <c r="BA78">
        <f t="shared" si="124"/>
        <v>0.19999999999999998</v>
      </c>
      <c r="BB78">
        <f t="shared" si="130"/>
        <v>4.000000000000001E-3</v>
      </c>
      <c r="BC78">
        <f t="shared" si="125"/>
        <v>4.000000000000001E-3</v>
      </c>
      <c r="BD78">
        <f t="shared" si="126"/>
        <v>4.000000000000001E-3</v>
      </c>
      <c r="BE78">
        <f t="shared" si="127"/>
        <v>264.76419798222634</v>
      </c>
      <c r="BF78">
        <f t="shared" si="128"/>
        <v>69.420691348025443</v>
      </c>
      <c r="BG78">
        <f t="shared" si="129"/>
        <v>27.331924453827671</v>
      </c>
      <c r="BH78">
        <f t="shared" si="131"/>
        <v>215.38195721370658</v>
      </c>
      <c r="BI78">
        <f t="shared" si="132"/>
        <v>38.379803558673331</v>
      </c>
      <c r="BJ78">
        <f t="shared" si="133"/>
        <v>33.083107472350441</v>
      </c>
      <c r="BK78" s="7">
        <f t="shared" si="134"/>
        <v>5.063961838525663E-2</v>
      </c>
      <c r="BL78" s="8">
        <f>BL$3*temperature!$I188+BL$4*temperature!$I188^2+BL$5*temperature!$I188^6</f>
        <v>3.6742116050024523</v>
      </c>
      <c r="BM78" s="8">
        <f>BM$3*temperature!$I188+BM$4*temperature!$I188^2+BM$5*temperature!$I188^6</f>
        <v>1.6034722032211715</v>
      </c>
      <c r="BN78" s="8">
        <f>BN$3*temperature!$I188+BN$4*temperature!$I188^2+BN$5*temperature!$I188^6</f>
        <v>0.19806822761604348</v>
      </c>
      <c r="BO78" s="8"/>
      <c r="BP78" s="8"/>
      <c r="BQ78" s="8"/>
    </row>
    <row r="79" spans="1:69" x14ac:dyDescent="0.3">
      <c r="A79">
        <f t="shared" si="72"/>
        <v>2033</v>
      </c>
      <c r="B79" s="4">
        <f t="shared" si="73"/>
        <v>1137.7891584385738</v>
      </c>
      <c r="C79" s="4">
        <f t="shared" si="74"/>
        <v>2827.4197997806882</v>
      </c>
      <c r="D79" s="4">
        <f t="shared" si="75"/>
        <v>3968.5084005474155</v>
      </c>
      <c r="E79" s="11">
        <f t="shared" si="76"/>
        <v>1.2626148524065525E-3</v>
      </c>
      <c r="F79" s="11">
        <f t="shared" si="77"/>
        <v>2.4874359244867199E-3</v>
      </c>
      <c r="G79" s="11">
        <f t="shared" si="78"/>
        <v>5.0780119564248745E-3</v>
      </c>
      <c r="H79" s="4">
        <f t="shared" si="79"/>
        <v>67671.172119246374</v>
      </c>
      <c r="I79" s="4">
        <f t="shared" si="80"/>
        <v>17857.243811172812</v>
      </c>
      <c r="J79" s="4">
        <f t="shared" si="81"/>
        <v>7033.1134468825549</v>
      </c>
      <c r="K79" s="4">
        <f t="shared" si="82"/>
        <v>59476.02120951283</v>
      </c>
      <c r="L79" s="4">
        <f t="shared" si="83"/>
        <v>6315.7384031044585</v>
      </c>
      <c r="M79" s="4">
        <f t="shared" si="84"/>
        <v>1772.2309585920011</v>
      </c>
      <c r="N79" s="11">
        <f t="shared" si="85"/>
        <v>2.1072150274263901E-2</v>
      </c>
      <c r="O79" s="11">
        <f t="shared" si="86"/>
        <v>2.6376138304089691E-2</v>
      </c>
      <c r="P79" s="11">
        <f t="shared" si="87"/>
        <v>2.4088832903954138E-2</v>
      </c>
      <c r="Q79" s="4">
        <f t="shared" si="88"/>
        <v>7426.6221669884335</v>
      </c>
      <c r="R79" s="4">
        <f t="shared" si="89"/>
        <v>8073.6847415743468</v>
      </c>
      <c r="S79" s="4">
        <f t="shared" si="90"/>
        <v>3690.0998584716176</v>
      </c>
      <c r="T79" s="4">
        <f t="shared" si="91"/>
        <v>109.74572974591977</v>
      </c>
      <c r="U79" s="4">
        <f t="shared" si="92"/>
        <v>452.12378947992261</v>
      </c>
      <c r="V79" s="4">
        <f t="shared" si="93"/>
        <v>524.67515081919566</v>
      </c>
      <c r="W79" s="11">
        <f t="shared" si="94"/>
        <v>-1.0734613539272964E-2</v>
      </c>
      <c r="X79" s="11">
        <f t="shared" si="95"/>
        <v>-1.217998157191269E-2</v>
      </c>
      <c r="Y79" s="11">
        <f t="shared" si="96"/>
        <v>-9.7425357312937999E-3</v>
      </c>
      <c r="Z79" s="4">
        <f t="shared" si="118"/>
        <v>12386.441813558165</v>
      </c>
      <c r="AA79" s="4">
        <f t="shared" si="119"/>
        <v>18397.831112387339</v>
      </c>
      <c r="AB79" s="4">
        <f t="shared" si="120"/>
        <v>8507.8223152864084</v>
      </c>
      <c r="AC79" s="12">
        <f t="shared" si="100"/>
        <v>2.1085431637783443</v>
      </c>
      <c r="AD79" s="12">
        <f t="shared" si="101"/>
        <v>2.8951306142050099</v>
      </c>
      <c r="AE79" s="12">
        <f t="shared" si="102"/>
        <v>2.9374861827951779</v>
      </c>
      <c r="AF79" s="11">
        <f t="shared" si="103"/>
        <v>-4.0504037456468023E-3</v>
      </c>
      <c r="AG79" s="11">
        <f t="shared" si="104"/>
        <v>2.9673830763510267E-4</v>
      </c>
      <c r="AH79" s="11">
        <f t="shared" si="105"/>
        <v>9.7937136394747881E-3</v>
      </c>
      <c r="AI79" s="1">
        <f t="shared" si="63"/>
        <v>108084.75824351054</v>
      </c>
      <c r="AJ79" s="1">
        <f t="shared" si="64"/>
        <v>26987.602688841544</v>
      </c>
      <c r="AK79" s="1">
        <f t="shared" si="65"/>
        <v>10533.940145892684</v>
      </c>
      <c r="AL79" s="10">
        <f t="shared" si="106"/>
        <v>23.163782934090079</v>
      </c>
      <c r="AM79" s="10">
        <f t="shared" si="107"/>
        <v>3.9744214466287238</v>
      </c>
      <c r="AN79" s="10">
        <f t="shared" si="108"/>
        <v>1.4608494976972968</v>
      </c>
      <c r="AO79" s="7">
        <f t="shared" si="109"/>
        <v>1.6365216134060209E-2</v>
      </c>
      <c r="AP79" s="7">
        <f t="shared" si="110"/>
        <v>2.0615856059895788E-2</v>
      </c>
      <c r="AQ79" s="7">
        <f t="shared" si="111"/>
        <v>1.8701182637243373E-2</v>
      </c>
      <c r="AR79" s="1">
        <f t="shared" si="123"/>
        <v>67671.172119246374</v>
      </c>
      <c r="AS79" s="1">
        <f t="shared" si="121"/>
        <v>17857.243811172812</v>
      </c>
      <c r="AT79" s="1">
        <f t="shared" si="122"/>
        <v>7033.1134468825549</v>
      </c>
      <c r="AU79" s="1">
        <f t="shared" si="69"/>
        <v>13534.234423849275</v>
      </c>
      <c r="AV79" s="1">
        <f t="shared" si="70"/>
        <v>3571.4487622345623</v>
      </c>
      <c r="AW79" s="1">
        <f t="shared" si="71"/>
        <v>1406.6226893765111</v>
      </c>
      <c r="AX79">
        <v>0.2</v>
      </c>
      <c r="AY79">
        <v>0.2</v>
      </c>
      <c r="AZ79">
        <v>0.2</v>
      </c>
      <c r="BA79">
        <f t="shared" si="124"/>
        <v>0.19999999999999998</v>
      </c>
      <c r="BB79">
        <f t="shared" si="130"/>
        <v>4.000000000000001E-3</v>
      </c>
      <c r="BC79">
        <f t="shared" si="125"/>
        <v>4.000000000000001E-3</v>
      </c>
      <c r="BD79">
        <f t="shared" si="126"/>
        <v>4.000000000000001E-3</v>
      </c>
      <c r="BE79">
        <f t="shared" si="127"/>
        <v>270.68468847698557</v>
      </c>
      <c r="BF79">
        <f t="shared" si="128"/>
        <v>71.428975244691259</v>
      </c>
      <c r="BG79">
        <f t="shared" si="129"/>
        <v>28.132453787530228</v>
      </c>
      <c r="BH79">
        <f t="shared" si="131"/>
        <v>218.53304811127828</v>
      </c>
      <c r="BI79">
        <f t="shared" si="132"/>
        <v>38.824671673715841</v>
      </c>
      <c r="BJ79">
        <f t="shared" si="133"/>
        <v>33.066574200760293</v>
      </c>
      <c r="BK79" s="7">
        <f t="shared" si="134"/>
        <v>5.0467238900806261E-2</v>
      </c>
      <c r="BL79" s="8">
        <f>BL$3*temperature!$I189+BL$4*temperature!$I189^2+BL$5*temperature!$I189^6</f>
        <v>3.6516399788717742</v>
      </c>
      <c r="BM79" s="8">
        <f>BM$3*temperature!$I189+BM$4*temperature!$I189^2+BM$5*temperature!$I189^6</f>
        <v>1.5666566258493857</v>
      </c>
      <c r="BN79" s="8">
        <f>BN$3*temperature!$I189+BN$4*temperature!$I189^2+BN$5*temperature!$I189^6</f>
        <v>0.15290835844591655</v>
      </c>
      <c r="BO79" s="8"/>
      <c r="BP79" s="8"/>
      <c r="BQ79" s="8"/>
    </row>
    <row r="80" spans="1:69" x14ac:dyDescent="0.3">
      <c r="A80">
        <f t="shared" si="72"/>
        <v>2034</v>
      </c>
      <c r="B80" s="4">
        <f t="shared" si="73"/>
        <v>1139.1539184544079</v>
      </c>
      <c r="C80" s="4">
        <f t="shared" si="74"/>
        <v>2834.1011740850886</v>
      </c>
      <c r="D80" s="4">
        <f t="shared" si="75"/>
        <v>3987.6529269992102</v>
      </c>
      <c r="E80" s="11">
        <f t="shared" si="76"/>
        <v>1.1994841097862248E-3</v>
      </c>
      <c r="F80" s="11">
        <f t="shared" si="77"/>
        <v>2.3630641282623836E-3</v>
      </c>
      <c r="G80" s="11">
        <f t="shared" si="78"/>
        <v>4.8241113586036301E-3</v>
      </c>
      <c r="H80" s="4">
        <f t="shared" si="79"/>
        <v>69162.140650857749</v>
      </c>
      <c r="I80" s="4">
        <f t="shared" si="80"/>
        <v>18366.030567146914</v>
      </c>
      <c r="J80" s="4">
        <f t="shared" si="81"/>
        <v>7235.2741383385473</v>
      </c>
      <c r="K80" s="4">
        <f t="shared" si="82"/>
        <v>60713.60465905803</v>
      </c>
      <c r="L80" s="4">
        <f t="shared" si="83"/>
        <v>6480.3722376198803</v>
      </c>
      <c r="M80" s="4">
        <f t="shared" si="84"/>
        <v>1814.4192262447568</v>
      </c>
      <c r="N80" s="11">
        <f t="shared" si="85"/>
        <v>2.0808107610050586E-2</v>
      </c>
      <c r="O80" s="11">
        <f t="shared" si="86"/>
        <v>2.6067234582499044E-2</v>
      </c>
      <c r="P80" s="11">
        <f t="shared" si="87"/>
        <v>2.3805174742164148E-2</v>
      </c>
      <c r="Q80" s="4">
        <f t="shared" si="88"/>
        <v>7508.7712004330797</v>
      </c>
      <c r="R80" s="4">
        <f t="shared" si="89"/>
        <v>8202.5801892107593</v>
      </c>
      <c r="S80" s="4">
        <f t="shared" si="90"/>
        <v>3759.1842420130406</v>
      </c>
      <c r="T80" s="4">
        <f t="shared" si="91"/>
        <v>108.56765174951184</v>
      </c>
      <c r="U80" s="4">
        <f t="shared" si="92"/>
        <v>446.61693005583379</v>
      </c>
      <c r="V80" s="4">
        <f t="shared" si="93"/>
        <v>519.56348441501768</v>
      </c>
      <c r="W80" s="11">
        <f t="shared" si="94"/>
        <v>-1.0734613539272964E-2</v>
      </c>
      <c r="X80" s="11">
        <f t="shared" si="95"/>
        <v>-1.217998157191269E-2</v>
      </c>
      <c r="Y80" s="11">
        <f t="shared" si="96"/>
        <v>-9.7425357312937999E-3</v>
      </c>
      <c r="Z80" s="4">
        <f t="shared" si="118"/>
        <v>12476.741357201383</v>
      </c>
      <c r="AA80" s="4">
        <f t="shared" si="119"/>
        <v>18705.046349056756</v>
      </c>
      <c r="AB80" s="4">
        <f t="shared" si="120"/>
        <v>8756.6219645253495</v>
      </c>
      <c r="AC80" s="12">
        <f t="shared" si="100"/>
        <v>2.1000027126499186</v>
      </c>
      <c r="AD80" s="12">
        <f t="shared" si="101"/>
        <v>2.8959897103638519</v>
      </c>
      <c r="AE80" s="12">
        <f t="shared" si="102"/>
        <v>2.966255081289388</v>
      </c>
      <c r="AF80" s="11">
        <f t="shared" si="103"/>
        <v>-4.0504037456468023E-3</v>
      </c>
      <c r="AG80" s="11">
        <f t="shared" si="104"/>
        <v>2.9673830763510267E-4</v>
      </c>
      <c r="AH80" s="11">
        <f t="shared" si="105"/>
        <v>9.7937136394747881E-3</v>
      </c>
      <c r="AI80" s="1">
        <f t="shared" si="63"/>
        <v>110810.51684300877</v>
      </c>
      <c r="AJ80" s="1">
        <f t="shared" si="64"/>
        <v>27860.291182191952</v>
      </c>
      <c r="AK80" s="1">
        <f t="shared" si="65"/>
        <v>10887.168820679926</v>
      </c>
      <c r="AL80" s="10">
        <f t="shared" si="106"/>
        <v>23.539072445146928</v>
      </c>
      <c r="AM80" s="10">
        <f t="shared" si="107"/>
        <v>4.0555381860891337</v>
      </c>
      <c r="AN80" s="10">
        <f t="shared" si="108"/>
        <v>1.4878959148266395</v>
      </c>
      <c r="AO80" s="7">
        <f t="shared" si="109"/>
        <v>1.6201563972719608E-2</v>
      </c>
      <c r="AP80" s="7">
        <f t="shared" si="110"/>
        <v>2.0409697499296831E-2</v>
      </c>
      <c r="AQ80" s="7">
        <f t="shared" si="111"/>
        <v>1.851417081087094E-2</v>
      </c>
      <c r="AR80" s="1">
        <f t="shared" si="123"/>
        <v>69162.140650857749</v>
      </c>
      <c r="AS80" s="1">
        <f t="shared" si="121"/>
        <v>18366.030567146914</v>
      </c>
      <c r="AT80" s="1">
        <f t="shared" si="122"/>
        <v>7235.2741383385473</v>
      </c>
      <c r="AU80" s="1">
        <f t="shared" si="69"/>
        <v>13832.428130171551</v>
      </c>
      <c r="AV80" s="1">
        <f t="shared" si="70"/>
        <v>3673.2061134293831</v>
      </c>
      <c r="AW80" s="1">
        <f t="shared" si="71"/>
        <v>1447.0548276677096</v>
      </c>
      <c r="AX80">
        <v>0.2</v>
      </c>
      <c r="AY80">
        <v>0.2</v>
      </c>
      <c r="AZ80">
        <v>0.2</v>
      </c>
      <c r="BA80">
        <f t="shared" si="124"/>
        <v>0.19999999999999998</v>
      </c>
      <c r="BB80">
        <f t="shared" si="130"/>
        <v>4.000000000000001E-3</v>
      </c>
      <c r="BC80">
        <f t="shared" si="125"/>
        <v>4.000000000000001E-3</v>
      </c>
      <c r="BD80">
        <f t="shared" si="126"/>
        <v>4.000000000000001E-3</v>
      </c>
      <c r="BE80">
        <f t="shared" si="127"/>
        <v>276.64856260343106</v>
      </c>
      <c r="BF80">
        <f t="shared" si="128"/>
        <v>73.464122268587673</v>
      </c>
      <c r="BG80">
        <f t="shared" si="129"/>
        <v>28.941096553354196</v>
      </c>
      <c r="BH80">
        <f t="shared" si="131"/>
        <v>221.73142384149347</v>
      </c>
      <c r="BI80">
        <f t="shared" si="132"/>
        <v>39.275028191679553</v>
      </c>
      <c r="BJ80">
        <f t="shared" si="133"/>
        <v>33.050526413724135</v>
      </c>
      <c r="BK80" s="7">
        <f t="shared" si="134"/>
        <v>5.0291899973830184E-2</v>
      </c>
      <c r="BL80" s="8">
        <f>BL$3*temperature!$I190+BL$4*temperature!$I190^2+BL$5*temperature!$I190^6</f>
        <v>3.6256317235666309</v>
      </c>
      <c r="BM80" s="8">
        <f>BM$3*temperature!$I190+BM$4*temperature!$I190^2+BM$5*temperature!$I190^6</f>
        <v>1.52711130085877</v>
      </c>
      <c r="BN80" s="8">
        <f>BN$3*temperature!$I190+BN$4*temperature!$I190^2+BN$5*temperature!$I190^6</f>
        <v>0.10555884738730015</v>
      </c>
      <c r="BO80" s="8"/>
      <c r="BP80" s="8"/>
      <c r="BQ80" s="8"/>
    </row>
    <row r="81" spans="1:69" x14ac:dyDescent="0.3">
      <c r="A81">
        <f t="shared" si="72"/>
        <v>2035</v>
      </c>
      <c r="B81" s="4">
        <f t="shared" si="73"/>
        <v>1140.4519956270053</v>
      </c>
      <c r="C81" s="4">
        <f t="shared" si="74"/>
        <v>2840.4634787644177</v>
      </c>
      <c r="D81" s="4">
        <f t="shared" si="75"/>
        <v>4005.9279646895507</v>
      </c>
      <c r="E81" s="11">
        <f t="shared" si="76"/>
        <v>1.1395099042969135E-3</v>
      </c>
      <c r="F81" s="11">
        <f t="shared" si="77"/>
        <v>2.2449109218492642E-3</v>
      </c>
      <c r="G81" s="11">
        <f t="shared" si="78"/>
        <v>4.5829057906734486E-3</v>
      </c>
      <c r="H81" s="4">
        <f t="shared" si="79"/>
        <v>70663.580647049166</v>
      </c>
      <c r="I81" s="4">
        <f t="shared" si="80"/>
        <v>18881.438928897031</v>
      </c>
      <c r="J81" s="4">
        <f t="shared" si="81"/>
        <v>7439.4077402312587</v>
      </c>
      <c r="K81" s="4">
        <f t="shared" si="82"/>
        <v>61961.030291502335</v>
      </c>
      <c r="L81" s="4">
        <f t="shared" si="83"/>
        <v>6647.3091698085582</v>
      </c>
      <c r="M81" s="4">
        <f t="shared" si="84"/>
        <v>1857.0997296522264</v>
      </c>
      <c r="N81" s="11">
        <f t="shared" si="85"/>
        <v>2.0546064419158183E-2</v>
      </c>
      <c r="O81" s="11">
        <f t="shared" si="86"/>
        <v>2.5760392469367011E-2</v>
      </c>
      <c r="P81" s="11">
        <f t="shared" si="87"/>
        <v>2.3522955880380447E-2</v>
      </c>
      <c r="Q81" s="4">
        <f t="shared" si="88"/>
        <v>7589.4254321769795</v>
      </c>
      <c r="R81" s="4">
        <f t="shared" si="89"/>
        <v>8330.0593027348987</v>
      </c>
      <c r="S81" s="4">
        <f t="shared" si="90"/>
        <v>3827.5873237998594</v>
      </c>
      <c r="T81" s="4">
        <f t="shared" si="91"/>
        <v>107.40221996511445</v>
      </c>
      <c r="U81" s="4">
        <f t="shared" si="92"/>
        <v>441.17714407804954</v>
      </c>
      <c r="V81" s="4">
        <f t="shared" si="93"/>
        <v>514.50161860342882</v>
      </c>
      <c r="W81" s="11">
        <f t="shared" si="94"/>
        <v>-1.0734613539272964E-2</v>
      </c>
      <c r="X81" s="11">
        <f t="shared" si="95"/>
        <v>-1.217998157191269E-2</v>
      </c>
      <c r="Y81" s="11">
        <f t="shared" si="96"/>
        <v>-9.7425357312937999E-3</v>
      </c>
      <c r="Z81" s="4">
        <f t="shared" si="118"/>
        <v>12563.657073268243</v>
      </c>
      <c r="AA81" s="4">
        <f t="shared" si="119"/>
        <v>19009.309378063128</v>
      </c>
      <c r="AB81" s="4">
        <f t="shared" si="120"/>
        <v>9007.9248926238124</v>
      </c>
      <c r="AC81" s="12">
        <f t="shared" si="100"/>
        <v>2.0914968537967327</v>
      </c>
      <c r="AD81" s="12">
        <f t="shared" si="101"/>
        <v>2.896849061449434</v>
      </c>
      <c r="AE81" s="12">
        <f t="shared" si="102"/>
        <v>2.9953057341371734</v>
      </c>
      <c r="AF81" s="11">
        <f t="shared" si="103"/>
        <v>-4.0504037456468023E-3</v>
      </c>
      <c r="AG81" s="11">
        <f t="shared" si="104"/>
        <v>2.9673830763510267E-4</v>
      </c>
      <c r="AH81" s="11">
        <f t="shared" si="105"/>
        <v>9.7937136394747881E-3</v>
      </c>
      <c r="AI81" s="1">
        <f t="shared" si="63"/>
        <v>113561.89328887944</v>
      </c>
      <c r="AJ81" s="1">
        <f t="shared" si="64"/>
        <v>28747.468177402141</v>
      </c>
      <c r="AK81" s="1">
        <f t="shared" si="65"/>
        <v>11245.506766279643</v>
      </c>
      <c r="AL81" s="10">
        <f t="shared" si="106"/>
        <v>23.916628535344675</v>
      </c>
      <c r="AM81" s="10">
        <f t="shared" si="107"/>
        <v>4.1374827705883108</v>
      </c>
      <c r="AN81" s="10">
        <f t="shared" si="108"/>
        <v>1.515167602351378</v>
      </c>
      <c r="AO81" s="7">
        <f t="shared" si="109"/>
        <v>1.6039548332992412E-2</v>
      </c>
      <c r="AP81" s="7">
        <f t="shared" si="110"/>
        <v>2.0205600524303861E-2</v>
      </c>
      <c r="AQ81" s="7">
        <f t="shared" si="111"/>
        <v>1.8329029102762229E-2</v>
      </c>
      <c r="AR81" s="1">
        <f t="shared" si="123"/>
        <v>70663.580647049166</v>
      </c>
      <c r="AS81" s="1">
        <f t="shared" si="121"/>
        <v>18881.438928897031</v>
      </c>
      <c r="AT81" s="1">
        <f t="shared" si="122"/>
        <v>7439.4077402312587</v>
      </c>
      <c r="AU81" s="1">
        <f t="shared" si="69"/>
        <v>14132.716129409833</v>
      </c>
      <c r="AV81" s="1">
        <f t="shared" si="70"/>
        <v>3776.2877857794065</v>
      </c>
      <c r="AW81" s="1">
        <f t="shared" si="71"/>
        <v>1487.8815480462517</v>
      </c>
      <c r="AX81">
        <v>0.2</v>
      </c>
      <c r="AY81">
        <v>0.2</v>
      </c>
      <c r="AZ81">
        <v>0.2</v>
      </c>
      <c r="BA81">
        <f t="shared" si="124"/>
        <v>0.2</v>
      </c>
      <c r="BB81">
        <f t="shared" si="130"/>
        <v>4.000000000000001E-3</v>
      </c>
      <c r="BC81">
        <f t="shared" si="125"/>
        <v>4.000000000000001E-3</v>
      </c>
      <c r="BD81">
        <f t="shared" si="126"/>
        <v>4.000000000000001E-3</v>
      </c>
      <c r="BE81">
        <f t="shared" si="127"/>
        <v>282.65432258819675</v>
      </c>
      <c r="BF81">
        <f t="shared" si="128"/>
        <v>75.525755715588147</v>
      </c>
      <c r="BG81">
        <f t="shared" si="129"/>
        <v>29.757630960925042</v>
      </c>
      <c r="BH81">
        <f t="shared" si="131"/>
        <v>224.97774409140933</v>
      </c>
      <c r="BI81">
        <f t="shared" si="132"/>
        <v>39.730930889443769</v>
      </c>
      <c r="BJ81">
        <f t="shared" si="133"/>
        <v>33.034945690202456</v>
      </c>
      <c r="BK81" s="7">
        <f t="shared" si="134"/>
        <v>5.0113742641079567E-2</v>
      </c>
      <c r="BL81" s="8">
        <f>BL$3*temperature!$I191+BL$4*temperature!$I191^2+BL$5*temperature!$I191^6</f>
        <v>3.596092779529628</v>
      </c>
      <c r="BM81" s="8">
        <f>BM$3*temperature!$I191+BM$4*temperature!$I191^2+BM$5*temperature!$I191^6</f>
        <v>1.4847649016413125</v>
      </c>
      <c r="BN81" s="8">
        <f>BN$3*temperature!$I191+BN$4*temperature!$I191^2+BN$5*temperature!$I191^6</f>
        <v>5.5965282181730469E-2</v>
      </c>
      <c r="BO81" s="8"/>
      <c r="BP81" s="8"/>
      <c r="BQ81" s="8"/>
    </row>
    <row r="82" spans="1:69" x14ac:dyDescent="0.3">
      <c r="A82">
        <f t="shared" si="72"/>
        <v>2036</v>
      </c>
      <c r="B82" s="4">
        <f t="shared" si="73"/>
        <v>1141.6865741541778</v>
      </c>
      <c r="C82" s="4">
        <f t="shared" si="74"/>
        <v>2846.5212368766802</v>
      </c>
      <c r="D82" s="4">
        <f t="shared" si="75"/>
        <v>4023.368815632627</v>
      </c>
      <c r="E82" s="11">
        <f t="shared" si="76"/>
        <v>1.0825344090820677E-3</v>
      </c>
      <c r="F82" s="11">
        <f t="shared" si="77"/>
        <v>2.1326653757568008E-3</v>
      </c>
      <c r="G82" s="11">
        <f t="shared" si="78"/>
        <v>4.3537605011397763E-3</v>
      </c>
      <c r="H82" s="4">
        <f t="shared" si="79"/>
        <v>72175.102310904069</v>
      </c>
      <c r="I82" s="4">
        <f t="shared" si="80"/>
        <v>19403.369944992366</v>
      </c>
      <c r="J82" s="4">
        <f t="shared" si="81"/>
        <v>7645.4587150772913</v>
      </c>
      <c r="K82" s="4">
        <f t="shared" si="82"/>
        <v>63217.96537230476</v>
      </c>
      <c r="L82" s="4">
        <f t="shared" si="83"/>
        <v>6816.5203524996496</v>
      </c>
      <c r="M82" s="4">
        <f t="shared" si="84"/>
        <v>1900.2629551064742</v>
      </c>
      <c r="N82" s="11">
        <f t="shared" si="85"/>
        <v>2.0285897037041423E-2</v>
      </c>
      <c r="O82" s="11">
        <f t="shared" si="86"/>
        <v>2.5455590881740875E-2</v>
      </c>
      <c r="P82" s="11">
        <f t="shared" si="87"/>
        <v>2.3242276526705963E-2</v>
      </c>
      <c r="Q82" s="4">
        <f t="shared" si="88"/>
        <v>7668.553999841979</v>
      </c>
      <c r="R82" s="4">
        <f t="shared" si="89"/>
        <v>8456.0587573173125</v>
      </c>
      <c r="S82" s="4">
        <f t="shared" si="90"/>
        <v>3895.2776367091765</v>
      </c>
      <c r="T82" s="4">
        <f t="shared" si="91"/>
        <v>106.24929864052896</v>
      </c>
      <c r="U82" s="4">
        <f t="shared" si="92"/>
        <v>435.80361459322984</v>
      </c>
      <c r="V82" s="4">
        <f t="shared" si="93"/>
        <v>509.48906820037644</v>
      </c>
      <c r="W82" s="11">
        <f t="shared" si="94"/>
        <v>-1.0734613539272964E-2</v>
      </c>
      <c r="X82" s="11">
        <f t="shared" si="95"/>
        <v>-1.217998157191269E-2</v>
      </c>
      <c r="Y82" s="11">
        <f t="shared" si="96"/>
        <v>-9.7425357312937999E-3</v>
      </c>
      <c r="Z82" s="4">
        <f t="shared" si="118"/>
        <v>12647.173043311124</v>
      </c>
      <c r="AA82" s="4">
        <f t="shared" si="119"/>
        <v>19310.468034108395</v>
      </c>
      <c r="AB82" s="4">
        <f t="shared" si="120"/>
        <v>9261.6617366364208</v>
      </c>
      <c r="AC82" s="12">
        <f t="shared" si="100"/>
        <v>2.083025447106106</v>
      </c>
      <c r="AD82" s="12">
        <f t="shared" si="101"/>
        <v>2.8977086675374029</v>
      </c>
      <c r="AE82" s="12">
        <f t="shared" si="102"/>
        <v>3.0246409007599895</v>
      </c>
      <c r="AF82" s="11">
        <f t="shared" si="103"/>
        <v>-4.0504037456468023E-3</v>
      </c>
      <c r="AG82" s="11">
        <f t="shared" si="104"/>
        <v>2.9673830763510267E-4</v>
      </c>
      <c r="AH82" s="11">
        <f t="shared" si="105"/>
        <v>9.7937136394747881E-3</v>
      </c>
      <c r="AI82" s="1">
        <f t="shared" si="63"/>
        <v>116338.42008940133</v>
      </c>
      <c r="AJ82" s="1">
        <f t="shared" si="64"/>
        <v>29649.009145441334</v>
      </c>
      <c r="AK82" s="1">
        <f t="shared" si="65"/>
        <v>11608.837637697932</v>
      </c>
      <c r="AL82" s="10">
        <f t="shared" si="106"/>
        <v>24.296404335506011</v>
      </c>
      <c r="AM82" s="10">
        <f t="shared" si="107"/>
        <v>4.2202470913866206</v>
      </c>
      <c r="AN82" s="10">
        <f t="shared" si="108"/>
        <v>1.5426614379196482</v>
      </c>
      <c r="AO82" s="7">
        <f t="shared" si="109"/>
        <v>1.5879152849662487E-2</v>
      </c>
      <c r="AP82" s="7">
        <f t="shared" si="110"/>
        <v>2.0003544519060824E-2</v>
      </c>
      <c r="AQ82" s="7">
        <f t="shared" si="111"/>
        <v>1.8145738811734608E-2</v>
      </c>
      <c r="AR82" s="1">
        <f t="shared" si="123"/>
        <v>72175.102310904069</v>
      </c>
      <c r="AS82" s="1">
        <f t="shared" si="121"/>
        <v>19403.369944992366</v>
      </c>
      <c r="AT82" s="1">
        <f t="shared" si="122"/>
        <v>7645.4587150772913</v>
      </c>
      <c r="AU82" s="1">
        <f t="shared" si="69"/>
        <v>14435.020462180815</v>
      </c>
      <c r="AV82" s="1">
        <f t="shared" si="70"/>
        <v>3880.6739889984733</v>
      </c>
      <c r="AW82" s="1">
        <f t="shared" si="71"/>
        <v>1529.0917430154584</v>
      </c>
      <c r="AX82">
        <v>0.2</v>
      </c>
      <c r="AY82">
        <v>0.2</v>
      </c>
      <c r="AZ82">
        <v>0.2</v>
      </c>
      <c r="BA82">
        <f t="shared" si="124"/>
        <v>0.20000000000000004</v>
      </c>
      <c r="BB82">
        <f t="shared" si="130"/>
        <v>4.000000000000001E-3</v>
      </c>
      <c r="BC82">
        <f t="shared" si="125"/>
        <v>4.000000000000001E-3</v>
      </c>
      <c r="BD82">
        <f t="shared" si="126"/>
        <v>4.000000000000001E-3</v>
      </c>
      <c r="BE82">
        <f t="shared" si="127"/>
        <v>288.70040924361632</v>
      </c>
      <c r="BF82">
        <f t="shared" si="128"/>
        <v>77.613479779969481</v>
      </c>
      <c r="BG82">
        <f t="shared" si="129"/>
        <v>30.581834860309172</v>
      </c>
      <c r="BH82">
        <f t="shared" si="131"/>
        <v>228.27268058635846</v>
      </c>
      <c r="BI82">
        <f t="shared" si="132"/>
        <v>40.192438444723102</v>
      </c>
      <c r="BJ82">
        <f t="shared" si="133"/>
        <v>33.019814078651123</v>
      </c>
      <c r="BK82" s="7">
        <f t="shared" si="134"/>
        <v>4.9932905399315136E-2</v>
      </c>
      <c r="BL82" s="8">
        <f>BL$3*temperature!$I192+BL$4*temperature!$I192^2+BL$5*temperature!$I192^6</f>
        <v>3.5629279296096659</v>
      </c>
      <c r="BM82" s="8">
        <f>BM$3*temperature!$I192+BM$4*temperature!$I192^2+BM$5*temperature!$I192^6</f>
        <v>1.4395457790517945</v>
      </c>
      <c r="BN82" s="8">
        <f>BN$3*temperature!$I192+BN$4*temperature!$I192^2+BN$5*temperature!$I192^6</f>
        <v>4.0734858219027004E-3</v>
      </c>
      <c r="BO82" s="8"/>
      <c r="BP82" s="8"/>
      <c r="BQ82" s="8"/>
    </row>
    <row r="83" spans="1:69" x14ac:dyDescent="0.3">
      <c r="A83">
        <f t="shared" si="72"/>
        <v>2037</v>
      </c>
      <c r="B83" s="4">
        <f t="shared" si="73"/>
        <v>1142.8606934050413</v>
      </c>
      <c r="C83" s="4">
        <f t="shared" si="74"/>
        <v>2852.2883802957613</v>
      </c>
      <c r="D83" s="4">
        <f t="shared" si="75"/>
        <v>4040.0097606520953</v>
      </c>
      <c r="E83" s="11">
        <f t="shared" si="76"/>
        <v>1.0284076886279642E-3</v>
      </c>
      <c r="F83" s="11">
        <f t="shared" si="77"/>
        <v>2.0260321069689607E-3</v>
      </c>
      <c r="G83" s="11">
        <f t="shared" si="78"/>
        <v>4.1360724760827871E-3</v>
      </c>
      <c r="H83" s="4">
        <f t="shared" si="79"/>
        <v>73696.300636553555</v>
      </c>
      <c r="I83" s="4">
        <f t="shared" si="80"/>
        <v>19931.71982266779</v>
      </c>
      <c r="J83" s="4">
        <f t="shared" si="81"/>
        <v>7853.371380896916</v>
      </c>
      <c r="K83" s="4">
        <f t="shared" si="82"/>
        <v>64484.062722450144</v>
      </c>
      <c r="L83" s="4">
        <f t="shared" si="83"/>
        <v>6987.9749748870126</v>
      </c>
      <c r="M83" s="4">
        <f t="shared" si="84"/>
        <v>1943.8991106866308</v>
      </c>
      <c r="N83" s="11">
        <f t="shared" si="85"/>
        <v>2.0027492860440033E-2</v>
      </c>
      <c r="O83" s="11">
        <f t="shared" si="86"/>
        <v>2.5152807227295959E-2</v>
      </c>
      <c r="P83" s="11">
        <f t="shared" si="87"/>
        <v>2.296321962331338E-2</v>
      </c>
      <c r="Q83" s="4">
        <f t="shared" si="88"/>
        <v>7746.1262960547328</v>
      </c>
      <c r="R83" s="4">
        <f t="shared" si="89"/>
        <v>8580.5163805271168</v>
      </c>
      <c r="S83" s="4">
        <f t="shared" si="90"/>
        <v>3962.2249662138029</v>
      </c>
      <c r="T83" s="4">
        <f t="shared" si="91"/>
        <v>105.10875348080408</v>
      </c>
      <c r="U83" s="4">
        <f t="shared" si="92"/>
        <v>430.49553459851137</v>
      </c>
      <c r="V83" s="4">
        <f t="shared" si="93"/>
        <v>504.52535274873071</v>
      </c>
      <c r="W83" s="11">
        <f t="shared" si="94"/>
        <v>-1.0734613539272964E-2</v>
      </c>
      <c r="X83" s="11">
        <f t="shared" si="95"/>
        <v>-1.217998157191269E-2</v>
      </c>
      <c r="Y83" s="11">
        <f t="shared" si="96"/>
        <v>-9.7425357312937999E-3</v>
      </c>
      <c r="Z83" s="4">
        <f t="shared" si="118"/>
        <v>12727.274250140639</v>
      </c>
      <c r="AA83" s="4">
        <f t="shared" si="119"/>
        <v>19608.37263266158</v>
      </c>
      <c r="AB83" s="4">
        <f t="shared" si="120"/>
        <v>9517.7630339591979</v>
      </c>
      <c r="AC83" s="12">
        <f t="shared" si="100"/>
        <v>2.0745883530328699</v>
      </c>
      <c r="AD83" s="12">
        <f t="shared" si="101"/>
        <v>2.8985685287034273</v>
      </c>
      <c r="AE83" s="12">
        <f t="shared" si="102"/>
        <v>3.0542633676042761</v>
      </c>
      <c r="AF83" s="11">
        <f t="shared" si="103"/>
        <v>-4.0504037456468023E-3</v>
      </c>
      <c r="AG83" s="11">
        <f t="shared" si="104"/>
        <v>2.9673830763510267E-4</v>
      </c>
      <c r="AH83" s="11">
        <f t="shared" si="105"/>
        <v>9.7937136394747881E-3</v>
      </c>
      <c r="AI83" s="1">
        <f t="shared" si="63"/>
        <v>119139.59854264202</v>
      </c>
      <c r="AJ83" s="1">
        <f t="shared" si="64"/>
        <v>30564.782219895675</v>
      </c>
      <c r="AK83" s="1">
        <f t="shared" si="65"/>
        <v>11977.045616943598</v>
      </c>
      <c r="AL83" s="10">
        <f t="shared" si="106"/>
        <v>24.678352590465305</v>
      </c>
      <c r="AM83" s="10">
        <f t="shared" si="107"/>
        <v>4.30382279295487</v>
      </c>
      <c r="AN83" s="10">
        <f t="shared" si="108"/>
        <v>1.5703742421317985</v>
      </c>
      <c r="AO83" s="7">
        <f t="shared" si="109"/>
        <v>1.5720361321165863E-2</v>
      </c>
      <c r="AP83" s="7">
        <f t="shared" si="110"/>
        <v>1.9803509073870216E-2</v>
      </c>
      <c r="AQ83" s="7">
        <f t="shared" si="111"/>
        <v>1.7964281423617261E-2</v>
      </c>
      <c r="AR83" s="1">
        <f t="shared" si="123"/>
        <v>73696.300636553555</v>
      </c>
      <c r="AS83" s="1">
        <f t="shared" si="121"/>
        <v>19931.71982266779</v>
      </c>
      <c r="AT83" s="1">
        <f t="shared" si="122"/>
        <v>7853.371380896916</v>
      </c>
      <c r="AU83" s="1">
        <f t="shared" si="69"/>
        <v>14739.260127310712</v>
      </c>
      <c r="AV83" s="1">
        <f t="shared" si="70"/>
        <v>3986.3439645335584</v>
      </c>
      <c r="AW83" s="1">
        <f t="shared" si="71"/>
        <v>1570.6742761793832</v>
      </c>
      <c r="AX83">
        <v>0.2</v>
      </c>
      <c r="AY83">
        <v>0.2</v>
      </c>
      <c r="AZ83">
        <v>0.2</v>
      </c>
      <c r="BA83">
        <f t="shared" si="124"/>
        <v>0.2</v>
      </c>
      <c r="BB83">
        <f t="shared" si="130"/>
        <v>4.000000000000001E-3</v>
      </c>
      <c r="BC83">
        <f t="shared" si="125"/>
        <v>4.000000000000001E-3</v>
      </c>
      <c r="BD83">
        <f t="shared" si="126"/>
        <v>4.000000000000001E-3</v>
      </c>
      <c r="BE83">
        <f t="shared" si="127"/>
        <v>294.78520254621429</v>
      </c>
      <c r="BF83">
        <f t="shared" si="128"/>
        <v>79.726879290671178</v>
      </c>
      <c r="BG83">
        <f t="shared" si="129"/>
        <v>31.413485523587671</v>
      </c>
      <c r="BH83">
        <f t="shared" si="131"/>
        <v>231.61691714387061</v>
      </c>
      <c r="BI83">
        <f t="shared" si="132"/>
        <v>40.659610455316653</v>
      </c>
      <c r="BJ83">
        <f t="shared" si="133"/>
        <v>33.005114133967147</v>
      </c>
      <c r="BK83" s="7">
        <f t="shared" si="134"/>
        <v>4.9749523991467787E-2</v>
      </c>
      <c r="BL83" s="8">
        <f>BL$3*temperature!$I193+BL$4*temperature!$I193^2+BL$5*temperature!$I193^6</f>
        <v>3.5260411559857339</v>
      </c>
      <c r="BM83" s="8">
        <f>BM$3*temperature!$I193+BM$4*temperature!$I193^2+BM$5*temperature!$I193^6</f>
        <v>1.391382197262109</v>
      </c>
      <c r="BN83" s="8">
        <f>BN$3*temperature!$I193+BN$4*temperature!$I193^2+BN$5*temperature!$I193^6</f>
        <v>-5.0170333692987068E-2</v>
      </c>
      <c r="BO83" s="8"/>
      <c r="BP83" s="8"/>
      <c r="BQ83" s="8"/>
    </row>
    <row r="84" spans="1:69" x14ac:dyDescent="0.3">
      <c r="A84">
        <f t="shared" si="72"/>
        <v>2038</v>
      </c>
      <c r="B84" s="4">
        <f t="shared" si="73"/>
        <v>1143.9772537929632</v>
      </c>
      <c r="C84" s="4">
        <f t="shared" si="74"/>
        <v>2857.7782667407346</v>
      </c>
      <c r="D84" s="4">
        <f t="shared" si="75"/>
        <v>4055.8840451675278</v>
      </c>
      <c r="E84" s="11">
        <f t="shared" si="76"/>
        <v>9.7698730419656585E-4</v>
      </c>
      <c r="F84" s="11">
        <f t="shared" si="77"/>
        <v>1.9247305016205126E-3</v>
      </c>
      <c r="G84" s="11">
        <f t="shared" si="78"/>
        <v>3.9292688522786475E-3</v>
      </c>
      <c r="H84" s="4">
        <f t="shared" si="79"/>
        <v>75226.755583680962</v>
      </c>
      <c r="I84" s="4">
        <f t="shared" si="80"/>
        <v>20466.379872847978</v>
      </c>
      <c r="J84" s="4">
        <f t="shared" si="81"/>
        <v>8063.0898599302018</v>
      </c>
      <c r="K84" s="4">
        <f t="shared" si="82"/>
        <v>65758.960970823202</v>
      </c>
      <c r="L84" s="4">
        <f t="shared" si="83"/>
        <v>7161.6402542628557</v>
      </c>
      <c r="M84" s="4">
        <f t="shared" si="84"/>
        <v>1987.9981207887704</v>
      </c>
      <c r="N84" s="11">
        <f t="shared" si="85"/>
        <v>1.9770749461931914E-2</v>
      </c>
      <c r="O84" s="11">
        <f t="shared" si="86"/>
        <v>2.4852017930795611E-2</v>
      </c>
      <c r="P84" s="11">
        <f t="shared" si="87"/>
        <v>2.2685853324230676E-2</v>
      </c>
      <c r="Q84" s="4">
        <f t="shared" si="88"/>
        <v>7822.1120204458293</v>
      </c>
      <c r="R84" s="4">
        <f t="shared" si="89"/>
        <v>8703.3711619600454</v>
      </c>
      <c r="S84" s="4">
        <f t="shared" si="90"/>
        <v>4028.4002964750225</v>
      </c>
      <c r="T84" s="4">
        <f t="shared" si="91"/>
        <v>103.98045163259295</v>
      </c>
      <c r="U84" s="4">
        <f t="shared" si="92"/>
        <v>425.25210692031078</v>
      </c>
      <c r="V84" s="4">
        <f t="shared" si="93"/>
        <v>499.60999647223258</v>
      </c>
      <c r="W84" s="11">
        <f t="shared" si="94"/>
        <v>-1.0734613539272964E-2</v>
      </c>
      <c r="X84" s="11">
        <f t="shared" si="95"/>
        <v>-1.217998157191269E-2</v>
      </c>
      <c r="Y84" s="11">
        <f t="shared" si="96"/>
        <v>-9.7425357312937999E-3</v>
      </c>
      <c r="Z84" s="4">
        <f t="shared" si="118"/>
        <v>12803.946649572314</v>
      </c>
      <c r="AA84" s="4">
        <f t="shared" si="119"/>
        <v>19902.875986232884</v>
      </c>
      <c r="AB84" s="4">
        <f t="shared" si="120"/>
        <v>9776.1591543767227</v>
      </c>
      <c r="AC84" s="12">
        <f t="shared" si="100"/>
        <v>2.0661854325970705</v>
      </c>
      <c r="AD84" s="12">
        <f t="shared" si="101"/>
        <v>2.8994286450231992</v>
      </c>
      <c r="AE84" s="12">
        <f t="shared" si="102"/>
        <v>3.0841759484061302</v>
      </c>
      <c r="AF84" s="11">
        <f t="shared" si="103"/>
        <v>-4.0504037456468023E-3</v>
      </c>
      <c r="AG84" s="11">
        <f t="shared" si="104"/>
        <v>2.9673830763510267E-4</v>
      </c>
      <c r="AH84" s="11">
        <f t="shared" si="105"/>
        <v>9.7937136394747881E-3</v>
      </c>
      <c r="AI84" s="1">
        <f t="shared" si="63"/>
        <v>121964.89881568853</v>
      </c>
      <c r="AJ84" s="1">
        <f t="shared" si="64"/>
        <v>31494.647962439667</v>
      </c>
      <c r="AK84" s="1">
        <f t="shared" si="65"/>
        <v>12350.015331428622</v>
      </c>
      <c r="AL84" s="10">
        <f t="shared" si="106"/>
        <v>25.06242568380322</v>
      </c>
      <c r="AM84" s="10">
        <f t="shared" si="107"/>
        <v>4.388201278750155</v>
      </c>
      <c r="AN84" s="10">
        <f t="shared" si="108"/>
        <v>1.5983027805095935</v>
      </c>
      <c r="AO84" s="7">
        <f t="shared" si="109"/>
        <v>1.5563157707954205E-2</v>
      </c>
      <c r="AP84" s="7">
        <f t="shared" si="110"/>
        <v>1.9605473983131512E-2</v>
      </c>
      <c r="AQ84" s="7">
        <f t="shared" si="111"/>
        <v>1.7784638609381089E-2</v>
      </c>
      <c r="AR84" s="1">
        <f t="shared" si="123"/>
        <v>75226.755583680962</v>
      </c>
      <c r="AS84" s="1">
        <f t="shared" si="121"/>
        <v>20466.379872847978</v>
      </c>
      <c r="AT84" s="1">
        <f t="shared" si="122"/>
        <v>8063.0898599302018</v>
      </c>
      <c r="AU84" s="1">
        <f t="shared" si="69"/>
        <v>15045.351116736194</v>
      </c>
      <c r="AV84" s="1">
        <f t="shared" si="70"/>
        <v>4093.2759745695957</v>
      </c>
      <c r="AW84" s="1">
        <f t="shared" si="71"/>
        <v>1612.6179719860404</v>
      </c>
      <c r="AX84">
        <v>0.2</v>
      </c>
      <c r="AY84">
        <v>0.2</v>
      </c>
      <c r="AZ84">
        <v>0.2</v>
      </c>
      <c r="BA84">
        <f t="shared" si="124"/>
        <v>0.20000000000000004</v>
      </c>
      <c r="BB84">
        <f t="shared" si="130"/>
        <v>4.000000000000001E-3</v>
      </c>
      <c r="BC84">
        <f t="shared" si="125"/>
        <v>4.000000000000001E-3</v>
      </c>
      <c r="BD84">
        <f t="shared" si="126"/>
        <v>4.000000000000001E-3</v>
      </c>
      <c r="BE84">
        <f t="shared" si="127"/>
        <v>300.90702233472393</v>
      </c>
      <c r="BF84">
        <f t="shared" si="128"/>
        <v>81.865519491391936</v>
      </c>
      <c r="BG84">
        <f t="shared" si="129"/>
        <v>32.252359439720813</v>
      </c>
      <c r="BH84">
        <f t="shared" si="131"/>
        <v>235.01114974168922</v>
      </c>
      <c r="BI84">
        <f t="shared" si="132"/>
        <v>41.132507456721093</v>
      </c>
      <c r="BJ84">
        <f t="shared" si="133"/>
        <v>32.990828944597986</v>
      </c>
      <c r="BK84" s="7">
        <f t="shared" si="134"/>
        <v>4.9563731251548643E-2</v>
      </c>
      <c r="BL84" s="8">
        <f>BL$3*temperature!$I194+BL$4*temperature!$I194^2+BL$5*temperature!$I194^6</f>
        <v>3.4853359837832931</v>
      </c>
      <c r="BM84" s="8">
        <f>BM$3*temperature!$I194+BM$4*temperature!$I194^2+BM$5*temperature!$I194^6</f>
        <v>1.3402025608964498</v>
      </c>
      <c r="BN84" s="8">
        <f>BN$3*temperature!$I194+BN$4*temperature!$I194^2+BN$5*temperature!$I194^6</f>
        <v>-0.10681943906408709</v>
      </c>
      <c r="BO84" s="8"/>
      <c r="BP84" s="8"/>
      <c r="BQ84" s="8"/>
    </row>
    <row r="85" spans="1:69" x14ac:dyDescent="0.3">
      <c r="A85">
        <f t="shared" si="72"/>
        <v>2039</v>
      </c>
      <c r="B85" s="4">
        <f t="shared" si="73"/>
        <v>1145.0390224835462</v>
      </c>
      <c r="C85" s="4">
        <f t="shared" si="74"/>
        <v>2863.003697087755</v>
      </c>
      <c r="D85" s="4">
        <f t="shared" si="75"/>
        <v>4071.0238710723024</v>
      </c>
      <c r="E85" s="11">
        <f t="shared" si="76"/>
        <v>9.2813793898673753E-4</v>
      </c>
      <c r="F85" s="11">
        <f t="shared" si="77"/>
        <v>1.8284939765394869E-3</v>
      </c>
      <c r="G85" s="11">
        <f t="shared" si="78"/>
        <v>3.732805409664715E-3</v>
      </c>
      <c r="H85" s="4">
        <f t="shared" si="79"/>
        <v>76766.032282582033</v>
      </c>
      <c r="I85" s="4">
        <f t="shared" si="80"/>
        <v>21007.236466393973</v>
      </c>
      <c r="J85" s="4">
        <f t="shared" si="81"/>
        <v>8274.558030941098</v>
      </c>
      <c r="K85" s="4">
        <f t="shared" si="82"/>
        <v>67042.284826310482</v>
      </c>
      <c r="L85" s="4">
        <f t="shared" si="83"/>
        <v>7337.4814317433538</v>
      </c>
      <c r="M85" s="4">
        <f t="shared" si="84"/>
        <v>2032.5496221572364</v>
      </c>
      <c r="N85" s="11">
        <f t="shared" si="85"/>
        <v>1.95155737946755E-2</v>
      </c>
      <c r="O85" s="11">
        <f t="shared" si="86"/>
        <v>2.455319888147578E-2</v>
      </c>
      <c r="P85" s="11">
        <f t="shared" si="87"/>
        <v>2.241023313985302E-2</v>
      </c>
      <c r="Q85" s="4">
        <f t="shared" si="88"/>
        <v>7896.4812319817001</v>
      </c>
      <c r="R85" s="4">
        <f t="shared" si="89"/>
        <v>8824.5632668350627</v>
      </c>
      <c r="S85" s="4">
        <f t="shared" si="90"/>
        <v>4093.7757602127417</v>
      </c>
      <c r="T85" s="4">
        <f t="shared" si="91"/>
        <v>102.864261668678</v>
      </c>
      <c r="U85" s="4">
        <f t="shared" si="92"/>
        <v>420.07254409460432</v>
      </c>
      <c r="V85" s="4">
        <f t="shared" si="93"/>
        <v>494.7425282298903</v>
      </c>
      <c r="W85" s="11">
        <f t="shared" si="94"/>
        <v>-1.0734613539272964E-2</v>
      </c>
      <c r="X85" s="11">
        <f t="shared" si="95"/>
        <v>-1.217998157191269E-2</v>
      </c>
      <c r="Y85" s="11">
        <f t="shared" si="96"/>
        <v>-9.7425357312937999E-3</v>
      </c>
      <c r="Z85" s="4">
        <f t="shared" si="118"/>
        <v>12877.17724091725</v>
      </c>
      <c r="AA85" s="4">
        <f t="shared" si="119"/>
        <v>20193.833430548773</v>
      </c>
      <c r="AB85" s="4">
        <f t="shared" si="120"/>
        <v>10036.780236263397</v>
      </c>
      <c r="AC85" s="12">
        <f t="shared" si="100"/>
        <v>2.0578165473816785</v>
      </c>
      <c r="AD85" s="12">
        <f t="shared" si="101"/>
        <v>2.9002890165724322</v>
      </c>
      <c r="AE85" s="12">
        <f t="shared" si="102"/>
        <v>3.1143814844585753</v>
      </c>
      <c r="AF85" s="11">
        <f t="shared" si="103"/>
        <v>-4.0504037456468023E-3</v>
      </c>
      <c r="AG85" s="11">
        <f t="shared" si="104"/>
        <v>2.9673830763510267E-4</v>
      </c>
      <c r="AH85" s="11">
        <f t="shared" si="105"/>
        <v>9.7937136394747881E-3</v>
      </c>
      <c r="AI85" s="1">
        <f t="shared" si="63"/>
        <v>124813.76005085587</v>
      </c>
      <c r="AJ85" s="1">
        <f t="shared" si="64"/>
        <v>32438.459140765295</v>
      </c>
      <c r="AK85" s="1">
        <f t="shared" si="65"/>
        <v>12727.631770271801</v>
      </c>
      <c r="AL85" s="10">
        <f t="shared" si="106"/>
        <v>25.448575662429519</v>
      </c>
      <c r="AM85" s="10">
        <f t="shared" si="107"/>
        <v>4.473373717093402</v>
      </c>
      <c r="AN85" s="10">
        <f t="shared" si="108"/>
        <v>1.6264437654759281</v>
      </c>
      <c r="AO85" s="7">
        <f t="shared" si="109"/>
        <v>1.5407526130874663E-2</v>
      </c>
      <c r="AP85" s="7">
        <f t="shared" si="110"/>
        <v>1.9409419243300197E-2</v>
      </c>
      <c r="AQ85" s="7">
        <f t="shared" si="111"/>
        <v>1.7606792223287277E-2</v>
      </c>
      <c r="AR85" s="1">
        <f t="shared" si="123"/>
        <v>76766.032282582033</v>
      </c>
      <c r="AS85" s="1">
        <f t="shared" si="121"/>
        <v>21007.236466393973</v>
      </c>
      <c r="AT85" s="1">
        <f t="shared" si="122"/>
        <v>8274.558030941098</v>
      </c>
      <c r="AU85" s="1">
        <f t="shared" si="69"/>
        <v>15353.206456516407</v>
      </c>
      <c r="AV85" s="1">
        <f t="shared" si="70"/>
        <v>4201.4472932787949</v>
      </c>
      <c r="AW85" s="1">
        <f t="shared" si="71"/>
        <v>1654.9116061882196</v>
      </c>
      <c r="AX85">
        <v>0.2</v>
      </c>
      <c r="AY85">
        <v>0.2</v>
      </c>
      <c r="AZ85">
        <v>0.2</v>
      </c>
      <c r="BA85">
        <f t="shared" si="124"/>
        <v>0.20000000000000007</v>
      </c>
      <c r="BB85">
        <f t="shared" si="130"/>
        <v>4.000000000000001E-3</v>
      </c>
      <c r="BC85">
        <f t="shared" si="125"/>
        <v>4.000000000000001E-3</v>
      </c>
      <c r="BD85">
        <f t="shared" si="126"/>
        <v>4.000000000000001E-3</v>
      </c>
      <c r="BE85">
        <f t="shared" si="127"/>
        <v>307.06412913032818</v>
      </c>
      <c r="BF85">
        <f t="shared" si="128"/>
        <v>84.02894586557592</v>
      </c>
      <c r="BG85">
        <f t="shared" si="129"/>
        <v>33.098232123764397</v>
      </c>
      <c r="BH85">
        <f t="shared" si="131"/>
        <v>238.45608659841338</v>
      </c>
      <c r="BI85">
        <f t="shared" si="132"/>
        <v>41.611190938347953</v>
      </c>
      <c r="BJ85">
        <f t="shared" si="133"/>
        <v>32.97694215140708</v>
      </c>
      <c r="BK85" s="7">
        <f t="shared" si="134"/>
        <v>4.937565699811472E-2</v>
      </c>
      <c r="BL85" s="8">
        <f>BL$3*temperature!$I195+BL$4*temperature!$I195^2+BL$5*temperature!$I195^6</f>
        <v>3.4407158117311827</v>
      </c>
      <c r="BM85" s="8">
        <f>BM$3*temperature!$I195+BM$4*temperature!$I195^2+BM$5*temperature!$I195^6</f>
        <v>1.2859356336257752</v>
      </c>
      <c r="BN85" s="8">
        <f>BN$3*temperature!$I195+BN$4*temperature!$I195^2+BN$5*temperature!$I195^6</f>
        <v>-0.16592642479993591</v>
      </c>
      <c r="BO85" s="8"/>
      <c r="BP85" s="8"/>
      <c r="BQ85" s="8"/>
    </row>
    <row r="86" spans="1:69" x14ac:dyDescent="0.3">
      <c r="A86">
        <f t="shared" si="72"/>
        <v>2040</v>
      </c>
      <c r="B86" s="4">
        <f t="shared" si="73"/>
        <v>1146.0486389340142</v>
      </c>
      <c r="C86" s="4">
        <f t="shared" si="74"/>
        <v>2867.9769328519437</v>
      </c>
      <c r="D86" s="4">
        <f t="shared" si="75"/>
        <v>4085.4603940046745</v>
      </c>
      <c r="E86" s="11">
        <f t="shared" si="76"/>
        <v>8.8173104203740065E-4</v>
      </c>
      <c r="F86" s="11">
        <f t="shared" si="77"/>
        <v>1.7370692777125124E-3</v>
      </c>
      <c r="G86" s="11">
        <f t="shared" si="78"/>
        <v>3.5461651391814793E-3</v>
      </c>
      <c r="H86" s="4">
        <f t="shared" si="79"/>
        <v>78313.681270252011</v>
      </c>
      <c r="I86" s="4">
        <f t="shared" si="80"/>
        <v>21554.171001794173</v>
      </c>
      <c r="J86" s="4">
        <f t="shared" si="81"/>
        <v>8487.719485327636</v>
      </c>
      <c r="K86" s="4">
        <f t="shared" si="82"/>
        <v>68333.645370492057</v>
      </c>
      <c r="L86" s="4">
        <f t="shared" si="83"/>
        <v>7515.4617719886955</v>
      </c>
      <c r="M86" s="4">
        <f t="shared" si="84"/>
        <v>2077.5429613228371</v>
      </c>
      <c r="N86" s="11">
        <f t="shared" si="85"/>
        <v>1.9261881475656217E-2</v>
      </c>
      <c r="O86" s="11">
        <f t="shared" si="86"/>
        <v>2.4256325811655932E-2</v>
      </c>
      <c r="P86" s="11">
        <f t="shared" si="87"/>
        <v>2.2136403793107551E-2</v>
      </c>
      <c r="Q86" s="4">
        <f t="shared" si="88"/>
        <v>7969.2044015332285</v>
      </c>
      <c r="R86" s="4">
        <f t="shared" si="89"/>
        <v>8944.0340532639111</v>
      </c>
      <c r="S86" s="4">
        <f t="shared" si="90"/>
        <v>4158.324592279946</v>
      </c>
      <c r="T86" s="4">
        <f t="shared" si="91"/>
        <v>101.76005357266209</v>
      </c>
      <c r="U86" s="4">
        <f t="shared" si="92"/>
        <v>414.95606824866559</v>
      </c>
      <c r="V86" s="4">
        <f t="shared" si="93"/>
        <v>489.92248147081995</v>
      </c>
      <c r="W86" s="11">
        <f t="shared" si="94"/>
        <v>-1.0734613539272964E-2</v>
      </c>
      <c r="X86" s="11">
        <f t="shared" si="95"/>
        <v>-1.217998157191269E-2</v>
      </c>
      <c r="Y86" s="11">
        <f t="shared" si="96"/>
        <v>-9.7425357312937999E-3</v>
      </c>
      <c r="Z86" s="4">
        <f t="shared" si="118"/>
        <v>12946.954136098942</v>
      </c>
      <c r="AA86" s="4">
        <f t="shared" si="119"/>
        <v>20481.102859981067</v>
      </c>
      <c r="AB86" s="4">
        <f t="shared" si="120"/>
        <v>10299.556127267639</v>
      </c>
      <c r="AC86" s="12">
        <f t="shared" si="100"/>
        <v>2.0494815595303097</v>
      </c>
      <c r="AD86" s="12">
        <f t="shared" si="101"/>
        <v>2.9011496434268627</v>
      </c>
      <c r="AE86" s="12">
        <f t="shared" si="102"/>
        <v>3.1448828448814452</v>
      </c>
      <c r="AF86" s="11">
        <f t="shared" si="103"/>
        <v>-4.0504037456468023E-3</v>
      </c>
      <c r="AG86" s="11">
        <f t="shared" si="104"/>
        <v>2.9673830763510267E-4</v>
      </c>
      <c r="AH86" s="11">
        <f t="shared" si="105"/>
        <v>9.7937136394747881E-3</v>
      </c>
      <c r="AI86" s="1">
        <f t="shared" si="63"/>
        <v>127685.59050228669</v>
      </c>
      <c r="AJ86" s="1">
        <f t="shared" si="64"/>
        <v>33396.060519967563</v>
      </c>
      <c r="AK86" s="1">
        <f t="shared" si="65"/>
        <v>13109.78019943284</v>
      </c>
      <c r="AL86" s="10">
        <f t="shared" si="106"/>
        <v>25.836754260996816</v>
      </c>
      <c r="AM86" s="10">
        <f t="shared" si="107"/>
        <v>4.5593310471413577</v>
      </c>
      <c r="AN86" s="10">
        <f t="shared" si="108"/>
        <v>1.6547938583431077</v>
      </c>
      <c r="AO86" s="7">
        <f t="shared" si="109"/>
        <v>1.5253450869565916E-2</v>
      </c>
      <c r="AP86" s="7">
        <f t="shared" si="110"/>
        <v>1.9215325050867194E-2</v>
      </c>
      <c r="AQ86" s="7">
        <f t="shared" si="111"/>
        <v>1.7430724301054405E-2</v>
      </c>
      <c r="AR86" s="1">
        <f t="shared" si="123"/>
        <v>78313.681270252011</v>
      </c>
      <c r="AS86" s="1">
        <f t="shared" si="121"/>
        <v>21554.171001794173</v>
      </c>
      <c r="AT86" s="1">
        <f t="shared" si="122"/>
        <v>8487.719485327636</v>
      </c>
      <c r="AU86" s="1">
        <f t="shared" si="69"/>
        <v>15662.736254050404</v>
      </c>
      <c r="AV86" s="1">
        <f t="shared" si="70"/>
        <v>4310.834200358835</v>
      </c>
      <c r="AW86" s="1">
        <f t="shared" si="71"/>
        <v>1697.5438970655273</v>
      </c>
      <c r="AX86">
        <v>0.2</v>
      </c>
      <c r="AY86">
        <v>0.2</v>
      </c>
      <c r="AZ86">
        <v>0.2</v>
      </c>
      <c r="BA86">
        <f t="shared" si="124"/>
        <v>0.20000000000000004</v>
      </c>
      <c r="BB86">
        <f t="shared" si="130"/>
        <v>4.000000000000001E-3</v>
      </c>
      <c r="BC86">
        <f t="shared" si="125"/>
        <v>4.000000000000001E-3</v>
      </c>
      <c r="BD86">
        <f t="shared" si="126"/>
        <v>4.000000000000001E-3</v>
      </c>
      <c r="BE86">
        <f t="shared" si="127"/>
        <v>313.25472508100813</v>
      </c>
      <c r="BF86">
        <f t="shared" si="128"/>
        <v>86.21668400717671</v>
      </c>
      <c r="BG86">
        <f t="shared" si="129"/>
        <v>33.950877941310551</v>
      </c>
      <c r="BH86">
        <f t="shared" si="131"/>
        <v>241.95244826548461</v>
      </c>
      <c r="BI86">
        <f t="shared" si="132"/>
        <v>42.095723358549847</v>
      </c>
      <c r="BJ86">
        <f t="shared" si="133"/>
        <v>32.963437959648608</v>
      </c>
      <c r="BK86" s="7">
        <f t="shared" si="134"/>
        <v>4.9185427967611134E-2</v>
      </c>
      <c r="BL86" s="8">
        <f>BL$3*temperature!$I196+BL$4*temperature!$I196^2+BL$5*temperature!$I196^6</f>
        <v>3.3920842301265086</v>
      </c>
      <c r="BM86" s="8">
        <f>BM$3*temperature!$I196+BM$4*temperature!$I196^2+BM$5*temperature!$I196^6</f>
        <v>1.2285107483606241</v>
      </c>
      <c r="BN86" s="8">
        <f>BN$3*temperature!$I196+BN$4*temperature!$I196^2+BN$5*temperature!$I196^6</f>
        <v>-0.2275430836728396</v>
      </c>
      <c r="BO86" s="8"/>
      <c r="BP86" s="8"/>
      <c r="BQ86" s="8"/>
    </row>
    <row r="87" spans="1:69" x14ac:dyDescent="0.3">
      <c r="A87">
        <f t="shared" si="72"/>
        <v>2041</v>
      </c>
      <c r="B87" s="4">
        <f t="shared" si="73"/>
        <v>1147.0086202616155</v>
      </c>
      <c r="C87" s="4">
        <f t="shared" si="74"/>
        <v>2872.709713740227</v>
      </c>
      <c r="D87" s="4">
        <f t="shared" si="75"/>
        <v>4099.2237253700641</v>
      </c>
      <c r="E87" s="11">
        <f t="shared" si="76"/>
        <v>8.3764448993553053E-4</v>
      </c>
      <c r="F87" s="11">
        <f t="shared" si="77"/>
        <v>1.6502158138268868E-3</v>
      </c>
      <c r="G87" s="11">
        <f t="shared" si="78"/>
        <v>3.3688568822224053E-3</v>
      </c>
      <c r="H87" s="4">
        <f t="shared" si="79"/>
        <v>79869.238757792002</v>
      </c>
      <c r="I87" s="4">
        <f t="shared" si="80"/>
        <v>22107.059884480972</v>
      </c>
      <c r="J87" s="4">
        <f t="shared" si="81"/>
        <v>8702.5174872149819</v>
      </c>
      <c r="K87" s="4">
        <f t="shared" si="82"/>
        <v>69632.640371591129</v>
      </c>
      <c r="L87" s="4">
        <f t="shared" si="83"/>
        <v>7695.5425669159922</v>
      </c>
      <c r="M87" s="4">
        <f t="shared" si="84"/>
        <v>2122.9671933627747</v>
      </c>
      <c r="N87" s="11">
        <f t="shared" si="85"/>
        <v>1.9009596137542051E-2</v>
      </c>
      <c r="O87" s="11">
        <f t="shared" si="86"/>
        <v>2.3961374615527387E-2</v>
      </c>
      <c r="P87" s="11">
        <f t="shared" si="87"/>
        <v>2.1864400826163699E-2</v>
      </c>
      <c r="Q87" s="4">
        <f t="shared" si="88"/>
        <v>8040.2524645705598</v>
      </c>
      <c r="R87" s="4">
        <f t="shared" si="89"/>
        <v>9061.7260928918586</v>
      </c>
      <c r="S87" s="4">
        <f t="shared" si="90"/>
        <v>4222.0210868461072</v>
      </c>
      <c r="T87" s="4">
        <f t="shared" si="91"/>
        <v>100.66769872382385</v>
      </c>
      <c r="U87" s="4">
        <f t="shared" si="92"/>
        <v>409.9019109842435</v>
      </c>
      <c r="V87" s="4">
        <f t="shared" si="93"/>
        <v>485.14939418952633</v>
      </c>
      <c r="W87" s="11">
        <f t="shared" si="94"/>
        <v>-1.0734613539272964E-2</v>
      </c>
      <c r="X87" s="11">
        <f t="shared" si="95"/>
        <v>-1.217998157191269E-2</v>
      </c>
      <c r="Y87" s="11">
        <f t="shared" si="96"/>
        <v>-9.7425357312937999E-3</v>
      </c>
      <c r="Z87" s="4">
        <f t="shared" si="118"/>
        <v>13013.266627251955</v>
      </c>
      <c r="AA87" s="4">
        <f t="shared" si="119"/>
        <v>20764.544771562771</v>
      </c>
      <c r="AB87" s="4">
        <f t="shared" si="120"/>
        <v>10564.416329749207</v>
      </c>
      <c r="AC87" s="12">
        <f t="shared" si="100"/>
        <v>2.0411803317449539</v>
      </c>
      <c r="AD87" s="12">
        <f t="shared" si="101"/>
        <v>2.9020105256622495</v>
      </c>
      <c r="AE87" s="12">
        <f t="shared" si="102"/>
        <v>3.1756829268939111</v>
      </c>
      <c r="AF87" s="11">
        <f t="shared" si="103"/>
        <v>-4.0504037456468023E-3</v>
      </c>
      <c r="AG87" s="11">
        <f t="shared" si="104"/>
        <v>2.9673830763510267E-4</v>
      </c>
      <c r="AH87" s="11">
        <f t="shared" si="105"/>
        <v>9.7937136394747881E-3</v>
      </c>
      <c r="AI87" s="1">
        <f t="shared" si="63"/>
        <v>130579.76770610843</v>
      </c>
      <c r="AJ87" s="1">
        <f t="shared" si="64"/>
        <v>34367.288668329646</v>
      </c>
      <c r="AK87" s="1">
        <f t="shared" si="65"/>
        <v>13496.346076555083</v>
      </c>
      <c r="AL87" s="10">
        <f t="shared" si="106"/>
        <v>26.226912926128485</v>
      </c>
      <c r="AM87" s="10">
        <f t="shared" si="107"/>
        <v>4.6460639849458367</v>
      </c>
      <c r="AN87" s="10">
        <f t="shared" si="108"/>
        <v>1.6833496713077658</v>
      </c>
      <c r="AO87" s="7">
        <f t="shared" si="109"/>
        <v>1.5100916360870256E-2</v>
      </c>
      <c r="AP87" s="7">
        <f t="shared" si="110"/>
        <v>1.9023171800358521E-2</v>
      </c>
      <c r="AQ87" s="7">
        <f t="shared" si="111"/>
        <v>1.7256417058043861E-2</v>
      </c>
      <c r="AR87" s="1">
        <f t="shared" si="123"/>
        <v>79869.238757792002</v>
      </c>
      <c r="AS87" s="1">
        <f t="shared" si="121"/>
        <v>22107.059884480972</v>
      </c>
      <c r="AT87" s="1">
        <f t="shared" si="122"/>
        <v>8702.5174872149819</v>
      </c>
      <c r="AU87" s="1">
        <f t="shared" si="69"/>
        <v>15973.847751558402</v>
      </c>
      <c r="AV87" s="1">
        <f t="shared" si="70"/>
        <v>4421.4119768961946</v>
      </c>
      <c r="AW87" s="1">
        <f t="shared" si="71"/>
        <v>1740.5034974429964</v>
      </c>
      <c r="AX87">
        <v>0.2</v>
      </c>
      <c r="AY87">
        <v>0.2</v>
      </c>
      <c r="AZ87">
        <v>0.2</v>
      </c>
      <c r="BA87">
        <f t="shared" si="124"/>
        <v>0.20000000000000004</v>
      </c>
      <c r="BB87">
        <f t="shared" si="130"/>
        <v>4.000000000000001E-3</v>
      </c>
      <c r="BC87">
        <f t="shared" si="125"/>
        <v>4.000000000000001E-3</v>
      </c>
      <c r="BD87">
        <f t="shared" si="126"/>
        <v>4.000000000000001E-3</v>
      </c>
      <c r="BE87">
        <f t="shared" si="127"/>
        <v>319.47695503116807</v>
      </c>
      <c r="BF87">
        <f t="shared" si="128"/>
        <v>88.428239537923915</v>
      </c>
      <c r="BG87">
        <f t="shared" si="129"/>
        <v>34.810069948859933</v>
      </c>
      <c r="BH87">
        <f t="shared" si="131"/>
        <v>245.50096772944769</v>
      </c>
      <c r="BI87">
        <f t="shared" si="132"/>
        <v>42.586168158633157</v>
      </c>
      <c r="BJ87">
        <f t="shared" si="133"/>
        <v>32.950301145208947</v>
      </c>
      <c r="BK87" s="7">
        <f t="shared" si="134"/>
        <v>4.8993167780392727E-2</v>
      </c>
      <c r="BL87" s="8">
        <f>BL$3*temperature!$I197+BL$4*temperature!$I197^2+BL$5*temperature!$I197^6</f>
        <v>3.3393453263134258</v>
      </c>
      <c r="BM87" s="8">
        <f>BM$3*temperature!$I197+BM$4*temperature!$I197^2+BM$5*temperature!$I197^6</f>
        <v>1.1678580091483761</v>
      </c>
      <c r="BN87" s="8">
        <f>BN$3*temperature!$I197+BN$4*temperature!$I197^2+BN$5*temperature!$I197^6</f>
        <v>-0.29172027848700965</v>
      </c>
      <c r="BO87" s="8"/>
      <c r="BP87" s="8"/>
      <c r="BQ87" s="8"/>
    </row>
    <row r="88" spans="1:69" x14ac:dyDescent="0.3">
      <c r="A88">
        <f t="shared" si="72"/>
        <v>2042</v>
      </c>
      <c r="B88" s="4">
        <f t="shared" si="73"/>
        <v>1147.9213664397525</v>
      </c>
      <c r="C88" s="4">
        <f t="shared" si="74"/>
        <v>2877.2132751884678</v>
      </c>
      <c r="D88" s="4">
        <f t="shared" si="75"/>
        <v>4112.342938526097</v>
      </c>
      <c r="E88" s="11">
        <f t="shared" si="76"/>
        <v>7.9576226543875397E-4</v>
      </c>
      <c r="F88" s="11">
        <f t="shared" si="77"/>
        <v>1.5677050231355423E-3</v>
      </c>
      <c r="G88" s="11">
        <f t="shared" si="78"/>
        <v>3.2004140381112849E-3</v>
      </c>
      <c r="H88" s="4">
        <f t="shared" si="79"/>
        <v>81432.226929252764</v>
      </c>
      <c r="I88" s="4">
        <f t="shared" si="80"/>
        <v>22665.774517914979</v>
      </c>
      <c r="J88" s="4">
        <f t="shared" si="81"/>
        <v>8918.894937668354</v>
      </c>
      <c r="K88" s="4">
        <f t="shared" si="82"/>
        <v>70938.854620166749</v>
      </c>
      <c r="L88" s="4">
        <f t="shared" si="83"/>
        <v>7877.6831433986381</v>
      </c>
      <c r="M88" s="4">
        <f t="shared" si="84"/>
        <v>2168.8110819048015</v>
      </c>
      <c r="N88" s="11">
        <f t="shared" si="85"/>
        <v>1.8758648840616621E-2</v>
      </c>
      <c r="O88" s="11">
        <f t="shared" si="86"/>
        <v>2.3668321615903931E-2</v>
      </c>
      <c r="P88" s="11">
        <f t="shared" si="87"/>
        <v>2.1594251990964652E-2</v>
      </c>
      <c r="Q88" s="4">
        <f t="shared" si="88"/>
        <v>8109.5968738614229</v>
      </c>
      <c r="R88" s="4">
        <f t="shared" si="89"/>
        <v>9177.5831946040016</v>
      </c>
      <c r="S88" s="4">
        <f t="shared" si="90"/>
        <v>4284.8405580746858</v>
      </c>
      <c r="T88" s="4">
        <f t="shared" si="91"/>
        <v>99.587069882135637</v>
      </c>
      <c r="U88" s="4">
        <f t="shared" si="92"/>
        <v>404.90931326216361</v>
      </c>
      <c r="V88" s="4">
        <f t="shared" si="93"/>
        <v>480.42280888161935</v>
      </c>
      <c r="W88" s="11">
        <f t="shared" si="94"/>
        <v>-1.0734613539272964E-2</v>
      </c>
      <c r="X88" s="11">
        <f t="shared" si="95"/>
        <v>-1.217998157191269E-2</v>
      </c>
      <c r="Y88" s="11">
        <f t="shared" si="96"/>
        <v>-9.7425357312937999E-3</v>
      </c>
      <c r="Z88" s="4">
        <f t="shared" si="118"/>
        <v>13076.105252639791</v>
      </c>
      <c r="AA88" s="4">
        <f t="shared" si="119"/>
        <v>21044.02231690778</v>
      </c>
      <c r="AB88" s="4">
        <f t="shared" si="120"/>
        <v>10831.289951188135</v>
      </c>
      <c r="AC88" s="12">
        <f t="shared" si="100"/>
        <v>2.0329127272837137</v>
      </c>
      <c r="AD88" s="12">
        <f t="shared" si="101"/>
        <v>2.9028716633543739</v>
      </c>
      <c r="AE88" s="12">
        <f t="shared" si="102"/>
        <v>3.2067846560896793</v>
      </c>
      <c r="AF88" s="11">
        <f t="shared" si="103"/>
        <v>-4.0504037456468023E-3</v>
      </c>
      <c r="AG88" s="11">
        <f t="shared" si="104"/>
        <v>2.9673830763510267E-4</v>
      </c>
      <c r="AH88" s="11">
        <f t="shared" si="105"/>
        <v>9.7937136394747881E-3</v>
      </c>
      <c r="AI88" s="1">
        <f t="shared" si="63"/>
        <v>133495.63868705599</v>
      </c>
      <c r="AJ88" s="1">
        <f t="shared" si="64"/>
        <v>35351.971778392879</v>
      </c>
      <c r="AK88" s="1">
        <f t="shared" si="65"/>
        <v>13887.214966342572</v>
      </c>
      <c r="AL88" s="10">
        <f t="shared" si="106"/>
        <v>26.619002840444768</v>
      </c>
      <c r="AM88" s="10">
        <f t="shared" si="107"/>
        <v>4.7335630295931095</v>
      </c>
      <c r="AN88" s="10">
        <f t="shared" si="108"/>
        <v>1.7121077694505478</v>
      </c>
      <c r="AO88" s="7">
        <f t="shared" si="109"/>
        <v>1.4949907197261553E-2</v>
      </c>
      <c r="AP88" s="7">
        <f t="shared" si="110"/>
        <v>1.8832940082354935E-2</v>
      </c>
      <c r="AQ88" s="7">
        <f t="shared" si="111"/>
        <v>1.7083852887463422E-2</v>
      </c>
      <c r="AR88" s="1">
        <f t="shared" si="123"/>
        <v>81432.226929252764</v>
      </c>
      <c r="AS88" s="1">
        <f t="shared" si="121"/>
        <v>22665.774517914979</v>
      </c>
      <c r="AT88" s="1">
        <f t="shared" si="122"/>
        <v>8918.894937668354</v>
      </c>
      <c r="AU88" s="1">
        <f t="shared" si="69"/>
        <v>16286.445385850553</v>
      </c>
      <c r="AV88" s="1">
        <f t="shared" si="70"/>
        <v>4533.1549035829958</v>
      </c>
      <c r="AW88" s="1">
        <f t="shared" si="71"/>
        <v>1783.7789875336709</v>
      </c>
      <c r="AX88">
        <v>0.2</v>
      </c>
      <c r="AY88">
        <v>0.2</v>
      </c>
      <c r="AZ88">
        <v>0.2</v>
      </c>
      <c r="BA88">
        <f t="shared" si="124"/>
        <v>0.2</v>
      </c>
      <c r="BB88">
        <f t="shared" si="130"/>
        <v>4.000000000000001E-3</v>
      </c>
      <c r="BC88">
        <f t="shared" si="125"/>
        <v>4.000000000000001E-3</v>
      </c>
      <c r="BD88">
        <f t="shared" si="126"/>
        <v>4.000000000000001E-3</v>
      </c>
      <c r="BE88">
        <f t="shared" si="127"/>
        <v>325.72890771701111</v>
      </c>
      <c r="BF88">
        <f t="shared" si="128"/>
        <v>90.663098071659931</v>
      </c>
      <c r="BG88">
        <f t="shared" si="129"/>
        <v>35.675579750673421</v>
      </c>
      <c r="BH88">
        <f t="shared" si="131"/>
        <v>249.1023905235493</v>
      </c>
      <c r="BI88">
        <f t="shared" si="132"/>
        <v>43.082589776012945</v>
      </c>
      <c r="BJ88">
        <f t="shared" si="133"/>
        <v>32.937517056091735</v>
      </c>
      <c r="BK88" s="7">
        <f t="shared" si="134"/>
        <v>4.8798996933274469E-2</v>
      </c>
      <c r="BL88" s="8">
        <f>BL$3*temperature!$I198+BL$4*temperature!$I198^2+BL$5*temperature!$I198^6</f>
        <v>3.2824039778343339</v>
      </c>
      <c r="BM88" s="8">
        <f>BM$3*temperature!$I198+BM$4*temperature!$I198^2+BM$5*temperature!$I198^6</f>
        <v>1.1039084848538145</v>
      </c>
      <c r="BN88" s="8">
        <f>BN$3*temperature!$I198+BN$4*temperature!$I198^2+BN$5*temperature!$I198^6</f>
        <v>-0.3585078191341915</v>
      </c>
      <c r="BO88" s="8"/>
      <c r="BP88" s="8"/>
      <c r="BQ88" s="8"/>
    </row>
    <row r="89" spans="1:69" x14ac:dyDescent="0.3">
      <c r="A89">
        <f t="shared" si="72"/>
        <v>2043</v>
      </c>
      <c r="B89" s="4">
        <f t="shared" si="73"/>
        <v>1148.7891653215011</v>
      </c>
      <c r="C89" s="4">
        <f t="shared" si="74"/>
        <v>2881.4983658074057</v>
      </c>
      <c r="D89" s="4">
        <f t="shared" si="75"/>
        <v>4124.8460785925845</v>
      </c>
      <c r="E89" s="11">
        <f t="shared" si="76"/>
        <v>7.5597415216681623E-4</v>
      </c>
      <c r="F89" s="11">
        <f t="shared" si="77"/>
        <v>1.489319771978765E-3</v>
      </c>
      <c r="G89" s="11">
        <f t="shared" si="78"/>
        <v>3.0403933362057206E-3</v>
      </c>
      <c r="H89" s="4">
        <f t="shared" si="79"/>
        <v>83002.154271870939</v>
      </c>
      <c r="I89" s="4">
        <f t="shared" si="80"/>
        <v>23230.181306537528</v>
      </c>
      <c r="J89" s="4">
        <f t="shared" si="81"/>
        <v>9136.7943431287804</v>
      </c>
      <c r="K89" s="4">
        <f t="shared" si="82"/>
        <v>72251.860286862895</v>
      </c>
      <c r="L89" s="4">
        <f t="shared" si="83"/>
        <v>8061.8408749395039</v>
      </c>
      <c r="M89" s="4">
        <f t="shared" si="84"/>
        <v>2215.0631003051376</v>
      </c>
      <c r="N89" s="11">
        <f t="shared" si="85"/>
        <v>1.8508977537436522E-2</v>
      </c>
      <c r="O89" s="11">
        <f t="shared" si="86"/>
        <v>2.3377143785630272E-2</v>
      </c>
      <c r="P89" s="11">
        <f t="shared" si="87"/>
        <v>2.1325978452541916E-2</v>
      </c>
      <c r="Q89" s="4">
        <f t="shared" si="88"/>
        <v>8177.2096520405939</v>
      </c>
      <c r="R89" s="4">
        <f t="shared" si="89"/>
        <v>9291.5504309882126</v>
      </c>
      <c r="S89" s="4">
        <f t="shared" si="90"/>
        <v>4346.7593041648797</v>
      </c>
      <c r="T89" s="4">
        <f t="shared" si="91"/>
        <v>98.518041173442342</v>
      </c>
      <c r="U89" s="4">
        <f t="shared" si="92"/>
        <v>399.97752528833462</v>
      </c>
      <c r="V89" s="4">
        <f t="shared" si="93"/>
        <v>475.74227249996164</v>
      </c>
      <c r="W89" s="11">
        <f t="shared" si="94"/>
        <v>-1.0734613539272964E-2</v>
      </c>
      <c r="X89" s="11">
        <f t="shared" si="95"/>
        <v>-1.217998157191269E-2</v>
      </c>
      <c r="Y89" s="11">
        <f t="shared" si="96"/>
        <v>-9.7425357312937999E-3</v>
      </c>
      <c r="Z89" s="4">
        <f t="shared" si="118"/>
        <v>13135.461860715162</v>
      </c>
      <c r="AA89" s="4">
        <f t="shared" si="119"/>
        <v>21319.401361340726</v>
      </c>
      <c r="AB89" s="4">
        <f t="shared" si="120"/>
        <v>11100.105659734256</v>
      </c>
      <c r="AC89" s="12">
        <f t="shared" si="100"/>
        <v>2.0246786099585505</v>
      </c>
      <c r="AD89" s="12">
        <f t="shared" si="101"/>
        <v>2.9037330565790396</v>
      </c>
      <c r="AE89" s="12">
        <f t="shared" si="102"/>
        <v>3.2381909867148835</v>
      </c>
      <c r="AF89" s="11">
        <f t="shared" si="103"/>
        <v>-4.0504037456468023E-3</v>
      </c>
      <c r="AG89" s="11">
        <f t="shared" si="104"/>
        <v>2.9673830763510267E-4</v>
      </c>
      <c r="AH89" s="11">
        <f t="shared" si="105"/>
        <v>9.7937136394747881E-3</v>
      </c>
      <c r="AI89" s="1">
        <f t="shared" si="63"/>
        <v>136432.52020420096</v>
      </c>
      <c r="AJ89" s="1">
        <f t="shared" si="64"/>
        <v>36349.929504136584</v>
      </c>
      <c r="AK89" s="1">
        <f t="shared" si="65"/>
        <v>14282.272457241987</v>
      </c>
      <c r="AL89" s="10">
        <f t="shared" si="106"/>
        <v>27.012974946371578</v>
      </c>
      <c r="AM89" s="10">
        <f t="shared" si="107"/>
        <v>4.8218184694163639</v>
      </c>
      <c r="AN89" s="10">
        <f t="shared" si="108"/>
        <v>1.7410646727387162</v>
      </c>
      <c r="AO89" s="7">
        <f t="shared" si="109"/>
        <v>1.4800408125288936E-2</v>
      </c>
      <c r="AP89" s="7">
        <f t="shared" si="110"/>
        <v>1.8644610681531386E-2</v>
      </c>
      <c r="AQ89" s="7">
        <f t="shared" si="111"/>
        <v>1.6913014358588788E-2</v>
      </c>
      <c r="AR89" s="1">
        <f t="shared" si="123"/>
        <v>83002.154271870939</v>
      </c>
      <c r="AS89" s="1">
        <f t="shared" si="121"/>
        <v>23230.181306537528</v>
      </c>
      <c r="AT89" s="1">
        <f t="shared" si="122"/>
        <v>9136.7943431287804</v>
      </c>
      <c r="AU89" s="1">
        <f t="shared" si="69"/>
        <v>16600.43085437419</v>
      </c>
      <c r="AV89" s="1">
        <f t="shared" si="70"/>
        <v>4646.0362613075058</v>
      </c>
      <c r="AW89" s="1">
        <f t="shared" si="71"/>
        <v>1827.3588686257563</v>
      </c>
      <c r="AX89">
        <v>0.2</v>
      </c>
      <c r="AY89">
        <v>0.2</v>
      </c>
      <c r="AZ89">
        <v>0.2</v>
      </c>
      <c r="BA89">
        <f t="shared" si="124"/>
        <v>0.2</v>
      </c>
      <c r="BB89">
        <f t="shared" si="130"/>
        <v>4.000000000000001E-3</v>
      </c>
      <c r="BC89">
        <f t="shared" si="125"/>
        <v>4.000000000000001E-3</v>
      </c>
      <c r="BD89">
        <f t="shared" si="126"/>
        <v>4.000000000000001E-3</v>
      </c>
      <c r="BE89">
        <f t="shared" si="127"/>
        <v>332.00861708748386</v>
      </c>
      <c r="BF89">
        <f t="shared" si="128"/>
        <v>92.92072522615014</v>
      </c>
      <c r="BG89">
        <f t="shared" si="129"/>
        <v>36.547177372515129</v>
      </c>
      <c r="BH89">
        <f t="shared" si="131"/>
        <v>252.75747484786771</v>
      </c>
      <c r="BI89">
        <f t="shared" si="132"/>
        <v>43.585053656641023</v>
      </c>
      <c r="BJ89">
        <f t="shared" si="133"/>
        <v>32.925071609985103</v>
      </c>
      <c r="BK89" s="7">
        <f t="shared" si="134"/>
        <v>4.8603032813465646E-2</v>
      </c>
      <c r="BL89" s="8">
        <f>BL$3*temperature!$I199+BL$4*temperature!$I199^2+BL$5*temperature!$I199^6</f>
        <v>3.2211661333754718</v>
      </c>
      <c r="BM89" s="8">
        <f>BM$3*temperature!$I199+BM$4*temperature!$I199^2+BM$5*temperature!$I199^6</f>
        <v>1.0365943946797431</v>
      </c>
      <c r="BN89" s="8">
        <f>BN$3*temperature!$I199+BN$4*temperature!$I199^2+BN$5*temperature!$I199^6</f>
        <v>-0.42795434492443851</v>
      </c>
      <c r="BO89" s="8"/>
      <c r="BP89" s="8"/>
      <c r="BQ89" s="8"/>
    </row>
    <row r="90" spans="1:69" x14ac:dyDescent="0.3">
      <c r="A90">
        <f t="shared" si="72"/>
        <v>2044</v>
      </c>
      <c r="B90" s="4">
        <f t="shared" si="73"/>
        <v>1149.6141974910097</v>
      </c>
      <c r="C90" s="4">
        <f t="shared" si="74"/>
        <v>2885.5752646720712</v>
      </c>
      <c r="D90" s="4">
        <f t="shared" si="75"/>
        <v>4136.7601753962999</v>
      </c>
      <c r="E90" s="11">
        <f t="shared" si="76"/>
        <v>7.1817544455847536E-4</v>
      </c>
      <c r="F90" s="11">
        <f t="shared" si="77"/>
        <v>1.4148537833798267E-3</v>
      </c>
      <c r="G90" s="11">
        <f t="shared" si="78"/>
        <v>2.8883736693954346E-3</v>
      </c>
      <c r="H90" s="4">
        <f t="shared" si="79"/>
        <v>84578.515937498043</v>
      </c>
      <c r="I90" s="4">
        <f t="shared" si="80"/>
        <v>23800.141670652753</v>
      </c>
      <c r="J90" s="4">
        <f t="shared" si="81"/>
        <v>9356.1577881418325</v>
      </c>
      <c r="K90" s="4">
        <f t="shared" si="82"/>
        <v>73571.21730236763</v>
      </c>
      <c r="L90" s="4">
        <f t="shared" si="83"/>
        <v>8247.9711972986788</v>
      </c>
      <c r="M90" s="4">
        <f t="shared" si="84"/>
        <v>2261.7114339352574</v>
      </c>
      <c r="N90" s="11">
        <f t="shared" si="85"/>
        <v>1.8260526583903314E-2</v>
      </c>
      <c r="O90" s="11">
        <f t="shared" si="86"/>
        <v>2.3087818929516057E-2</v>
      </c>
      <c r="P90" s="11">
        <f t="shared" si="87"/>
        <v>2.1059595829885813E-2</v>
      </c>
      <c r="Q90" s="4">
        <f t="shared" si="88"/>
        <v>8243.0634439107471</v>
      </c>
      <c r="R90" s="4">
        <f t="shared" si="89"/>
        <v>9403.574167244713</v>
      </c>
      <c r="S90" s="4">
        <f t="shared" si="90"/>
        <v>4407.7545746148135</v>
      </c>
      <c r="T90" s="4">
        <f t="shared" si="91"/>
        <v>97.460488074799258</v>
      </c>
      <c r="U90" s="4">
        <f t="shared" si="92"/>
        <v>395.10580640114347</v>
      </c>
      <c r="V90" s="4">
        <f t="shared" si="93"/>
        <v>471.10733641124386</v>
      </c>
      <c r="W90" s="11">
        <f t="shared" si="94"/>
        <v>-1.0734613539272964E-2</v>
      </c>
      <c r="X90" s="11">
        <f t="shared" si="95"/>
        <v>-1.217998157191269E-2</v>
      </c>
      <c r="Y90" s="11">
        <f t="shared" si="96"/>
        <v>-9.7425357312937999E-3</v>
      </c>
      <c r="Z90" s="4">
        <f t="shared" si="118"/>
        <v>13191.329672136586</v>
      </c>
      <c r="AA90" s="4">
        <f t="shared" si="119"/>
        <v>21590.550549534106</v>
      </c>
      <c r="AB90" s="4">
        <f t="shared" si="120"/>
        <v>11370.791645023881</v>
      </c>
      <c r="AC90" s="12">
        <f t="shared" si="100"/>
        <v>2.0164778441330435</v>
      </c>
      <c r="AD90" s="12">
        <f t="shared" si="101"/>
        <v>2.9045947054120731</v>
      </c>
      <c r="AE90" s="12">
        <f t="shared" si="102"/>
        <v>3.2699049019486974</v>
      </c>
      <c r="AF90" s="11">
        <f t="shared" si="103"/>
        <v>-4.0504037456468023E-3</v>
      </c>
      <c r="AG90" s="11">
        <f t="shared" si="104"/>
        <v>2.9673830763510267E-4</v>
      </c>
      <c r="AH90" s="11">
        <f t="shared" si="105"/>
        <v>9.7937136394747881E-3</v>
      </c>
      <c r="AI90" s="1">
        <f t="shared" si="63"/>
        <v>139389.69903815506</v>
      </c>
      <c r="AJ90" s="1">
        <f t="shared" si="64"/>
        <v>37360.972815030436</v>
      </c>
      <c r="AK90" s="1">
        <f t="shared" si="65"/>
        <v>14681.404080143544</v>
      </c>
      <c r="AL90" s="10">
        <f t="shared" si="106"/>
        <v>27.408779969717241</v>
      </c>
      <c r="AM90" s="10">
        <f t="shared" si="107"/>
        <v>4.9108203882742574</v>
      </c>
      <c r="AN90" s="10">
        <f t="shared" si="108"/>
        <v>1.7702168580298854</v>
      </c>
      <c r="AO90" s="7">
        <f t="shared" si="109"/>
        <v>1.4652404044036046E-2</v>
      </c>
      <c r="AP90" s="7">
        <f t="shared" si="110"/>
        <v>1.8458164574716072E-2</v>
      </c>
      <c r="AQ90" s="7">
        <f t="shared" si="111"/>
        <v>1.6743884215002898E-2</v>
      </c>
      <c r="AR90" s="1">
        <f t="shared" si="123"/>
        <v>84578.515937498043</v>
      </c>
      <c r="AS90" s="1">
        <f t="shared" si="121"/>
        <v>23800.141670652753</v>
      </c>
      <c r="AT90" s="1">
        <f t="shared" si="122"/>
        <v>9356.1577881418325</v>
      </c>
      <c r="AU90" s="1">
        <f t="shared" si="69"/>
        <v>16915.70318749961</v>
      </c>
      <c r="AV90" s="1">
        <f t="shared" si="70"/>
        <v>4760.0283341305503</v>
      </c>
      <c r="AW90" s="1">
        <f t="shared" si="71"/>
        <v>1871.2315576283665</v>
      </c>
      <c r="AX90">
        <v>0.2</v>
      </c>
      <c r="AY90">
        <v>0.2</v>
      </c>
      <c r="AZ90">
        <v>0.2</v>
      </c>
      <c r="BA90">
        <f t="shared" si="124"/>
        <v>0.2</v>
      </c>
      <c r="BB90">
        <f t="shared" si="130"/>
        <v>4.000000000000001E-3</v>
      </c>
      <c r="BC90">
        <f t="shared" si="125"/>
        <v>4.000000000000001E-3</v>
      </c>
      <c r="BD90">
        <f t="shared" si="126"/>
        <v>4.000000000000001E-3</v>
      </c>
      <c r="BE90">
        <f t="shared" si="127"/>
        <v>338.31406374999227</v>
      </c>
      <c r="BF90">
        <f t="shared" si="128"/>
        <v>95.200566682611026</v>
      </c>
      <c r="BG90">
        <f t="shared" si="129"/>
        <v>37.424631152567336</v>
      </c>
      <c r="BH90">
        <f t="shared" si="131"/>
        <v>256.4669916972789</v>
      </c>
      <c r="BI90">
        <f t="shared" si="132"/>
        <v>44.093626266823165</v>
      </c>
      <c r="BJ90">
        <f t="shared" si="133"/>
        <v>32.91295128861605</v>
      </c>
      <c r="BK90" s="7">
        <f t="shared" si="134"/>
        <v>4.8405389729521991E-2</v>
      </c>
      <c r="BL90" s="8">
        <f>BL$3*temperature!$I200+BL$4*temperature!$I200^2+BL$5*temperature!$I200^6</f>
        <v>3.1555390816011704</v>
      </c>
      <c r="BM90" s="8">
        <f>BM$3*temperature!$I200+BM$4*temperature!$I200^2+BM$5*temperature!$I200^6</f>
        <v>0.96584928556717298</v>
      </c>
      <c r="BN90" s="8">
        <f>BN$3*temperature!$I200+BN$4*temperature!$I200^2+BN$5*temperature!$I200^6</f>
        <v>-0.50010721218960885</v>
      </c>
      <c r="BO90" s="8"/>
      <c r="BP90" s="8"/>
      <c r="BQ90" s="8"/>
    </row>
    <row r="91" spans="1:69" x14ac:dyDescent="0.3">
      <c r="A91">
        <f t="shared" si="72"/>
        <v>2045</v>
      </c>
      <c r="B91" s="4">
        <f t="shared" si="73"/>
        <v>1150.3985409439958</v>
      </c>
      <c r="C91" s="4">
        <f t="shared" si="74"/>
        <v>2889.4537983984969</v>
      </c>
      <c r="D91" s="4">
        <f t="shared" si="75"/>
        <v>4148.1112591051569</v>
      </c>
      <c r="E91" s="11">
        <f t="shared" si="76"/>
        <v>6.8226667233055153E-4</v>
      </c>
      <c r="F91" s="11">
        <f t="shared" si="77"/>
        <v>1.3441110942108354E-3</v>
      </c>
      <c r="G91" s="11">
        <f t="shared" si="78"/>
        <v>2.7439549859256626E-3</v>
      </c>
      <c r="H91" s="4">
        <f t="shared" si="79"/>
        <v>86160.794134873271</v>
      </c>
      <c r="I91" s="4">
        <f t="shared" si="80"/>
        <v>24375.512073261132</v>
      </c>
      <c r="J91" s="4">
        <f t="shared" si="81"/>
        <v>9576.926912420804</v>
      </c>
      <c r="K91" s="4">
        <f t="shared" si="82"/>
        <v>74896.473759581873</v>
      </c>
      <c r="L91" s="4">
        <f t="shared" si="83"/>
        <v>8436.0276280490998</v>
      </c>
      <c r="M91" s="4">
        <f t="shared" si="84"/>
        <v>2308.7439835176378</v>
      </c>
      <c r="N91" s="11">
        <f t="shared" si="85"/>
        <v>1.8013246291244789E-2</v>
      </c>
      <c r="O91" s="11">
        <f t="shared" si="86"/>
        <v>2.280032583188607E-2</v>
      </c>
      <c r="P91" s="11">
        <f t="shared" si="87"/>
        <v>2.0795115095892713E-2</v>
      </c>
      <c r="Q91" s="4">
        <f t="shared" si="88"/>
        <v>8307.1315683290941</v>
      </c>
      <c r="R91" s="4">
        <f t="shared" si="89"/>
        <v>9513.602092232326</v>
      </c>
      <c r="S91" s="4">
        <f t="shared" si="90"/>
        <v>4467.8045405536695</v>
      </c>
      <c r="T91" s="4">
        <f t="shared" si="91"/>
        <v>96.414287399967364</v>
      </c>
      <c r="U91" s="4">
        <f t="shared" si="92"/>
        <v>390.29342496022184</v>
      </c>
      <c r="V91" s="4">
        <f t="shared" si="93"/>
        <v>466.51755635298269</v>
      </c>
      <c r="W91" s="11">
        <f t="shared" si="94"/>
        <v>-1.0734613539272964E-2</v>
      </c>
      <c r="X91" s="11">
        <f t="shared" si="95"/>
        <v>-1.217998157191269E-2</v>
      </c>
      <c r="Y91" s="11">
        <f t="shared" si="96"/>
        <v>-9.7425357312937999E-3</v>
      </c>
      <c r="Z91" s="4">
        <f t="shared" si="118"/>
        <v>13243.703339549853</v>
      </c>
      <c r="AA91" s="4">
        <f t="shared" si="119"/>
        <v>21857.341376945427</v>
      </c>
      <c r="AB91" s="4">
        <f t="shared" si="120"/>
        <v>11643.275584349303</v>
      </c>
      <c r="AC91" s="12">
        <f t="shared" si="100"/>
        <v>2.0083102947201534</v>
      </c>
      <c r="AD91" s="12">
        <f t="shared" si="101"/>
        <v>2.9054566099293231</v>
      </c>
      <c r="AE91" s="12">
        <f t="shared" si="102"/>
        <v>3.3019294141866977</v>
      </c>
      <c r="AF91" s="11">
        <f t="shared" si="103"/>
        <v>-4.0504037456468023E-3</v>
      </c>
      <c r="AG91" s="11">
        <f t="shared" si="104"/>
        <v>2.9673830763510267E-4</v>
      </c>
      <c r="AH91" s="11">
        <f t="shared" si="105"/>
        <v>9.7937136394747881E-3</v>
      </c>
      <c r="AI91" s="1">
        <f t="shared" si="63"/>
        <v>142366.43232183915</v>
      </c>
      <c r="AJ91" s="1">
        <f t="shared" si="64"/>
        <v>38384.903867657944</v>
      </c>
      <c r="AK91" s="1">
        <f t="shared" si="65"/>
        <v>15084.495229757556</v>
      </c>
      <c r="AL91" s="10">
        <f t="shared" si="106"/>
        <v>27.806368443002917</v>
      </c>
      <c r="AM91" s="10">
        <f t="shared" si="107"/>
        <v>5.0005586718886583</v>
      </c>
      <c r="AN91" s="10">
        <f t="shared" si="108"/>
        <v>1.7995607610751212</v>
      </c>
      <c r="AO91" s="7">
        <f t="shared" si="109"/>
        <v>1.4505880003595685E-2</v>
      </c>
      <c r="AP91" s="7">
        <f t="shared" si="110"/>
        <v>1.8273582928968912E-2</v>
      </c>
      <c r="AQ91" s="7">
        <f t="shared" si="111"/>
        <v>1.6576445372852869E-2</v>
      </c>
      <c r="AR91" s="1">
        <f t="shared" si="123"/>
        <v>86160.794134873271</v>
      </c>
      <c r="AS91" s="1">
        <f t="shared" si="121"/>
        <v>24375.512073261132</v>
      </c>
      <c r="AT91" s="1">
        <f t="shared" si="122"/>
        <v>9576.926912420804</v>
      </c>
      <c r="AU91" s="1">
        <f t="shared" si="69"/>
        <v>17232.158826974653</v>
      </c>
      <c r="AV91" s="1">
        <f t="shared" si="70"/>
        <v>4875.1024146522268</v>
      </c>
      <c r="AW91" s="1">
        <f t="shared" si="71"/>
        <v>1915.3853824841608</v>
      </c>
      <c r="AX91">
        <v>0.2</v>
      </c>
      <c r="AY91">
        <v>0.2</v>
      </c>
      <c r="AZ91">
        <v>0.2</v>
      </c>
      <c r="BA91">
        <f t="shared" si="124"/>
        <v>0.19999999999999998</v>
      </c>
      <c r="BB91">
        <f t="shared" si="130"/>
        <v>4.000000000000001E-3</v>
      </c>
      <c r="BC91">
        <f t="shared" si="125"/>
        <v>4.000000000000001E-3</v>
      </c>
      <c r="BD91">
        <f t="shared" si="126"/>
        <v>4.000000000000001E-3</v>
      </c>
      <c r="BE91">
        <f t="shared" si="127"/>
        <v>344.64317653949314</v>
      </c>
      <c r="BF91">
        <f t="shared" si="128"/>
        <v>97.502048293044552</v>
      </c>
      <c r="BG91">
        <f t="shared" si="129"/>
        <v>38.307707649683223</v>
      </c>
      <c r="BH91">
        <f t="shared" si="131"/>
        <v>260.23172499664844</v>
      </c>
      <c r="BI91">
        <f t="shared" si="132"/>
        <v>44.608375104525408</v>
      </c>
      <c r="BJ91">
        <f t="shared" si="133"/>
        <v>32.901143129495111</v>
      </c>
      <c r="BK91" s="7">
        <f t="shared" si="134"/>
        <v>4.8206178955641804E-2</v>
      </c>
      <c r="BL91" s="8">
        <f>BL$3*temperature!$I201+BL$4*temperature!$I201^2+BL$5*temperature!$I201^6</f>
        <v>3.0854317079506073</v>
      </c>
      <c r="BM91" s="8">
        <f>BM$3*temperature!$I201+BM$4*temperature!$I201^2+BM$5*temperature!$I201^6</f>
        <v>0.89160820150168973</v>
      </c>
      <c r="BN91" s="8">
        <f>BN$3*temperature!$I201+BN$4*temperature!$I201^2+BN$5*temperature!$I201^6</f>
        <v>-0.57501238716474656</v>
      </c>
      <c r="BO91" s="8"/>
      <c r="BP91" s="8"/>
      <c r="BQ91" s="8"/>
    </row>
    <row r="92" spans="1:69" x14ac:dyDescent="0.3">
      <c r="A92">
        <f t="shared" si="72"/>
        <v>2046</v>
      </c>
      <c r="B92" s="4">
        <f t="shared" si="73"/>
        <v>1151.1441755991602</v>
      </c>
      <c r="C92" s="4">
        <f t="shared" si="74"/>
        <v>2893.1433579598024</v>
      </c>
      <c r="D92" s="4">
        <f t="shared" si="75"/>
        <v>4158.9243781481728</v>
      </c>
      <c r="E92" s="11">
        <f t="shared" si="76"/>
        <v>6.481533387140239E-4</v>
      </c>
      <c r="F92" s="11">
        <f t="shared" si="77"/>
        <v>1.2769055395002935E-3</v>
      </c>
      <c r="G92" s="11">
        <f t="shared" si="78"/>
        <v>2.6067572366293792E-3</v>
      </c>
      <c r="H92" s="4">
        <f t="shared" si="79"/>
        <v>87748.458552249023</v>
      </c>
      <c r="I92" s="4">
        <f t="shared" si="80"/>
        <v>24956.144058826507</v>
      </c>
      <c r="J92" s="4">
        <f t="shared" si="81"/>
        <v>9799.042892258929</v>
      </c>
      <c r="K92" s="4">
        <f t="shared" si="82"/>
        <v>76227.166337854011</v>
      </c>
      <c r="L92" s="4">
        <f t="shared" si="83"/>
        <v>8625.9617900252179</v>
      </c>
      <c r="M92" s="4">
        <f t="shared" si="84"/>
        <v>2356.14836945463</v>
      </c>
      <c r="N92" s="11">
        <f t="shared" si="85"/>
        <v>1.7767092514177296E-2</v>
      </c>
      <c r="O92" s="11">
        <f t="shared" si="86"/>
        <v>2.2514644374160397E-2</v>
      </c>
      <c r="P92" s="11">
        <f t="shared" si="87"/>
        <v>2.0532543354922383E-2</v>
      </c>
      <c r="Q92" s="4">
        <f t="shared" si="88"/>
        <v>8369.3880695302742</v>
      </c>
      <c r="R92" s="4">
        <f t="shared" si="89"/>
        <v>9621.5832513425194</v>
      </c>
      <c r="S92" s="4">
        <f t="shared" si="90"/>
        <v>4526.888267982562</v>
      </c>
      <c r="T92" s="4">
        <f t="shared" si="91"/>
        <v>95.379317285064317</v>
      </c>
      <c r="U92" s="4">
        <f t="shared" si="92"/>
        <v>385.53965823656767</v>
      </c>
      <c r="V92" s="4">
        <f t="shared" si="93"/>
        <v>461.97249239093787</v>
      </c>
      <c r="W92" s="11">
        <f t="shared" si="94"/>
        <v>-1.0734613539272964E-2</v>
      </c>
      <c r="X92" s="11">
        <f t="shared" si="95"/>
        <v>-1.217998157191269E-2</v>
      </c>
      <c r="Y92" s="11">
        <f t="shared" si="96"/>
        <v>-9.7425357312937999E-3</v>
      </c>
      <c r="Z92" s="4">
        <f t="shared" si="118"/>
        <v>13292.579004940575</v>
      </c>
      <c r="AA92" s="4">
        <f t="shared" si="119"/>
        <v>22119.648266345735</v>
      </c>
      <c r="AB92" s="4">
        <f t="shared" si="120"/>
        <v>11917.484614231043</v>
      </c>
      <c r="AC92" s="12">
        <f t="shared" si="100"/>
        <v>2.0001758271799979</v>
      </c>
      <c r="AD92" s="12">
        <f t="shared" si="101"/>
        <v>2.9063187702066609</v>
      </c>
      <c r="AE92" s="12">
        <f t="shared" si="102"/>
        <v>3.3342675653270009</v>
      </c>
      <c r="AF92" s="11">
        <f t="shared" si="103"/>
        <v>-4.0504037456468023E-3</v>
      </c>
      <c r="AG92" s="11">
        <f t="shared" si="104"/>
        <v>2.9673830763510267E-4</v>
      </c>
      <c r="AH92" s="11">
        <f t="shared" si="105"/>
        <v>9.7937136394747881E-3</v>
      </c>
      <c r="AI92" s="1">
        <f t="shared" si="63"/>
        <v>145361.9479166299</v>
      </c>
      <c r="AJ92" s="1">
        <f t="shared" si="64"/>
        <v>39421.515895544377</v>
      </c>
      <c r="AK92" s="1">
        <f t="shared" si="65"/>
        <v>15491.431089265961</v>
      </c>
      <c r="AL92" s="10">
        <f t="shared" si="106"/>
        <v>28.205690728533188</v>
      </c>
      <c r="AM92" s="10">
        <f t="shared" si="107"/>
        <v>5.0910230142347714</v>
      </c>
      <c r="AN92" s="10">
        <f t="shared" si="108"/>
        <v>1.8290927785197013</v>
      </c>
      <c r="AO92" s="7">
        <f t="shared" si="109"/>
        <v>1.4360821203559727E-2</v>
      </c>
      <c r="AP92" s="7">
        <f t="shared" si="110"/>
        <v>1.8090847099679223E-2</v>
      </c>
      <c r="AQ92" s="7">
        <f t="shared" si="111"/>
        <v>1.641068091912434E-2</v>
      </c>
      <c r="AR92" s="1">
        <f t="shared" si="123"/>
        <v>87748.458552249023</v>
      </c>
      <c r="AS92" s="1">
        <f t="shared" si="121"/>
        <v>24956.144058826507</v>
      </c>
      <c r="AT92" s="1">
        <f t="shared" si="122"/>
        <v>9799.042892258929</v>
      </c>
      <c r="AU92" s="1">
        <f t="shared" si="69"/>
        <v>17549.691710449806</v>
      </c>
      <c r="AV92" s="1">
        <f t="shared" si="70"/>
        <v>4991.2288117653015</v>
      </c>
      <c r="AW92" s="1">
        <f t="shared" si="71"/>
        <v>1959.8085784517859</v>
      </c>
      <c r="AX92">
        <v>0.2</v>
      </c>
      <c r="AY92">
        <v>0.2</v>
      </c>
      <c r="AZ92">
        <v>0.2</v>
      </c>
      <c r="BA92">
        <f t="shared" si="124"/>
        <v>0.2</v>
      </c>
      <c r="BB92">
        <f t="shared" si="130"/>
        <v>4.000000000000001E-3</v>
      </c>
      <c r="BC92">
        <f t="shared" si="125"/>
        <v>4.000000000000001E-3</v>
      </c>
      <c r="BD92">
        <f t="shared" si="126"/>
        <v>4.000000000000001E-3</v>
      </c>
      <c r="BE92">
        <f t="shared" si="127"/>
        <v>350.99383420899619</v>
      </c>
      <c r="BF92">
        <f t="shared" si="128"/>
        <v>99.824576235306054</v>
      </c>
      <c r="BG92">
        <f t="shared" si="129"/>
        <v>39.196171569035727</v>
      </c>
      <c r="BH92">
        <f t="shared" si="131"/>
        <v>264.05247174272131</v>
      </c>
      <c r="BI92">
        <f t="shared" si="132"/>
        <v>45.129368710254596</v>
      </c>
      <c r="BJ92">
        <f t="shared" si="133"/>
        <v>32.889634715559311</v>
      </c>
      <c r="BK92" s="7">
        <f t="shared" si="134"/>
        <v>4.8005508786211654E-2</v>
      </c>
      <c r="BL92" s="8">
        <f>BL$3*temperature!$I202+BL$4*temperature!$I202^2+BL$5*temperature!$I202^6</f>
        <v>3.0107547394566412</v>
      </c>
      <c r="BM92" s="8">
        <f>BM$3*temperature!$I202+BM$4*temperature!$I202^2+BM$5*temperature!$I202^6</f>
        <v>0.81380784474365075</v>
      </c>
      <c r="BN92" s="8">
        <f>BN$3*temperature!$I202+BN$4*temperature!$I202^2+BN$5*temperature!$I202^6</f>
        <v>-0.65271434415775698</v>
      </c>
      <c r="BO92" s="8"/>
      <c r="BP92" s="8"/>
      <c r="BQ92" s="8"/>
    </row>
    <row r="93" spans="1:69" x14ac:dyDescent="0.3">
      <c r="A93">
        <f t="shared" si="72"/>
        <v>2047</v>
      </c>
      <c r="B93" s="4">
        <f t="shared" si="73"/>
        <v>1151.8529876428784</v>
      </c>
      <c r="C93" s="4">
        <f t="shared" si="74"/>
        <v>2896.6529152011326</v>
      </c>
      <c r="D93" s="4">
        <f t="shared" si="75"/>
        <v>4169.2236190565382</v>
      </c>
      <c r="E93" s="11">
        <f t="shared" si="76"/>
        <v>6.1574567177832265E-4</v>
      </c>
      <c r="F93" s="11">
        <f t="shared" si="77"/>
        <v>1.2130602625252788E-3</v>
      </c>
      <c r="G93" s="11">
        <f t="shared" si="78"/>
        <v>2.4764193747979103E-3</v>
      </c>
      <c r="H93" s="4">
        <f t="shared" si="79"/>
        <v>89340.966809744728</v>
      </c>
      <c r="I93" s="4">
        <f t="shared" si="80"/>
        <v>25541.884303920891</v>
      </c>
      <c r="J93" s="4">
        <f t="shared" si="81"/>
        <v>10022.446426280854</v>
      </c>
      <c r="K93" s="4">
        <f t="shared" si="82"/>
        <v>77562.820749000035</v>
      </c>
      <c r="L93" s="4">
        <f t="shared" si="83"/>
        <v>8817.7234386216969</v>
      </c>
      <c r="M93" s="4">
        <f t="shared" si="84"/>
        <v>2403.9119370979802</v>
      </c>
      <c r="N93" s="11">
        <f t="shared" si="85"/>
        <v>1.7522026271134639E-2</v>
      </c>
      <c r="O93" s="11">
        <f t="shared" si="86"/>
        <v>2.2230755626372778E-2</v>
      </c>
      <c r="P93" s="11">
        <f t="shared" si="87"/>
        <v>2.0271884513964444E-2</v>
      </c>
      <c r="Q93" s="4">
        <f t="shared" si="88"/>
        <v>8429.8077677336314</v>
      </c>
      <c r="R93" s="4">
        <f t="shared" si="89"/>
        <v>9727.4680808953653</v>
      </c>
      <c r="S93" s="4">
        <f t="shared" si="90"/>
        <v>4584.9856937583254</v>
      </c>
      <c r="T93" s="4">
        <f t="shared" si="91"/>
        <v>94.355457174369448</v>
      </c>
      <c r="U93" s="4">
        <f t="shared" si="92"/>
        <v>380.84379230400475</v>
      </c>
      <c r="V93" s="4">
        <f t="shared" si="93"/>
        <v>457.47170887694432</v>
      </c>
      <c r="W93" s="11">
        <f t="shared" si="94"/>
        <v>-1.0734613539272964E-2</v>
      </c>
      <c r="X93" s="11">
        <f t="shared" si="95"/>
        <v>-1.217998157191269E-2</v>
      </c>
      <c r="Y93" s="11">
        <f t="shared" si="96"/>
        <v>-9.7425357312937999E-3</v>
      </c>
      <c r="Z93" s="4">
        <f t="shared" si="118"/>
        <v>13337.954354364709</v>
      </c>
      <c r="AA93" s="4">
        <f t="shared" si="119"/>
        <v>22377.348648731517</v>
      </c>
      <c r="AB93" s="4">
        <f t="shared" si="120"/>
        <v>12193.345307409341</v>
      </c>
      <c r="AC93" s="12">
        <f t="shared" si="100"/>
        <v>1.9920743075176359</v>
      </c>
      <c r="AD93" s="12">
        <f t="shared" si="101"/>
        <v>2.9071811863199799</v>
      </c>
      <c r="AE93" s="12">
        <f t="shared" si="102"/>
        <v>3.3669224270592024</v>
      </c>
      <c r="AF93" s="11">
        <f t="shared" si="103"/>
        <v>-4.0504037456468023E-3</v>
      </c>
      <c r="AG93" s="11">
        <f t="shared" si="104"/>
        <v>2.9673830763510267E-4</v>
      </c>
      <c r="AH93" s="11">
        <f t="shared" si="105"/>
        <v>9.7937136394747881E-3</v>
      </c>
      <c r="AI93" s="1">
        <f t="shared" si="63"/>
        <v>148375.44483541671</v>
      </c>
      <c r="AJ93" s="1">
        <f t="shared" si="64"/>
        <v>40470.593117755241</v>
      </c>
      <c r="AK93" s="1">
        <f t="shared" si="65"/>
        <v>15902.096558791152</v>
      </c>
      <c r="AL93" s="10">
        <f t="shared" si="106"/>
        <v>28.606697041193801</v>
      </c>
      <c r="AM93" s="10">
        <f t="shared" si="107"/>
        <v>5.1822029239769263</v>
      </c>
      <c r="AN93" s="10">
        <f t="shared" si="108"/>
        <v>1.8588092698998651</v>
      </c>
      <c r="AO93" s="7">
        <f t="shared" si="109"/>
        <v>1.421721299152413E-2</v>
      </c>
      <c r="AP93" s="7">
        <f t="shared" si="110"/>
        <v>1.7909938628682429E-2</v>
      </c>
      <c r="AQ93" s="7">
        <f t="shared" si="111"/>
        <v>1.6246574109933097E-2</v>
      </c>
      <c r="AR93" s="1">
        <f t="shared" si="123"/>
        <v>89340.966809744728</v>
      </c>
      <c r="AS93" s="1">
        <f t="shared" si="121"/>
        <v>25541.884303920891</v>
      </c>
      <c r="AT93" s="1">
        <f t="shared" si="122"/>
        <v>10022.446426280854</v>
      </c>
      <c r="AU93" s="1">
        <f t="shared" si="69"/>
        <v>17868.193361948946</v>
      </c>
      <c r="AV93" s="1">
        <f t="shared" si="70"/>
        <v>5108.3768607841785</v>
      </c>
      <c r="AW93" s="1">
        <f t="shared" si="71"/>
        <v>2004.4892852561709</v>
      </c>
      <c r="AX93">
        <v>0.2</v>
      </c>
      <c r="AY93">
        <v>0.2</v>
      </c>
      <c r="AZ93">
        <v>0.2</v>
      </c>
      <c r="BA93">
        <f t="shared" si="124"/>
        <v>0.2</v>
      </c>
      <c r="BB93">
        <f t="shared" si="130"/>
        <v>4.000000000000001E-3</v>
      </c>
      <c r="BC93">
        <f t="shared" si="125"/>
        <v>4.000000000000001E-3</v>
      </c>
      <c r="BD93">
        <f t="shared" si="126"/>
        <v>4.000000000000001E-3</v>
      </c>
      <c r="BE93">
        <f t="shared" si="127"/>
        <v>357.36386723897903</v>
      </c>
      <c r="BF93">
        <f t="shared" si="128"/>
        <v>102.16753721568359</v>
      </c>
      <c r="BG93">
        <f t="shared" si="129"/>
        <v>40.089785705123425</v>
      </c>
      <c r="BH93">
        <f t="shared" si="131"/>
        <v>267.930042152255</v>
      </c>
      <c r="BI93">
        <f t="shared" si="132"/>
        <v>45.6566766775898</v>
      </c>
      <c r="BJ93">
        <f t="shared" si="133"/>
        <v>32.878414163144122</v>
      </c>
      <c r="BK93" s="7">
        <f t="shared" si="134"/>
        <v>4.7803484598019502E-2</v>
      </c>
      <c r="BL93" s="8">
        <f>BL$3*temperature!$I203+BL$4*temperature!$I203^2+BL$5*temperature!$I203^6</f>
        <v>2.931420977637277</v>
      </c>
      <c r="BM93" s="8">
        <f>BM$3*temperature!$I203+BM$4*temperature!$I203^2+BM$5*temperature!$I203^6</f>
        <v>0.73238672899436796</v>
      </c>
      <c r="BN93" s="8">
        <f>BN$3*temperature!$I203+BN$4*temperature!$I203^2+BN$5*temperature!$I203^6</f>
        <v>-0.73325596902078871</v>
      </c>
      <c r="BO93" s="8"/>
      <c r="BP93" s="8"/>
      <c r="BQ93" s="8"/>
    </row>
    <row r="94" spans="1:69" x14ac:dyDescent="0.3">
      <c r="A94">
        <f t="shared" si="72"/>
        <v>2048</v>
      </c>
      <c r="B94" s="4">
        <f t="shared" si="73"/>
        <v>1152.5267737099612</v>
      </c>
      <c r="C94" s="4">
        <f t="shared" si="74"/>
        <v>2899.9910390196028</v>
      </c>
      <c r="D94" s="4">
        <f t="shared" si="75"/>
        <v>4179.0321278972297</v>
      </c>
      <c r="E94" s="11">
        <f t="shared" si="76"/>
        <v>5.8495838818940651E-4</v>
      </c>
      <c r="F94" s="11">
        <f t="shared" si="77"/>
        <v>1.1524072493990149E-3</v>
      </c>
      <c r="G94" s="11">
        <f t="shared" si="78"/>
        <v>2.3525984060580145E-3</v>
      </c>
      <c r="H94" s="4">
        <f t="shared" si="79"/>
        <v>90937.764940674417</v>
      </c>
      <c r="I94" s="4">
        <f t="shared" si="80"/>
        <v>26132.57467965228</v>
      </c>
      <c r="J94" s="4">
        <f t="shared" si="81"/>
        <v>10247.077725502029</v>
      </c>
      <c r="K94" s="4">
        <f t="shared" si="82"/>
        <v>78902.952204700225</v>
      </c>
      <c r="L94" s="4">
        <f t="shared" si="83"/>
        <v>9011.2604928899691</v>
      </c>
      <c r="M94" s="4">
        <f t="shared" si="84"/>
        <v>2452.0217629095059</v>
      </c>
      <c r="N94" s="11">
        <f t="shared" si="85"/>
        <v>1.7278013393001501E-2</v>
      </c>
      <c r="O94" s="11">
        <f t="shared" si="86"/>
        <v>2.1948641915959577E-2</v>
      </c>
      <c r="P94" s="11">
        <f t="shared" si="87"/>
        <v>2.0013139861356333E-2</v>
      </c>
      <c r="Q94" s="4">
        <f t="shared" si="88"/>
        <v>8488.3663088818594</v>
      </c>
      <c r="R94" s="4">
        <f t="shared" si="89"/>
        <v>9831.2084437547583</v>
      </c>
      <c r="S94" s="4">
        <f t="shared" si="90"/>
        <v>4642.0776041508807</v>
      </c>
      <c r="T94" s="4">
        <f t="shared" si="91"/>
        <v>93.342587806281173</v>
      </c>
      <c r="U94" s="4">
        <f t="shared" si="92"/>
        <v>376.20512193196464</v>
      </c>
      <c r="V94" s="4">
        <f t="shared" si="93"/>
        <v>453.01477440715468</v>
      </c>
      <c r="W94" s="11">
        <f t="shared" si="94"/>
        <v>-1.0734613539272964E-2</v>
      </c>
      <c r="X94" s="11">
        <f t="shared" si="95"/>
        <v>-1.217998157191269E-2</v>
      </c>
      <c r="Y94" s="11">
        <f t="shared" si="96"/>
        <v>-9.7425357312937999E-3</v>
      </c>
      <c r="Z94" s="4">
        <f t="shared" si="118"/>
        <v>13379.828669867386</v>
      </c>
      <c r="AA94" s="4">
        <f t="shared" si="119"/>
        <v>22630.323047917369</v>
      </c>
      <c r="AB94" s="4">
        <f t="shared" si="120"/>
        <v>12470.783655241066</v>
      </c>
      <c r="AC94" s="12">
        <f t="shared" si="100"/>
        <v>1.9840056022808596</v>
      </c>
      <c r="AD94" s="12">
        <f t="shared" si="101"/>
        <v>2.9080438583451973</v>
      </c>
      <c r="AE94" s="12">
        <f t="shared" si="102"/>
        <v>3.3998971011561459</v>
      </c>
      <c r="AF94" s="11">
        <f t="shared" si="103"/>
        <v>-4.0504037456468023E-3</v>
      </c>
      <c r="AG94" s="11">
        <f t="shared" si="104"/>
        <v>2.9673830763510267E-4</v>
      </c>
      <c r="AH94" s="11">
        <f t="shared" si="105"/>
        <v>9.7937136394747881E-3</v>
      </c>
      <c r="AI94" s="1">
        <f t="shared" si="63"/>
        <v>151406.093713824</v>
      </c>
      <c r="AJ94" s="1">
        <f t="shared" si="64"/>
        <v>41531.910666763899</v>
      </c>
      <c r="AK94" s="1">
        <f t="shared" si="65"/>
        <v>16316.376188168209</v>
      </c>
      <c r="AL94" s="10">
        <f t="shared" si="106"/>
        <v>29.009337470964269</v>
      </c>
      <c r="AM94" s="10">
        <f t="shared" si="107"/>
        <v>5.2740877309434335</v>
      </c>
      <c r="AN94" s="10">
        <f t="shared" si="108"/>
        <v>1.888706559633927</v>
      </c>
      <c r="AO94" s="7">
        <f t="shared" si="109"/>
        <v>1.4075040861608889E-2</v>
      </c>
      <c r="AP94" s="7">
        <f t="shared" si="110"/>
        <v>1.7730839242395605E-2</v>
      </c>
      <c r="AQ94" s="7">
        <f t="shared" si="111"/>
        <v>1.6084108368833765E-2</v>
      </c>
      <c r="AR94" s="1">
        <f t="shared" si="123"/>
        <v>90937.764940674417</v>
      </c>
      <c r="AS94" s="1">
        <f t="shared" si="121"/>
        <v>26132.57467965228</v>
      </c>
      <c r="AT94" s="1">
        <f t="shared" si="122"/>
        <v>10247.077725502029</v>
      </c>
      <c r="AU94" s="1">
        <f t="shared" si="69"/>
        <v>18187.552988134885</v>
      </c>
      <c r="AV94" s="1">
        <f t="shared" si="70"/>
        <v>5226.514935930456</v>
      </c>
      <c r="AW94" s="1">
        <f t="shared" si="71"/>
        <v>2049.4155451004058</v>
      </c>
      <c r="AX94">
        <v>0.2</v>
      </c>
      <c r="AY94">
        <v>0.2</v>
      </c>
      <c r="AZ94">
        <v>0.2</v>
      </c>
      <c r="BA94">
        <f t="shared" si="124"/>
        <v>0.2</v>
      </c>
      <c r="BB94">
        <f t="shared" si="130"/>
        <v>4.000000000000001E-3</v>
      </c>
      <c r="BC94">
        <f t="shared" si="125"/>
        <v>4.000000000000001E-3</v>
      </c>
      <c r="BD94">
        <f t="shared" si="126"/>
        <v>4.000000000000001E-3</v>
      </c>
      <c r="BE94">
        <f t="shared" si="127"/>
        <v>363.75105976269776</v>
      </c>
      <c r="BF94">
        <f t="shared" si="128"/>
        <v>104.53029871860915</v>
      </c>
      <c r="BG94">
        <f t="shared" si="129"/>
        <v>40.988310902008131</v>
      </c>
      <c r="BH94">
        <f t="shared" si="131"/>
        <v>271.86525981599362</v>
      </c>
      <c r="BI94">
        <f t="shared" si="132"/>
        <v>46.19036966342771</v>
      </c>
      <c r="BJ94">
        <f t="shared" si="133"/>
        <v>32.867470108650359</v>
      </c>
      <c r="BK94" s="7">
        <f t="shared" si="134"/>
        <v>4.7600208917964321E-2</v>
      </c>
      <c r="BL94" s="8">
        <f>BL$3*temperature!$I204+BL$4*temperature!$I204^2+BL$5*temperature!$I204^6</f>
        <v>2.847345519505831</v>
      </c>
      <c r="BM94" s="8">
        <f>BM$3*temperature!$I204+BM$4*temperature!$I204^2+BM$5*temperature!$I204^6</f>
        <v>0.64728532450808451</v>
      </c>
      <c r="BN94" s="8">
        <f>BN$3*temperature!$I204+BN$4*temperature!$I204^2+BN$5*temperature!$I204^6</f>
        <v>-0.81667846793759935</v>
      </c>
      <c r="BO94" s="8"/>
      <c r="BP94" s="8"/>
      <c r="BQ94" s="8"/>
    </row>
    <row r="95" spans="1:69" x14ac:dyDescent="0.3">
      <c r="A95">
        <f t="shared" si="72"/>
        <v>2049</v>
      </c>
      <c r="B95" s="4">
        <f t="shared" si="73"/>
        <v>1153.167244903661</v>
      </c>
      <c r="C95" s="4">
        <f t="shared" si="74"/>
        <v>2903.1659111813333</v>
      </c>
      <c r="D95" s="4">
        <f t="shared" si="75"/>
        <v>4188.3721330040389</v>
      </c>
      <c r="E95" s="11">
        <f t="shared" si="76"/>
        <v>5.5571046877993615E-4</v>
      </c>
      <c r="F95" s="11">
        <f t="shared" si="77"/>
        <v>1.0947868869290642E-3</v>
      </c>
      <c r="G95" s="11">
        <f t="shared" si="78"/>
        <v>2.2349684857551136E-3</v>
      </c>
      <c r="H95" s="4">
        <f t="shared" si="79"/>
        <v>92538.287900973475</v>
      </c>
      <c r="I95" s="4">
        <f t="shared" si="80"/>
        <v>26728.052325744866</v>
      </c>
      <c r="J95" s="4">
        <f t="shared" si="81"/>
        <v>10472.87650764369</v>
      </c>
      <c r="K95" s="4">
        <f t="shared" si="82"/>
        <v>80247.065904741685</v>
      </c>
      <c r="L95" s="4">
        <f t="shared" si="83"/>
        <v>9206.5190703720054</v>
      </c>
      <c r="M95" s="4">
        <f t="shared" si="84"/>
        <v>2500.4646614655508</v>
      </c>
      <c r="N95" s="11">
        <f t="shared" si="85"/>
        <v>1.7035024197249227E-2</v>
      </c>
      <c r="O95" s="11">
        <f t="shared" si="86"/>
        <v>2.1668286876858067E-2</v>
      </c>
      <c r="P95" s="11">
        <f t="shared" si="87"/>
        <v>1.9756308564963021E-2</v>
      </c>
      <c r="Q95" s="4">
        <f t="shared" si="88"/>
        <v>8545.0402133584976</v>
      </c>
      <c r="R95" s="4">
        <f t="shared" si="89"/>
        <v>9932.7576658657508</v>
      </c>
      <c r="S95" s="4">
        <f t="shared" si="90"/>
        <v>4698.1456158022947</v>
      </c>
      <c r="T95" s="4">
        <f t="shared" si="91"/>
        <v>92.340591199425091</v>
      </c>
      <c r="U95" s="4">
        <f t="shared" si="92"/>
        <v>371.62295047957417</v>
      </c>
      <c r="V95" s="4">
        <f t="shared" si="93"/>
        <v>448.60126178068896</v>
      </c>
      <c r="W95" s="11">
        <f t="shared" si="94"/>
        <v>-1.0734613539272964E-2</v>
      </c>
      <c r="X95" s="11">
        <f t="shared" si="95"/>
        <v>-1.217998157191269E-2</v>
      </c>
      <c r="Y95" s="11">
        <f t="shared" si="96"/>
        <v>-9.7425357312937999E-3</v>
      </c>
      <c r="Z95" s="4">
        <f t="shared" si="118"/>
        <v>13418.202878405751</v>
      </c>
      <c r="AA95" s="4">
        <f t="shared" si="119"/>
        <v>22878.45516811261</v>
      </c>
      <c r="AB95" s="4">
        <f t="shared" si="120"/>
        <v>12749.725055461315</v>
      </c>
      <c r="AC95" s="12">
        <f t="shared" si="100"/>
        <v>1.9759695785579969</v>
      </c>
      <c r="AD95" s="12">
        <f t="shared" si="101"/>
        <v>2.9089067863582514</v>
      </c>
      <c r="AE95" s="12">
        <f t="shared" si="102"/>
        <v>3.4331947197685495</v>
      </c>
      <c r="AF95" s="11">
        <f t="shared" si="103"/>
        <v>-4.0504037456468023E-3</v>
      </c>
      <c r="AG95" s="11">
        <f t="shared" si="104"/>
        <v>2.9673830763510267E-4</v>
      </c>
      <c r="AH95" s="11">
        <f t="shared" si="105"/>
        <v>9.7937136394747881E-3</v>
      </c>
      <c r="AI95" s="1">
        <f t="shared" si="63"/>
        <v>154453.03733057648</v>
      </c>
      <c r="AJ95" s="1">
        <f t="shared" si="64"/>
        <v>42605.234536017968</v>
      </c>
      <c r="AK95" s="1">
        <f t="shared" si="65"/>
        <v>16734.154114451794</v>
      </c>
      <c r="AL95" s="10">
        <f t="shared" si="106"/>
        <v>29.413562005133574</v>
      </c>
      <c r="AM95" s="10">
        <f t="shared" si="107"/>
        <v>5.3666665926340062</v>
      </c>
      <c r="AN95" s="10">
        <f t="shared" si="108"/>
        <v>1.9187809390061856</v>
      </c>
      <c r="AO95" s="7">
        <f t="shared" si="109"/>
        <v>1.39342904529928E-2</v>
      </c>
      <c r="AP95" s="7">
        <f t="shared" si="110"/>
        <v>1.755353084997165E-2</v>
      </c>
      <c r="AQ95" s="7">
        <f t="shared" si="111"/>
        <v>1.5923267285145426E-2</v>
      </c>
      <c r="AR95" s="1">
        <f t="shared" si="123"/>
        <v>92538.287900973475</v>
      </c>
      <c r="AS95" s="1">
        <f t="shared" si="121"/>
        <v>26728.052325744866</v>
      </c>
      <c r="AT95" s="1">
        <f t="shared" si="122"/>
        <v>10472.87650764369</v>
      </c>
      <c r="AU95" s="1">
        <f t="shared" si="69"/>
        <v>18507.657580194696</v>
      </c>
      <c r="AV95" s="1">
        <f t="shared" si="70"/>
        <v>5345.6104651489732</v>
      </c>
      <c r="AW95" s="1">
        <f t="shared" si="71"/>
        <v>2094.5753015287382</v>
      </c>
      <c r="AX95">
        <v>0.2</v>
      </c>
      <c r="AY95">
        <v>0.2</v>
      </c>
      <c r="AZ95">
        <v>0.2</v>
      </c>
      <c r="BA95">
        <f t="shared" si="124"/>
        <v>0.19999999999999998</v>
      </c>
      <c r="BB95">
        <f t="shared" si="130"/>
        <v>4.000000000000001E-3</v>
      </c>
      <c r="BC95">
        <f t="shared" si="125"/>
        <v>4.000000000000001E-3</v>
      </c>
      <c r="BD95">
        <f t="shared" si="126"/>
        <v>4.000000000000001E-3</v>
      </c>
      <c r="BE95">
        <f t="shared" si="127"/>
        <v>370.153151603894</v>
      </c>
      <c r="BF95">
        <f t="shared" si="128"/>
        <v>106.91220930297949</v>
      </c>
      <c r="BG95">
        <f t="shared" si="129"/>
        <v>41.891506030574774</v>
      </c>
      <c r="BH95">
        <f t="shared" si="131"/>
        <v>275.85896185814175</v>
      </c>
      <c r="BI95">
        <f t="shared" si="132"/>
        <v>46.730519398001533</v>
      </c>
      <c r="BJ95">
        <f t="shared" si="133"/>
        <v>32.856791694210415</v>
      </c>
      <c r="BK95" s="7">
        <f t="shared" si="134"/>
        <v>4.7395781494465855E-2</v>
      </c>
      <c r="BL95" s="8">
        <f>BL$3*temperature!$I205+BL$4*temperature!$I205^2+BL$5*temperature!$I205^6</f>
        <v>2.7584459667451355</v>
      </c>
      <c r="BM95" s="8">
        <f>BM$3*temperature!$I205+BM$4*temperature!$I205^2+BM$5*temperature!$I205^6</f>
        <v>0.5584461951598767</v>
      </c>
      <c r="BN95" s="8">
        <f>BN$3*temperature!$I205+BN$4*temperature!$I205^2+BN$5*temperature!$I205^6</f>
        <v>-0.90302128154023631</v>
      </c>
      <c r="BO95" s="8"/>
      <c r="BP95" s="8"/>
      <c r="BQ95" s="8"/>
    </row>
    <row r="96" spans="1:69" x14ac:dyDescent="0.3">
      <c r="A96">
        <f t="shared" si="72"/>
        <v>2050</v>
      </c>
      <c r="B96" s="4">
        <f t="shared" si="73"/>
        <v>1153.7760306583957</v>
      </c>
      <c r="C96" s="4">
        <f t="shared" si="74"/>
        <v>2906.1853417529674</v>
      </c>
      <c r="D96" s="4">
        <f t="shared" si="75"/>
        <v>4197.2649687417243</v>
      </c>
      <c r="E96" s="11">
        <f t="shared" si="76"/>
        <v>5.2792494534093935E-4</v>
      </c>
      <c r="F96" s="11">
        <f t="shared" si="77"/>
        <v>1.0400475425826109E-3</v>
      </c>
      <c r="G96" s="11">
        <f t="shared" si="78"/>
        <v>2.123220061467358E-3</v>
      </c>
      <c r="H96" s="4">
        <f t="shared" si="79"/>
        <v>94141.960105735328</v>
      </c>
      <c r="I96" s="4">
        <f t="shared" si="80"/>
        <v>27328.149736103314</v>
      </c>
      <c r="J96" s="4">
        <f t="shared" si="81"/>
        <v>10699.781995633899</v>
      </c>
      <c r="K96" s="4">
        <f t="shared" si="82"/>
        <v>81594.65754546292</v>
      </c>
      <c r="L96" s="4">
        <f t="shared" si="83"/>
        <v>9403.4435256009474</v>
      </c>
      <c r="M96" s="4">
        <f t="shared" si="84"/>
        <v>2549.2271932599788</v>
      </c>
      <c r="N96" s="11">
        <f t="shared" si="85"/>
        <v>1.6793033184800965E-2</v>
      </c>
      <c r="O96" s="11">
        <f t="shared" si="86"/>
        <v>2.1389675481439552E-2</v>
      </c>
      <c r="P96" s="11">
        <f t="shared" si="87"/>
        <v>1.9501388100341188E-2</v>
      </c>
      <c r="Q96" s="4">
        <f t="shared" si="88"/>
        <v>8599.8069235332132</v>
      </c>
      <c r="R96" s="4">
        <f t="shared" si="89"/>
        <v>10032.07057342225</v>
      </c>
      <c r="S96" s="4">
        <f t="shared" si="90"/>
        <v>4753.1721589153412</v>
      </c>
      <c r="T96" s="4">
        <f t="shared" si="91"/>
        <v>91.349350638911275</v>
      </c>
      <c r="U96" s="4">
        <f t="shared" si="92"/>
        <v>367.09658979103313</v>
      </c>
      <c r="V96" s="4">
        <f t="shared" si="93"/>
        <v>444.23074795868712</v>
      </c>
      <c r="W96" s="11">
        <f t="shared" si="94"/>
        <v>-1.0734613539272964E-2</v>
      </c>
      <c r="X96" s="11">
        <f t="shared" si="95"/>
        <v>-1.217998157191269E-2</v>
      </c>
      <c r="Y96" s="11">
        <f t="shared" si="96"/>
        <v>-9.7425357312937999E-3</v>
      </c>
      <c r="Z96" s="4">
        <f t="shared" si="118"/>
        <v>13453.079597599193</v>
      </c>
      <c r="AA96" s="4">
        <f t="shared" si="119"/>
        <v>23121.631983796189</v>
      </c>
      <c r="AB96" s="4">
        <f t="shared" si="120"/>
        <v>13030.094305243027</v>
      </c>
      <c r="AC96" s="12">
        <f t="shared" si="100"/>
        <v>1.9679661039757215</v>
      </c>
      <c r="AD96" s="12">
        <f t="shared" si="101"/>
        <v>2.9097699704351037</v>
      </c>
      <c r="AE96" s="12">
        <f t="shared" si="102"/>
        <v>3.4668184457225197</v>
      </c>
      <c r="AF96" s="11">
        <f t="shared" si="103"/>
        <v>-4.0504037456468023E-3</v>
      </c>
      <c r="AG96" s="11">
        <f t="shared" si="104"/>
        <v>2.9673830763510267E-4</v>
      </c>
      <c r="AH96" s="11">
        <f t="shared" si="105"/>
        <v>9.7937136394747881E-3</v>
      </c>
      <c r="AI96" s="1">
        <f t="shared" si="63"/>
        <v>157515.39117771355</v>
      </c>
      <c r="AJ96" s="1">
        <f t="shared" si="64"/>
        <v>43690.321547565145</v>
      </c>
      <c r="AK96" s="1">
        <f t="shared" si="65"/>
        <v>17155.314004535354</v>
      </c>
      <c r="AL96" s="10">
        <f t="shared" si="106"/>
        <v>29.819320550207852</v>
      </c>
      <c r="AM96" s="10">
        <f t="shared" si="107"/>
        <v>5.4599285007533664</v>
      </c>
      <c r="AN96" s="10">
        <f t="shared" si="108"/>
        <v>1.9490286681420892</v>
      </c>
      <c r="AO96" s="7">
        <f t="shared" si="109"/>
        <v>1.3794947548462872E-2</v>
      </c>
      <c r="AP96" s="7">
        <f t="shared" si="110"/>
        <v>1.7377995541471934E-2</v>
      </c>
      <c r="AQ96" s="7">
        <f t="shared" si="111"/>
        <v>1.5764034612293972E-2</v>
      </c>
      <c r="AR96" s="1">
        <f t="shared" si="123"/>
        <v>94141.960105735328</v>
      </c>
      <c r="AS96" s="1">
        <f t="shared" si="121"/>
        <v>27328.149736103314</v>
      </c>
      <c r="AT96" s="1">
        <f t="shared" si="122"/>
        <v>10699.781995633899</v>
      </c>
      <c r="AU96" s="1">
        <f t="shared" si="69"/>
        <v>18828.392021147065</v>
      </c>
      <c r="AV96" s="1">
        <f t="shared" si="70"/>
        <v>5465.6299472206629</v>
      </c>
      <c r="AW96" s="1">
        <f t="shared" si="71"/>
        <v>2139.9563991267801</v>
      </c>
      <c r="AX96">
        <v>0.2</v>
      </c>
      <c r="AY96">
        <v>0.2</v>
      </c>
      <c r="AZ96">
        <v>0.2</v>
      </c>
      <c r="BA96">
        <f t="shared" si="124"/>
        <v>0.2</v>
      </c>
      <c r="BB96">
        <f t="shared" si="130"/>
        <v>4.000000000000001E-3</v>
      </c>
      <c r="BC96">
        <f t="shared" si="125"/>
        <v>4.000000000000001E-3</v>
      </c>
      <c r="BD96">
        <f t="shared" si="126"/>
        <v>4.000000000000001E-3</v>
      </c>
      <c r="BE96">
        <f t="shared" si="127"/>
        <v>376.5678404229414</v>
      </c>
      <c r="BF96">
        <f t="shared" si="128"/>
        <v>109.31259894441328</v>
      </c>
      <c r="BG96">
        <f t="shared" si="129"/>
        <v>42.799127982535609</v>
      </c>
      <c r="BH96">
        <f t="shared" si="131"/>
        <v>279.91199910104064</v>
      </c>
      <c r="BI96">
        <f t="shared" si="132"/>
        <v>47.277198694720319</v>
      </c>
      <c r="BJ96">
        <f t="shared" si="133"/>
        <v>32.846368552616049</v>
      </c>
      <c r="BK96" s="7">
        <f t="shared" si="134"/>
        <v>4.7190299371106387E-2</v>
      </c>
      <c r="BL96" s="8">
        <f>BL$3*temperature!$I206+BL$4*temperature!$I206^2+BL$5*temperature!$I206^6</f>
        <v>2.6646426230937177</v>
      </c>
      <c r="BM96" s="8">
        <f>BM$3*temperature!$I206+BM$4*temperature!$I206^2+BM$5*temperature!$I206^6</f>
        <v>0.46581412748220519</v>
      </c>
      <c r="BN96" s="8">
        <f>BN$3*temperature!$I206+BN$4*temperature!$I206^2+BN$5*temperature!$I206^6</f>
        <v>-0.99232200436575191</v>
      </c>
      <c r="BO96" s="8"/>
      <c r="BP96" s="8"/>
      <c r="BQ96" s="8"/>
    </row>
    <row r="97" spans="1:69" x14ac:dyDescent="0.3">
      <c r="A97">
        <f t="shared" si="72"/>
        <v>2051</v>
      </c>
      <c r="B97" s="4">
        <f t="shared" si="73"/>
        <v>1154.3546824489206</v>
      </c>
      <c r="C97" s="4">
        <f t="shared" si="74"/>
        <v>2909.0567841297984</v>
      </c>
      <c r="D97" s="4">
        <f t="shared" si="75"/>
        <v>4205.7311000674044</v>
      </c>
      <c r="E97" s="11">
        <f t="shared" si="76"/>
        <v>5.0152869807389231E-4</v>
      </c>
      <c r="F97" s="11">
        <f t="shared" si="77"/>
        <v>9.8804516545348024E-4</v>
      </c>
      <c r="G97" s="11">
        <f t="shared" si="78"/>
        <v>2.01705905839399E-3</v>
      </c>
      <c r="H97" s="4">
        <f t="shared" si="79"/>
        <v>95748.195991760673</v>
      </c>
      <c r="I97" s="4">
        <f t="shared" si="80"/>
        <v>27932.694855658632</v>
      </c>
      <c r="J97" s="4">
        <f t="shared" si="81"/>
        <v>10927.732920207574</v>
      </c>
      <c r="K97" s="4">
        <f t="shared" si="82"/>
        <v>82945.213847649007</v>
      </c>
      <c r="L97" s="4">
        <f t="shared" si="83"/>
        <v>9601.976492189473</v>
      </c>
      <c r="M97" s="4">
        <f t="shared" si="84"/>
        <v>2598.2956732617636</v>
      </c>
      <c r="N97" s="11">
        <f t="shared" si="85"/>
        <v>1.6552018757276965E-2</v>
      </c>
      <c r="O97" s="11">
        <f t="shared" si="86"/>
        <v>2.1112794057625672E-2</v>
      </c>
      <c r="P97" s="11">
        <f t="shared" si="87"/>
        <v>1.9248374617813369E-2</v>
      </c>
      <c r="Q97" s="4">
        <f t="shared" si="88"/>
        <v>8652.6448499864891</v>
      </c>
      <c r="R97" s="4">
        <f t="shared" si="89"/>
        <v>10129.103530380609</v>
      </c>
      <c r="S97" s="4">
        <f t="shared" si="90"/>
        <v>4807.1404624993947</v>
      </c>
      <c r="T97" s="4">
        <f t="shared" si="91"/>
        <v>90.368750662739032</v>
      </c>
      <c r="U97" s="4">
        <f t="shared" si="92"/>
        <v>362.62536009226636</v>
      </c>
      <c r="V97" s="4">
        <f t="shared" si="93"/>
        <v>439.90281402376024</v>
      </c>
      <c r="W97" s="11">
        <f t="shared" si="94"/>
        <v>-1.0734613539272964E-2</v>
      </c>
      <c r="X97" s="11">
        <f t="shared" si="95"/>
        <v>-1.217998157191269E-2</v>
      </c>
      <c r="Y97" s="11">
        <f t="shared" si="96"/>
        <v>-9.7425357312937999E-3</v>
      </c>
      <c r="Z97" s="4">
        <f t="shared" si="118"/>
        <v>13484.463178139653</v>
      </c>
      <c r="AA97" s="4">
        <f t="shared" si="119"/>
        <v>23359.743831215157</v>
      </c>
      <c r="AB97" s="4">
        <f t="shared" si="120"/>
        <v>13311.815599466368</v>
      </c>
      <c r="AC97" s="12">
        <f t="shared" si="100"/>
        <v>1.9599950466968723</v>
      </c>
      <c r="AD97" s="12">
        <f t="shared" si="101"/>
        <v>2.9106334106517382</v>
      </c>
      <c r="AE97" s="12">
        <f t="shared" si="102"/>
        <v>3.500771472819975</v>
      </c>
      <c r="AF97" s="11">
        <f t="shared" si="103"/>
        <v>-4.0504037456468023E-3</v>
      </c>
      <c r="AG97" s="11">
        <f t="shared" si="104"/>
        <v>2.9673830763510267E-4</v>
      </c>
      <c r="AH97" s="11">
        <f t="shared" si="105"/>
        <v>9.7937136394747881E-3</v>
      </c>
      <c r="AI97" s="1">
        <f t="shared" si="63"/>
        <v>160592.24408108927</v>
      </c>
      <c r="AJ97" s="1">
        <f t="shared" si="64"/>
        <v>44786.919340029301</v>
      </c>
      <c r="AK97" s="1">
        <f t="shared" si="65"/>
        <v>17579.739003208597</v>
      </c>
      <c r="AL97" s="10">
        <f t="shared" si="106"/>
        <v>30.22656295349956</v>
      </c>
      <c r="AM97" s="10">
        <f t="shared" si="107"/>
        <v>5.5538622877647859</v>
      </c>
      <c r="AN97" s="10">
        <f t="shared" si="108"/>
        <v>1.979445977973185</v>
      </c>
      <c r="AO97" s="7">
        <f t="shared" si="109"/>
        <v>1.3656998072978243E-2</v>
      </c>
      <c r="AP97" s="7">
        <f t="shared" si="110"/>
        <v>1.7204215586057215E-2</v>
      </c>
      <c r="AQ97" s="7">
        <f t="shared" si="111"/>
        <v>1.5606394266171032E-2</v>
      </c>
      <c r="AR97" s="1">
        <f t="shared" si="123"/>
        <v>95748.195991760673</v>
      </c>
      <c r="AS97" s="1">
        <f t="shared" si="121"/>
        <v>27932.694855658632</v>
      </c>
      <c r="AT97" s="1">
        <f t="shared" si="122"/>
        <v>10927.732920207574</v>
      </c>
      <c r="AU97" s="1">
        <f t="shared" si="69"/>
        <v>19149.639198352135</v>
      </c>
      <c r="AV97" s="1">
        <f t="shared" si="70"/>
        <v>5586.5389711317266</v>
      </c>
      <c r="AW97" s="1">
        <f t="shared" si="71"/>
        <v>2185.546584041515</v>
      </c>
      <c r="AX97">
        <v>0.2</v>
      </c>
      <c r="AY97">
        <v>0.2</v>
      </c>
      <c r="AZ97">
        <v>0.2</v>
      </c>
      <c r="BA97">
        <f t="shared" si="124"/>
        <v>0.20000000000000004</v>
      </c>
      <c r="BB97">
        <f t="shared" si="130"/>
        <v>4.000000000000001E-3</v>
      </c>
      <c r="BC97">
        <f t="shared" si="125"/>
        <v>4.000000000000001E-3</v>
      </c>
      <c r="BD97">
        <f t="shared" si="126"/>
        <v>4.000000000000001E-3</v>
      </c>
      <c r="BE97">
        <f t="shared" si="127"/>
        <v>382.99278396704278</v>
      </c>
      <c r="BF97">
        <f t="shared" si="128"/>
        <v>111.73077942263455</v>
      </c>
      <c r="BG97">
        <f t="shared" si="129"/>
        <v>43.710931680830306</v>
      </c>
      <c r="BH97">
        <f t="shared" si="131"/>
        <v>284.02523623478891</v>
      </c>
      <c r="BI97">
        <f t="shared" si="132"/>
        <v>47.830481459874129</v>
      </c>
      <c r="BJ97">
        <f t="shared" si="133"/>
        <v>32.836190791722316</v>
      </c>
      <c r="BK97" s="7">
        <f t="shared" si="134"/>
        <v>4.6983856961265252E-2</v>
      </c>
      <c r="BL97" s="8">
        <f>BL$3*temperature!$I207+BL$4*temperature!$I207^2+BL$5*temperature!$I207^6</f>
        <v>2.5658586799971754</v>
      </c>
      <c r="BM97" s="8">
        <f>BM$3*temperature!$I207+BM$4*temperature!$I207^2+BM$5*temperature!$I207^6</f>
        <v>0.36933625168751583</v>
      </c>
      <c r="BN97" s="8">
        <f>BN$3*temperature!$I207+BN$4*temperature!$I207^2+BN$5*temperature!$I207^6</f>
        <v>-1.0846163096596442</v>
      </c>
      <c r="BO97" s="8"/>
      <c r="BP97" s="8"/>
      <c r="BQ97" s="8"/>
    </row>
    <row r="98" spans="1:69" x14ac:dyDescent="0.3">
      <c r="A98">
        <f t="shared" si="72"/>
        <v>2052</v>
      </c>
      <c r="B98" s="4">
        <f t="shared" si="73"/>
        <v>1154.9046773498744</v>
      </c>
      <c r="C98" s="4">
        <f t="shared" si="74"/>
        <v>2911.7873496468078</v>
      </c>
      <c r="D98" s="4">
        <f t="shared" si="75"/>
        <v>4213.7901476793368</v>
      </c>
      <c r="E98" s="11">
        <f t="shared" si="76"/>
        <v>4.764522631701977E-4</v>
      </c>
      <c r="F98" s="11">
        <f t="shared" si="77"/>
        <v>9.3864290718080623E-4</v>
      </c>
      <c r="G98" s="11">
        <f t="shared" si="78"/>
        <v>1.9162061054742905E-3</v>
      </c>
      <c r="H98" s="4">
        <f t="shared" si="79"/>
        <v>97356.40060492247</v>
      </c>
      <c r="I98" s="4">
        <f t="shared" si="80"/>
        <v>28541.511188257868</v>
      </c>
      <c r="J98" s="4">
        <f t="shared" si="81"/>
        <v>11156.667526504141</v>
      </c>
      <c r="K98" s="4">
        <f t="shared" si="82"/>
        <v>84298.213103027098</v>
      </c>
      <c r="L98" s="4">
        <f t="shared" si="83"/>
        <v>9802.0589284172402</v>
      </c>
      <c r="M98" s="4">
        <f t="shared" si="84"/>
        <v>2647.6561801845924</v>
      </c>
      <c r="N98" s="11">
        <f t="shared" si="85"/>
        <v>1.6311962952596959E-2</v>
      </c>
      <c r="O98" s="11">
        <f t="shared" si="86"/>
        <v>2.0837630293150555E-2</v>
      </c>
      <c r="P98" s="11">
        <f t="shared" si="87"/>
        <v>1.8997263256365304E-2</v>
      </c>
      <c r="Q98" s="4">
        <f t="shared" si="88"/>
        <v>8703.5334162690178</v>
      </c>
      <c r="R98" s="4">
        <f t="shared" si="89"/>
        <v>10223.814476042238</v>
      </c>
      <c r="S98" s="4">
        <f t="shared" si="90"/>
        <v>4860.034541503308</v>
      </c>
      <c r="T98" s="4">
        <f t="shared" si="91"/>
        <v>89.398677048347608</v>
      </c>
      <c r="U98" s="4">
        <f t="shared" si="92"/>
        <v>358.20858988883435</v>
      </c>
      <c r="V98" s="4">
        <f t="shared" si="93"/>
        <v>435.61704513983705</v>
      </c>
      <c r="W98" s="11">
        <f t="shared" si="94"/>
        <v>-1.0734613539272964E-2</v>
      </c>
      <c r="X98" s="11">
        <f t="shared" si="95"/>
        <v>-1.217998157191269E-2</v>
      </c>
      <c r="Y98" s="11">
        <f t="shared" si="96"/>
        <v>-9.7425357312937999E-3</v>
      </c>
      <c r="Z98" s="4">
        <f t="shared" si="118"/>
        <v>13512.359742705446</v>
      </c>
      <c r="AA98" s="4">
        <f t="shared" si="119"/>
        <v>23592.684500847288</v>
      </c>
      <c r="AB98" s="4">
        <f t="shared" si="120"/>
        <v>13594.812534088054</v>
      </c>
      <c r="AC98" s="12">
        <f t="shared" si="100"/>
        <v>1.9520562754182822</v>
      </c>
      <c r="AD98" s="12">
        <f t="shared" si="101"/>
        <v>2.9114971070841613</v>
      </c>
      <c r="AE98" s="12">
        <f t="shared" si="102"/>
        <v>3.5350570261420162</v>
      </c>
      <c r="AF98" s="11">
        <f t="shared" si="103"/>
        <v>-4.0504037456468023E-3</v>
      </c>
      <c r="AG98" s="11">
        <f t="shared" si="104"/>
        <v>2.9673830763510267E-4</v>
      </c>
      <c r="AH98" s="11">
        <f t="shared" si="105"/>
        <v>9.7937136394747881E-3</v>
      </c>
      <c r="AI98" s="1">
        <f t="shared" si="63"/>
        <v>163682.6588713325</v>
      </c>
      <c r="AJ98" s="1">
        <f t="shared" si="64"/>
        <v>45894.766377158099</v>
      </c>
      <c r="AK98" s="1">
        <f t="shared" si="65"/>
        <v>18007.311686929253</v>
      </c>
      <c r="AL98" s="10">
        <f t="shared" si="106"/>
        <v>30.635239024388174</v>
      </c>
      <c r="AM98" s="10">
        <f t="shared" si="107"/>
        <v>5.6484566334574238</v>
      </c>
      <c r="AN98" s="10">
        <f t="shared" si="108"/>
        <v>2.0100290721904126</v>
      </c>
      <c r="AO98" s="7">
        <f t="shared" si="109"/>
        <v>1.352042809224846E-2</v>
      </c>
      <c r="AP98" s="7">
        <f t="shared" si="110"/>
        <v>1.7032173430196643E-2</v>
      </c>
      <c r="AQ98" s="7">
        <f t="shared" si="111"/>
        <v>1.5450330323509322E-2</v>
      </c>
      <c r="AR98" s="1">
        <f t="shared" si="123"/>
        <v>97356.40060492247</v>
      </c>
      <c r="AS98" s="1">
        <f t="shared" si="121"/>
        <v>28541.511188257868</v>
      </c>
      <c r="AT98" s="1">
        <f t="shared" si="122"/>
        <v>11156.667526504141</v>
      </c>
      <c r="AU98" s="1">
        <f t="shared" si="69"/>
        <v>19471.280120984495</v>
      </c>
      <c r="AV98" s="1">
        <f t="shared" si="70"/>
        <v>5708.3022376515737</v>
      </c>
      <c r="AW98" s="1">
        <f t="shared" si="71"/>
        <v>2231.3335053008282</v>
      </c>
      <c r="AX98">
        <v>0.2</v>
      </c>
      <c r="AY98">
        <v>0.2</v>
      </c>
      <c r="AZ98">
        <v>0.2</v>
      </c>
      <c r="BA98">
        <f t="shared" si="124"/>
        <v>0.20000000000000004</v>
      </c>
      <c r="BB98">
        <f t="shared" si="130"/>
        <v>4.000000000000001E-3</v>
      </c>
      <c r="BC98">
        <f t="shared" si="125"/>
        <v>4.000000000000001E-3</v>
      </c>
      <c r="BD98">
        <f t="shared" si="126"/>
        <v>4.000000000000001E-3</v>
      </c>
      <c r="BE98">
        <f t="shared" si="127"/>
        <v>389.42560241968999</v>
      </c>
      <c r="BF98">
        <f t="shared" si="128"/>
        <v>114.1660447530315</v>
      </c>
      <c r="BG98">
        <f t="shared" si="129"/>
        <v>44.626670106016576</v>
      </c>
      <c r="BH98">
        <f t="shared" si="131"/>
        <v>288.19955199158954</v>
      </c>
      <c r="BI98">
        <f t="shared" si="132"/>
        <v>48.390442702241629</v>
      </c>
      <c r="BJ98">
        <f t="shared" si="133"/>
        <v>32.826248978511678</v>
      </c>
      <c r="BK98" s="7">
        <f t="shared" si="134"/>
        <v>4.6776546122780233E-2</v>
      </c>
      <c r="BL98" s="8">
        <f>BL$3*temperature!$I208+BL$4*temperature!$I208^2+BL$5*temperature!$I208^6</f>
        <v>2.4620203905855611</v>
      </c>
      <c r="BM98" s="8">
        <f>BM$3*temperature!$I208+BM$4*temperature!$I208^2+BM$5*temperature!$I208^6</f>
        <v>0.26896215470047569</v>
      </c>
      <c r="BN98" s="8">
        <f>BN$3*temperature!$I208+BN$4*temperature!$I208^2+BN$5*temperature!$I208^6</f>
        <v>-1.1799378795274844</v>
      </c>
      <c r="BO98" s="8"/>
      <c r="BP98" s="8"/>
      <c r="BQ98" s="8"/>
    </row>
    <row r="99" spans="1:69" x14ac:dyDescent="0.3">
      <c r="A99">
        <f t="shared" si="72"/>
        <v>2053</v>
      </c>
      <c r="B99" s="4">
        <f t="shared" si="73"/>
        <v>1155.42742144978</v>
      </c>
      <c r="C99" s="4">
        <f t="shared" si="74"/>
        <v>2914.3838217626244</v>
      </c>
      <c r="D99" s="4">
        <f t="shared" si="75"/>
        <v>4221.4609135670989</v>
      </c>
      <c r="E99" s="11">
        <f t="shared" si="76"/>
        <v>4.5262965001168778E-4</v>
      </c>
      <c r="F99" s="11">
        <f t="shared" si="77"/>
        <v>8.9171076182176592E-4</v>
      </c>
      <c r="G99" s="11">
        <f t="shared" si="78"/>
        <v>1.820395800200576E-3</v>
      </c>
      <c r="H99" s="4">
        <f t="shared" si="79"/>
        <v>98965.970211055639</v>
      </c>
      <c r="I99" s="4">
        <f t="shared" si="80"/>
        <v>29154.417915328213</v>
      </c>
      <c r="J99" s="4">
        <f t="shared" si="81"/>
        <v>11386.523584547793</v>
      </c>
      <c r="K99" s="4">
        <f t="shared" si="82"/>
        <v>85653.12573841933</v>
      </c>
      <c r="L99" s="4">
        <f t="shared" si="83"/>
        <v>10003.630166220031</v>
      </c>
      <c r="M99" s="4">
        <f t="shared" si="84"/>
        <v>2697.2945664268336</v>
      </c>
      <c r="N99" s="11">
        <f t="shared" si="85"/>
        <v>1.6072851197169502E-2</v>
      </c>
      <c r="O99" s="11">
        <f t="shared" si="86"/>
        <v>2.0564173228791116E-2</v>
      </c>
      <c r="P99" s="11">
        <f t="shared" si="87"/>
        <v>1.8748048411172613E-2</v>
      </c>
      <c r="Q99" s="4">
        <f t="shared" si="88"/>
        <v>8752.4531020556933</v>
      </c>
      <c r="R99" s="4">
        <f t="shared" si="89"/>
        <v>10316.162962437453</v>
      </c>
      <c r="S99" s="4">
        <f t="shared" si="90"/>
        <v>4911.8391856673143</v>
      </c>
      <c r="T99" s="4">
        <f t="shared" si="91"/>
        <v>88.439016799311318</v>
      </c>
      <c r="U99" s="4">
        <f t="shared" si="92"/>
        <v>353.8456158650875</v>
      </c>
      <c r="V99" s="4">
        <f t="shared" si="93"/>
        <v>431.37303051240156</v>
      </c>
      <c r="W99" s="11">
        <f t="shared" si="94"/>
        <v>-1.0734613539272964E-2</v>
      </c>
      <c r="X99" s="11">
        <f t="shared" si="95"/>
        <v>-1.217998157191269E-2</v>
      </c>
      <c r="Y99" s="11">
        <f t="shared" si="96"/>
        <v>-9.7425357312937999E-3</v>
      </c>
      <c r="Z99" s="4">
        <f t="shared" si="118"/>
        <v>13536.777221234213</v>
      </c>
      <c r="AA99" s="4">
        <f t="shared" si="119"/>
        <v>23820.351330184683</v>
      </c>
      <c r="AB99" s="4">
        <f t="shared" si="120"/>
        <v>13879.008114482838</v>
      </c>
      <c r="AC99" s="12">
        <f t="shared" si="100"/>
        <v>1.9441496593686147</v>
      </c>
      <c r="AD99" s="12">
        <f t="shared" si="101"/>
        <v>2.912361059808402</v>
      </c>
      <c r="AE99" s="12">
        <f t="shared" si="102"/>
        <v>3.5696783623552646</v>
      </c>
      <c r="AF99" s="11">
        <f t="shared" si="103"/>
        <v>-4.0504037456468023E-3</v>
      </c>
      <c r="AG99" s="11">
        <f t="shared" si="104"/>
        <v>2.9673830763510267E-4</v>
      </c>
      <c r="AH99" s="11">
        <f t="shared" si="105"/>
        <v>9.7937136394747881E-3</v>
      </c>
      <c r="AI99" s="1">
        <f t="shared" si="63"/>
        <v>166785.67310518376</v>
      </c>
      <c r="AJ99" s="1">
        <f t="shared" si="64"/>
        <v>47013.591977093864</v>
      </c>
      <c r="AK99" s="1">
        <f t="shared" si="65"/>
        <v>18437.914023537156</v>
      </c>
      <c r="AL99" s="10">
        <f t="shared" si="106"/>
        <v>31.045298555243075</v>
      </c>
      <c r="AM99" s="10">
        <f t="shared" si="107"/>
        <v>5.7437000715214754</v>
      </c>
      <c r="AN99" s="10">
        <f t="shared" si="108"/>
        <v>2.0407741291843595</v>
      </c>
      <c r="AO99" s="7">
        <f t="shared" si="109"/>
        <v>1.3385223811325975E-2</v>
      </c>
      <c r="AP99" s="7">
        <f t="shared" si="110"/>
        <v>1.6861851695894676E-2</v>
      </c>
      <c r="AQ99" s="7">
        <f t="shared" si="111"/>
        <v>1.5295827020274228E-2</v>
      </c>
      <c r="AR99" s="1">
        <f t="shared" si="123"/>
        <v>98965.970211055639</v>
      </c>
      <c r="AS99" s="1">
        <f t="shared" si="121"/>
        <v>29154.417915328213</v>
      </c>
      <c r="AT99" s="1">
        <f t="shared" si="122"/>
        <v>11386.523584547793</v>
      </c>
      <c r="AU99" s="1">
        <f t="shared" si="69"/>
        <v>19793.194042211129</v>
      </c>
      <c r="AV99" s="1">
        <f t="shared" si="70"/>
        <v>5830.8835830656426</v>
      </c>
      <c r="AW99" s="1">
        <f t="shared" si="71"/>
        <v>2277.3047169095585</v>
      </c>
      <c r="AX99">
        <v>0.2</v>
      </c>
      <c r="AY99">
        <v>0.2</v>
      </c>
      <c r="AZ99">
        <v>0.2</v>
      </c>
      <c r="BA99">
        <f t="shared" si="124"/>
        <v>0.20000000000000004</v>
      </c>
      <c r="BB99">
        <f t="shared" si="130"/>
        <v>4.000000000000001E-3</v>
      </c>
      <c r="BC99">
        <f t="shared" si="125"/>
        <v>4.000000000000001E-3</v>
      </c>
      <c r="BD99">
        <f t="shared" si="126"/>
        <v>4.000000000000001E-3</v>
      </c>
      <c r="BE99">
        <f t="shared" si="127"/>
        <v>395.86388084422265</v>
      </c>
      <c r="BF99">
        <f t="shared" si="128"/>
        <v>116.61767166131288</v>
      </c>
      <c r="BG99">
        <f t="shared" si="129"/>
        <v>45.546094338191182</v>
      </c>
      <c r="BH99">
        <f t="shared" si="131"/>
        <v>292.43583932463491</v>
      </c>
      <c r="BI99">
        <f t="shared" si="132"/>
        <v>48.957158542635455</v>
      </c>
      <c r="BJ99">
        <f t="shared" si="133"/>
        <v>32.816534122970594</v>
      </c>
      <c r="BK99" s="7">
        <f t="shared" si="134"/>
        <v>4.6568456231838445E-2</v>
      </c>
      <c r="BL99" s="8">
        <f>BL$3*temperature!$I209+BL$4*temperature!$I209^2+BL$5*temperature!$I209^6</f>
        <v>2.3530572320470622</v>
      </c>
      <c r="BM99" s="8">
        <f>BM$3*temperature!$I209+BM$4*temperature!$I209^2+BM$5*temperature!$I209^6</f>
        <v>0.16464398523112322</v>
      </c>
      <c r="BN99" s="8">
        <f>BN$3*temperature!$I209+BN$4*temperature!$I209^2+BN$5*temperature!$I209^6</f>
        <v>-1.2783183404300127</v>
      </c>
      <c r="BO99" s="8"/>
      <c r="BP99" s="8"/>
      <c r="BQ99" s="8"/>
    </row>
    <row r="100" spans="1:69" x14ac:dyDescent="0.3">
      <c r="A100">
        <f t="shared" si="72"/>
        <v>2054</v>
      </c>
      <c r="B100" s="4">
        <f t="shared" si="73"/>
        <v>1155.9242531236955</v>
      </c>
      <c r="C100" s="4">
        <f t="shared" si="74"/>
        <v>2916.8526698096725</v>
      </c>
      <c r="D100" s="4">
        <f t="shared" si="75"/>
        <v>4228.7614067989789</v>
      </c>
      <c r="E100" s="11">
        <f t="shared" si="76"/>
        <v>4.2999816751110336E-4</v>
      </c>
      <c r="F100" s="11">
        <f t="shared" si="77"/>
        <v>8.4712522373067754E-4</v>
      </c>
      <c r="G100" s="11">
        <f t="shared" si="78"/>
        <v>1.7293760101905471E-3</v>
      </c>
      <c r="H100" s="4">
        <f t="shared" si="79"/>
        <v>100576.2929289967</v>
      </c>
      <c r="I100" s="4">
        <f t="shared" si="80"/>
        <v>29771.230025012523</v>
      </c>
      <c r="J100" s="4">
        <f t="shared" si="81"/>
        <v>11617.238403482705</v>
      </c>
      <c r="K100" s="4">
        <f t="shared" si="82"/>
        <v>87009.414896526127</v>
      </c>
      <c r="L100" s="4">
        <f t="shared" si="83"/>
        <v>10206.627963473769</v>
      </c>
      <c r="M100" s="4">
        <f t="shared" si="84"/>
        <v>2747.1964686408114</v>
      </c>
      <c r="N100" s="11">
        <f t="shared" si="85"/>
        <v>1.5834672073134159E-2</v>
      </c>
      <c r="O100" s="11">
        <f t="shared" si="86"/>
        <v>2.0292413242066321E-2</v>
      </c>
      <c r="P100" s="11">
        <f t="shared" si="87"/>
        <v>1.8500723960632959E-2</v>
      </c>
      <c r="Q100" s="4">
        <f t="shared" si="88"/>
        <v>8799.3854845596579</v>
      </c>
      <c r="R100" s="4">
        <f t="shared" si="89"/>
        <v>10406.11019125161</v>
      </c>
      <c r="S100" s="4">
        <f t="shared" si="90"/>
        <v>4962.5399499290343</v>
      </c>
      <c r="T100" s="4">
        <f t="shared" si="91"/>
        <v>87.489658132177439</v>
      </c>
      <c r="U100" s="4">
        <f t="shared" si="92"/>
        <v>349.53578278454864</v>
      </c>
      <c r="V100" s="4">
        <f t="shared" si="93"/>
        <v>427.17036334911802</v>
      </c>
      <c r="W100" s="11">
        <f t="shared" si="94"/>
        <v>-1.0734613539272964E-2</v>
      </c>
      <c r="X100" s="11">
        <f t="shared" si="95"/>
        <v>-1.217998157191269E-2</v>
      </c>
      <c r="Y100" s="11">
        <f t="shared" si="96"/>
        <v>-9.7425357312937999E-3</v>
      </c>
      <c r="Z100" s="4">
        <f t="shared" si="118"/>
        <v>13557.725382423832</v>
      </c>
      <c r="AA100" s="4">
        <f t="shared" si="119"/>
        <v>24042.64529621468</v>
      </c>
      <c r="AB100" s="4">
        <f t="shared" si="120"/>
        <v>14164.324768612616</v>
      </c>
      <c r="AC100" s="12">
        <f t="shared" si="100"/>
        <v>1.9362750683062102</v>
      </c>
      <c r="AD100" s="12">
        <f t="shared" si="101"/>
        <v>2.9132252689005118</v>
      </c>
      <c r="AE100" s="12">
        <f t="shared" si="102"/>
        <v>3.6046387700212015</v>
      </c>
      <c r="AF100" s="11">
        <f t="shared" si="103"/>
        <v>-4.0504037456468023E-3</v>
      </c>
      <c r="AG100" s="11">
        <f t="shared" si="104"/>
        <v>2.9673830763510267E-4</v>
      </c>
      <c r="AH100" s="11">
        <f t="shared" si="105"/>
        <v>9.7937136394747881E-3</v>
      </c>
      <c r="AI100" s="1">
        <f t="shared" si="63"/>
        <v>169900.29983687651</v>
      </c>
      <c r="AJ100" s="1">
        <f t="shared" si="64"/>
        <v>48143.116362450121</v>
      </c>
      <c r="AK100" s="1">
        <f t="shared" si="65"/>
        <v>18871.427338092999</v>
      </c>
      <c r="AL100" s="10">
        <f t="shared" si="106"/>
        <v>31.456691341999928</v>
      </c>
      <c r="AM100" s="10">
        <f t="shared" si="107"/>
        <v>5.8395809961252532</v>
      </c>
      <c r="AN100" s="10">
        <f t="shared" si="108"/>
        <v>2.0716773039711396</v>
      </c>
      <c r="AO100" s="7">
        <f t="shared" si="109"/>
        <v>1.3251371573212715E-2</v>
      </c>
      <c r="AP100" s="7">
        <f t="shared" si="110"/>
        <v>1.6693233178935729E-2</v>
      </c>
      <c r="AQ100" s="7">
        <f t="shared" si="111"/>
        <v>1.5142868750071486E-2</v>
      </c>
      <c r="AR100" s="1">
        <f t="shared" si="123"/>
        <v>100576.2929289967</v>
      </c>
      <c r="AS100" s="1">
        <f t="shared" si="121"/>
        <v>29771.230025012523</v>
      </c>
      <c r="AT100" s="1">
        <f t="shared" si="122"/>
        <v>11617.238403482705</v>
      </c>
      <c r="AU100" s="1">
        <f t="shared" si="69"/>
        <v>20115.25858579934</v>
      </c>
      <c r="AV100" s="1">
        <f t="shared" si="70"/>
        <v>5954.2460050025047</v>
      </c>
      <c r="AW100" s="1">
        <f t="shared" si="71"/>
        <v>2323.4476806965408</v>
      </c>
      <c r="AX100">
        <v>0.2</v>
      </c>
      <c r="AY100">
        <v>0.2</v>
      </c>
      <c r="AZ100">
        <v>0.2</v>
      </c>
      <c r="BA100">
        <f t="shared" si="124"/>
        <v>0.2</v>
      </c>
      <c r="BB100">
        <f t="shared" si="130"/>
        <v>4.000000000000001E-3</v>
      </c>
      <c r="BC100">
        <f t="shared" si="125"/>
        <v>4.000000000000001E-3</v>
      </c>
      <c r="BD100">
        <f t="shared" si="126"/>
        <v>4.000000000000001E-3</v>
      </c>
      <c r="BE100">
        <f t="shared" si="127"/>
        <v>402.30517171598689</v>
      </c>
      <c r="BF100">
        <f t="shared" si="128"/>
        <v>119.08492010005011</v>
      </c>
      <c r="BG100">
        <f t="shared" si="129"/>
        <v>46.468953613930829</v>
      </c>
      <c r="BH100">
        <f t="shared" si="131"/>
        <v>296.73500559137545</v>
      </c>
      <c r="BI100">
        <f t="shared" si="132"/>
        <v>49.530706223411727</v>
      </c>
      <c r="BJ100">
        <f t="shared" si="133"/>
        <v>32.807037661903614</v>
      </c>
      <c r="BK100" s="7">
        <f t="shared" si="134"/>
        <v>4.6359674255469246E-2</v>
      </c>
      <c r="BL100" s="8">
        <f>BL$3*temperature!$I210+BL$4*temperature!$I210^2+BL$5*temperature!$I210^6</f>
        <v>2.2389020564791906</v>
      </c>
      <c r="BM100" s="8">
        <f>BM$3*temperature!$I210+BM$4*temperature!$I210^2+BM$5*temperature!$I210^6</f>
        <v>5.6336550928880236E-2</v>
      </c>
      <c r="BN100" s="8">
        <f>BN$3*temperature!$I210+BN$4*temperature!$I210^2+BN$5*temperature!$I210^6</f>
        <v>-1.3797872040099701</v>
      </c>
      <c r="BO100" s="8"/>
      <c r="BP100" s="8"/>
      <c r="BQ100" s="8"/>
    </row>
    <row r="101" spans="1:69" x14ac:dyDescent="0.3">
      <c r="A101">
        <f t="shared" si="72"/>
        <v>2055</v>
      </c>
      <c r="B101" s="4">
        <f t="shared" si="73"/>
        <v>1156.396446168789</v>
      </c>
      <c r="C101" s="4">
        <f t="shared" si="74"/>
        <v>2919.2000623066492</v>
      </c>
      <c r="D101" s="4">
        <f t="shared" si="75"/>
        <v>4235.7088694022304</v>
      </c>
      <c r="E101" s="11">
        <f t="shared" si="76"/>
        <v>4.0849825913554817E-4</v>
      </c>
      <c r="F101" s="11">
        <f t="shared" si="77"/>
        <v>8.0476896254414365E-4</v>
      </c>
      <c r="G101" s="11">
        <f t="shared" si="78"/>
        <v>1.6429072096810196E-3</v>
      </c>
      <c r="H101" s="4">
        <f t="shared" si="79"/>
        <v>102186.74938431682</v>
      </c>
      <c r="I101" s="4">
        <f t="shared" si="80"/>
        <v>30391.758451444737</v>
      </c>
      <c r="J101" s="4">
        <f t="shared" si="81"/>
        <v>11848.748849425874</v>
      </c>
      <c r="K101" s="4">
        <f t="shared" si="82"/>
        <v>88366.537032232911</v>
      </c>
      <c r="L101" s="4">
        <f t="shared" si="83"/>
        <v>10410.988559458387</v>
      </c>
      <c r="M101" s="4">
        <f t="shared" si="84"/>
        <v>2797.3473188911689</v>
      </c>
      <c r="N101" s="11">
        <f t="shared" si="85"/>
        <v>1.559741709929563E-2</v>
      </c>
      <c r="O101" s="11">
        <f t="shared" si="86"/>
        <v>2.0022342022846029E-2</v>
      </c>
      <c r="P101" s="11">
        <f t="shared" si="87"/>
        <v>1.8255283458183058E-2</v>
      </c>
      <c r="Q101" s="4">
        <f t="shared" si="88"/>
        <v>8844.3132780777978</v>
      </c>
      <c r="R101" s="4">
        <f t="shared" si="89"/>
        <v>10493.619050045569</v>
      </c>
      <c r="S101" s="4">
        <f t="shared" si="90"/>
        <v>5012.1231462231253</v>
      </c>
      <c r="T101" s="4">
        <f t="shared" si="91"/>
        <v>86.550490463445399</v>
      </c>
      <c r="U101" s="4">
        <f t="shared" si="92"/>
        <v>345.27844339150874</v>
      </c>
      <c r="V101" s="4">
        <f t="shared" si="93"/>
        <v>423.0086408208395</v>
      </c>
      <c r="W101" s="11">
        <f t="shared" si="94"/>
        <v>-1.0734613539272964E-2</v>
      </c>
      <c r="X101" s="11">
        <f t="shared" si="95"/>
        <v>-1.217998157191269E-2</v>
      </c>
      <c r="Y101" s="11">
        <f t="shared" si="96"/>
        <v>-9.7425357312937999E-3</v>
      </c>
      <c r="Z101" s="4">
        <f t="shared" si="118"/>
        <v>13575.215861344408</v>
      </c>
      <c r="AA101" s="4">
        <f t="shared" si="119"/>
        <v>24259.471106993631</v>
      </c>
      <c r="AB101" s="4">
        <f t="shared" si="120"/>
        <v>14450.68436486282</v>
      </c>
      <c r="AC101" s="12">
        <f t="shared" si="100"/>
        <v>1.9284323725169403</v>
      </c>
      <c r="AD101" s="12">
        <f t="shared" si="101"/>
        <v>2.914089734436565</v>
      </c>
      <c r="AE101" s="12">
        <f t="shared" si="102"/>
        <v>3.6399415699085376</v>
      </c>
      <c r="AF101" s="11">
        <f t="shared" si="103"/>
        <v>-4.0504037456468023E-3</v>
      </c>
      <c r="AG101" s="11">
        <f t="shared" si="104"/>
        <v>2.9673830763510267E-4</v>
      </c>
      <c r="AH101" s="11">
        <f t="shared" si="105"/>
        <v>9.7937136394747881E-3</v>
      </c>
      <c r="AI101" s="1">
        <f t="shared" si="63"/>
        <v>173025.5284389882</v>
      </c>
      <c r="AJ101" s="1">
        <f t="shared" si="64"/>
        <v>49283.050731207615</v>
      </c>
      <c r="AK101" s="1">
        <f t="shared" si="65"/>
        <v>19307.73228498024</v>
      </c>
      <c r="AL101" s="10">
        <f t="shared" si="106"/>
        <v>31.869367204382264</v>
      </c>
      <c r="AM101" s="10">
        <f t="shared" si="107"/>
        <v>5.936087668488498</v>
      </c>
      <c r="AN101" s="10">
        <f t="shared" si="108"/>
        <v>2.1027347301026111</v>
      </c>
      <c r="AO101" s="7">
        <f t="shared" si="109"/>
        <v>1.3118857857480588E-2</v>
      </c>
      <c r="AP101" s="7">
        <f t="shared" si="110"/>
        <v>1.6526300847146371E-2</v>
      </c>
      <c r="AQ101" s="7">
        <f t="shared" si="111"/>
        <v>1.4991440062570771E-2</v>
      </c>
      <c r="AR101" s="1">
        <f t="shared" si="123"/>
        <v>102186.74938431682</v>
      </c>
      <c r="AS101" s="1">
        <f t="shared" si="121"/>
        <v>30391.758451444737</v>
      </c>
      <c r="AT101" s="1">
        <f t="shared" si="122"/>
        <v>11848.748849425874</v>
      </c>
      <c r="AU101" s="1">
        <f t="shared" si="69"/>
        <v>20437.349876863365</v>
      </c>
      <c r="AV101" s="1">
        <f t="shared" si="70"/>
        <v>6078.3516902889478</v>
      </c>
      <c r="AW101" s="1">
        <f t="shared" si="71"/>
        <v>2369.7497698851748</v>
      </c>
      <c r="AX101">
        <v>0.2</v>
      </c>
      <c r="AY101">
        <v>0.2</v>
      </c>
      <c r="AZ101">
        <v>0.2</v>
      </c>
      <c r="BA101">
        <f t="shared" si="124"/>
        <v>0.20000000000000004</v>
      </c>
      <c r="BB101">
        <f t="shared" si="130"/>
        <v>4.000000000000001E-3</v>
      </c>
      <c r="BC101">
        <f t="shared" si="125"/>
        <v>4.000000000000001E-3</v>
      </c>
      <c r="BD101">
        <f t="shared" si="126"/>
        <v>4.000000000000001E-3</v>
      </c>
      <c r="BE101">
        <f t="shared" si="127"/>
        <v>408.74699753726736</v>
      </c>
      <c r="BF101">
        <f t="shared" si="128"/>
        <v>121.56703380577898</v>
      </c>
      <c r="BG101">
        <f t="shared" si="129"/>
        <v>47.394995397703511</v>
      </c>
      <c r="BH101">
        <f t="shared" si="131"/>
        <v>301.09797274102976</v>
      </c>
      <c r="BI101">
        <f t="shared" si="132"/>
        <v>50.111164117973317</v>
      </c>
      <c r="BJ101">
        <f t="shared" si="133"/>
        <v>32.79775144279364</v>
      </c>
      <c r="BK101" s="7">
        <f t="shared" si="134"/>
        <v>4.615028482215619E-2</v>
      </c>
      <c r="BL101" s="8">
        <f>BL$3*temperature!$I211+BL$4*temperature!$I211^2+BL$5*temperature!$I211^6</f>
        <v>2.1194912303109188</v>
      </c>
      <c r="BM101" s="8">
        <f>BM$3*temperature!$I211+BM$4*temperature!$I211^2+BM$5*temperature!$I211^6</f>
        <v>-5.600259233301319E-2</v>
      </c>
      <c r="BN101" s="8">
        <f>BN$3*temperature!$I211+BN$4*temperature!$I211^2+BN$5*temperature!$I211^6</f>
        <v>-1.4843718132312844</v>
      </c>
      <c r="BO101" s="8"/>
      <c r="BP101" s="8"/>
      <c r="BQ101" s="8"/>
    </row>
    <row r="102" spans="1:69" x14ac:dyDescent="0.3">
      <c r="A102">
        <f t="shared" si="72"/>
        <v>2056</v>
      </c>
      <c r="B102" s="4">
        <f t="shared" si="73"/>
        <v>1156.8452128071629</v>
      </c>
      <c r="C102" s="4">
        <f t="shared" si="74"/>
        <v>2921.43187983197</v>
      </c>
      <c r="D102" s="4">
        <f t="shared" si="75"/>
        <v>4242.3198022098995</v>
      </c>
      <c r="E102" s="11">
        <f t="shared" si="76"/>
        <v>3.8807334617877077E-4</v>
      </c>
      <c r="F102" s="11">
        <f t="shared" si="77"/>
        <v>7.6453051441693648E-4</v>
      </c>
      <c r="G102" s="11">
        <f t="shared" si="78"/>
        <v>1.5607618491969685E-3</v>
      </c>
      <c r="H102" s="4">
        <f t="shared" si="79"/>
        <v>103796.71338222618</v>
      </c>
      <c r="I102" s="4">
        <f t="shared" si="80"/>
        <v>31015.810223803892</v>
      </c>
      <c r="J102" s="4">
        <f t="shared" si="81"/>
        <v>12080.991366789165</v>
      </c>
      <c r="K102" s="4">
        <f t="shared" si="82"/>
        <v>89723.942523266756</v>
      </c>
      <c r="L102" s="4">
        <f t="shared" si="83"/>
        <v>10616.646733377815</v>
      </c>
      <c r="M102" s="4">
        <f t="shared" si="84"/>
        <v>2847.7323563621871</v>
      </c>
      <c r="N102" s="11">
        <f t="shared" si="85"/>
        <v>1.5361080524618931E-2</v>
      </c>
      <c r="O102" s="11">
        <f t="shared" si="86"/>
        <v>1.9753952542055808E-2</v>
      </c>
      <c r="P102" s="11">
        <f t="shared" si="87"/>
        <v>1.8011720293277689E-2</v>
      </c>
      <c r="Q102" s="4">
        <f t="shared" si="88"/>
        <v>8887.220371546473</v>
      </c>
      <c r="R102" s="4">
        <f t="shared" si="89"/>
        <v>10578.654147532861</v>
      </c>
      <c r="S102" s="4">
        <f t="shared" si="90"/>
        <v>5060.5758365180272</v>
      </c>
      <c r="T102" s="4">
        <f t="shared" si="91"/>
        <v>85.621404396685776</v>
      </c>
      <c r="U102" s="4">
        <f t="shared" si="92"/>
        <v>341.07295831382146</v>
      </c>
      <c r="V102" s="4">
        <f t="shared" si="93"/>
        <v>418.88746402299643</v>
      </c>
      <c r="W102" s="11">
        <f t="shared" si="94"/>
        <v>-1.0734613539272964E-2</v>
      </c>
      <c r="X102" s="11">
        <f t="shared" si="95"/>
        <v>-1.217998157191269E-2</v>
      </c>
      <c r="Y102" s="11">
        <f t="shared" si="96"/>
        <v>-9.7425357312937999E-3</v>
      </c>
      <c r="Z102" s="4">
        <f t="shared" si="118"/>
        <v>13589.262183058991</v>
      </c>
      <c r="AA102" s="4">
        <f t="shared" si="119"/>
        <v>24470.737291733272</v>
      </c>
      <c r="AB102" s="4">
        <f t="shared" si="120"/>
        <v>14738.008234373898</v>
      </c>
      <c r="AC102" s="12">
        <f t="shared" si="100"/>
        <v>1.9206214428120711</v>
      </c>
      <c r="AD102" s="12">
        <f t="shared" si="101"/>
        <v>2.9149544564926586</v>
      </c>
      <c r="AE102" s="12">
        <f t="shared" si="102"/>
        <v>3.6755901153086419</v>
      </c>
      <c r="AF102" s="11">
        <f t="shared" si="103"/>
        <v>-4.0504037456468023E-3</v>
      </c>
      <c r="AG102" s="11">
        <f t="shared" si="104"/>
        <v>2.9673830763510267E-4</v>
      </c>
      <c r="AH102" s="11">
        <f t="shared" si="105"/>
        <v>9.7937136394747881E-3</v>
      </c>
      <c r="AI102" s="1">
        <f t="shared" si="63"/>
        <v>176160.32547195273</v>
      </c>
      <c r="AJ102" s="1">
        <f t="shared" si="64"/>
        <v>50433.097348375799</v>
      </c>
      <c r="AK102" s="1">
        <f t="shared" si="65"/>
        <v>19746.708826367394</v>
      </c>
      <c r="AL102" s="10">
        <f t="shared" si="106"/>
        <v>32.283276005760783</v>
      </c>
      <c r="AM102" s="10">
        <f t="shared" si="107"/>
        <v>6.03320822344633</v>
      </c>
      <c r="AN102" s="10">
        <f t="shared" si="108"/>
        <v>2.1339425215596921</v>
      </c>
      <c r="AO102" s="7">
        <f t="shared" si="109"/>
        <v>1.2987669278905782E-2</v>
      </c>
      <c r="AP102" s="7">
        <f t="shared" si="110"/>
        <v>1.6361037838674906E-2</v>
      </c>
      <c r="AQ102" s="7">
        <f t="shared" si="111"/>
        <v>1.4841525661945064E-2</v>
      </c>
      <c r="AR102" s="1">
        <f t="shared" si="123"/>
        <v>103796.71338222618</v>
      </c>
      <c r="AS102" s="1">
        <f t="shared" si="121"/>
        <v>31015.810223803892</v>
      </c>
      <c r="AT102" s="1">
        <f t="shared" si="122"/>
        <v>12080.991366789165</v>
      </c>
      <c r="AU102" s="1">
        <f t="shared" si="69"/>
        <v>20759.342676445238</v>
      </c>
      <c r="AV102" s="1">
        <f t="shared" si="70"/>
        <v>6203.1620447607784</v>
      </c>
      <c r="AW102" s="1">
        <f t="shared" si="71"/>
        <v>2416.1982733578329</v>
      </c>
      <c r="AX102">
        <v>0.2</v>
      </c>
      <c r="AY102">
        <v>0.2</v>
      </c>
      <c r="AZ102">
        <v>0.2</v>
      </c>
      <c r="BA102">
        <f t="shared" si="124"/>
        <v>0.2</v>
      </c>
      <c r="BB102">
        <f t="shared" si="130"/>
        <v>4.000000000000001E-3</v>
      </c>
      <c r="BC102">
        <f t="shared" si="125"/>
        <v>4.000000000000001E-3</v>
      </c>
      <c r="BD102">
        <f t="shared" si="126"/>
        <v>4.000000000000001E-3</v>
      </c>
      <c r="BE102">
        <f t="shared" si="127"/>
        <v>415.18685352890481</v>
      </c>
      <c r="BF102">
        <f t="shared" si="128"/>
        <v>124.0632408952156</v>
      </c>
      <c r="BG102">
        <f t="shared" si="129"/>
        <v>48.323965467156675</v>
      </c>
      <c r="BH102">
        <f t="shared" si="131"/>
        <v>305.52567750624178</v>
      </c>
      <c r="BI102">
        <f t="shared" si="132"/>
        <v>50.69861174028734</v>
      </c>
      <c r="BJ102">
        <f t="shared" si="133"/>
        <v>32.788667707790559</v>
      </c>
      <c r="BK102" s="7">
        <f t="shared" si="134"/>
        <v>4.5940370290214333E-2</v>
      </c>
      <c r="BL102" s="8">
        <f>BL$3*temperature!$I212+BL$4*temperature!$I212^2+BL$5*temperature!$I212^6</f>
        <v>1.9947647624021556</v>
      </c>
      <c r="BM102" s="8">
        <f>BM$3*temperature!$I212+BM$4*temperature!$I212^2+BM$5*temperature!$I212^6</f>
        <v>-0.17241305898285475</v>
      </c>
      <c r="BN102" s="8">
        <f>BN$3*temperature!$I212+BN$4*temperature!$I212^2+BN$5*temperature!$I212^6</f>
        <v>-1.5920972938031595</v>
      </c>
      <c r="BO102" s="8"/>
      <c r="BP102" s="8"/>
      <c r="BQ102" s="8"/>
    </row>
    <row r="103" spans="1:69" x14ac:dyDescent="0.3">
      <c r="A103">
        <f t="shared" si="72"/>
        <v>2057</v>
      </c>
      <c r="B103" s="4">
        <f t="shared" si="73"/>
        <v>1157.2717065602706</v>
      </c>
      <c r="C103" s="4">
        <f t="shared" si="74"/>
        <v>2923.5537274589956</v>
      </c>
      <c r="D103" s="4">
        <f t="shared" si="75"/>
        <v>4248.6099905643132</v>
      </c>
      <c r="E103" s="11">
        <f t="shared" si="76"/>
        <v>3.6866967886983222E-4</v>
      </c>
      <c r="F103" s="11">
        <f t="shared" si="77"/>
        <v>7.263039886960896E-4</v>
      </c>
      <c r="G103" s="11">
        <f t="shared" si="78"/>
        <v>1.48272375673712E-3</v>
      </c>
      <c r="H103" s="4">
        <f t="shared" si="79"/>
        <v>105405.55259805548</v>
      </c>
      <c r="I103" s="4">
        <f t="shared" si="80"/>
        <v>31643.188624758175</v>
      </c>
      <c r="J103" s="4">
        <f t="shared" si="81"/>
        <v>12313.902002915263</v>
      </c>
      <c r="K103" s="4">
        <f t="shared" si="82"/>
        <v>91081.076293958438</v>
      </c>
      <c r="L103" s="4">
        <f t="shared" si="83"/>
        <v>10823.535865804262</v>
      </c>
      <c r="M103" s="4">
        <f t="shared" si="84"/>
        <v>2898.3366395746043</v>
      </c>
      <c r="N103" s="11">
        <f t="shared" si="85"/>
        <v>1.5125659133176761E-2</v>
      </c>
      <c r="O103" s="11">
        <f t="shared" si="86"/>
        <v>1.9487239014556845E-2</v>
      </c>
      <c r="P103" s="11">
        <f t="shared" si="87"/>
        <v>1.7770027825599888E-2</v>
      </c>
      <c r="Q103" s="4">
        <f t="shared" si="88"/>
        <v>8928.0918639929059</v>
      </c>
      <c r="R103" s="4">
        <f t="shared" si="89"/>
        <v>10661.18184768758</v>
      </c>
      <c r="S103" s="4">
        <f t="shared" si="90"/>
        <v>5107.8858269390203</v>
      </c>
      <c r="T103" s="4">
        <f t="shared" si="91"/>
        <v>84.702291709797549</v>
      </c>
      <c r="U103" s="4">
        <f t="shared" si="92"/>
        <v>336.91869596688139</v>
      </c>
      <c r="V103" s="4">
        <f t="shared" si="93"/>
        <v>414.80643793736135</v>
      </c>
      <c r="W103" s="11">
        <f t="shared" si="94"/>
        <v>-1.0734613539272964E-2</v>
      </c>
      <c r="X103" s="11">
        <f t="shared" si="95"/>
        <v>-1.217998157191269E-2</v>
      </c>
      <c r="Y103" s="11">
        <f t="shared" si="96"/>
        <v>-9.7425357312937999E-3</v>
      </c>
      <c r="Z103" s="4">
        <f t="shared" si="118"/>
        <v>13599.879782166909</v>
      </c>
      <c r="AA103" s="4">
        <f t="shared" si="119"/>
        <v>24676.356288842115</v>
      </c>
      <c r="AB103" s="4">
        <f t="shared" si="120"/>
        <v>15026.217197681792</v>
      </c>
      <c r="AC103" s="12">
        <f t="shared" si="100"/>
        <v>1.9128421505261355</v>
      </c>
      <c r="AD103" s="12">
        <f t="shared" si="101"/>
        <v>2.9158194351449116</v>
      </c>
      <c r="AE103" s="12">
        <f t="shared" si="102"/>
        <v>3.711587792354059</v>
      </c>
      <c r="AF103" s="11">
        <f t="shared" si="103"/>
        <v>-4.0504037456468023E-3</v>
      </c>
      <c r="AG103" s="11">
        <f t="shared" si="104"/>
        <v>2.9673830763510267E-4</v>
      </c>
      <c r="AH103" s="11">
        <f t="shared" si="105"/>
        <v>9.7937136394747881E-3</v>
      </c>
      <c r="AI103" s="1">
        <f t="shared" si="63"/>
        <v>179303.6356012027</v>
      </c>
      <c r="AJ103" s="1">
        <f t="shared" si="64"/>
        <v>51592.949658298996</v>
      </c>
      <c r="AK103" s="1">
        <f t="shared" si="65"/>
        <v>20188.236217088488</v>
      </c>
      <c r="AL103" s="10">
        <f t="shared" si="106"/>
        <v>32.698367672643208</v>
      </c>
      <c r="AM103" s="10">
        <f t="shared" si="107"/>
        <v>6.1309306759984157</v>
      </c>
      <c r="AN103" s="10">
        <f t="shared" si="108"/>
        <v>2.1652967746275875</v>
      </c>
      <c r="AO103" s="7">
        <f t="shared" si="109"/>
        <v>1.2857792586116724E-2</v>
      </c>
      <c r="AP103" s="7">
        <f t="shared" si="110"/>
        <v>1.6197427460288155E-2</v>
      </c>
      <c r="AQ103" s="7">
        <f t="shared" si="111"/>
        <v>1.4693110405325614E-2</v>
      </c>
      <c r="AR103" s="1">
        <f t="shared" si="123"/>
        <v>105405.55259805548</v>
      </c>
      <c r="AS103" s="1">
        <f t="shared" si="121"/>
        <v>31643.188624758175</v>
      </c>
      <c r="AT103" s="1">
        <f t="shared" si="122"/>
        <v>12313.902002915263</v>
      </c>
      <c r="AU103" s="1">
        <f t="shared" si="69"/>
        <v>21081.110519611098</v>
      </c>
      <c r="AV103" s="1">
        <f t="shared" si="70"/>
        <v>6328.6377249516354</v>
      </c>
      <c r="AW103" s="1">
        <f t="shared" si="71"/>
        <v>2462.7804005830531</v>
      </c>
      <c r="AX103">
        <v>0.2</v>
      </c>
      <c r="AY103">
        <v>0.2</v>
      </c>
      <c r="AZ103">
        <v>0.2</v>
      </c>
      <c r="BA103">
        <f t="shared" si="124"/>
        <v>0.2</v>
      </c>
      <c r="BB103">
        <f t="shared" si="130"/>
        <v>4.000000000000001E-3</v>
      </c>
      <c r="BC103">
        <f t="shared" si="125"/>
        <v>4.000000000000001E-3</v>
      </c>
      <c r="BD103">
        <f t="shared" si="126"/>
        <v>4.000000000000001E-3</v>
      </c>
      <c r="BE103">
        <f t="shared" si="127"/>
        <v>421.62221039222203</v>
      </c>
      <c r="BF103">
        <f t="shared" si="128"/>
        <v>126.57275449903273</v>
      </c>
      <c r="BG103">
        <f t="shared" si="129"/>
        <v>49.255608011661067</v>
      </c>
      <c r="BH103">
        <f t="shared" si="131"/>
        <v>310.01907159876657</v>
      </c>
      <c r="BI103">
        <f t="shared" si="132"/>
        <v>51.293129754438262</v>
      </c>
      <c r="BJ103">
        <f t="shared" si="133"/>
        <v>32.779779077903981</v>
      </c>
      <c r="BK103" s="7">
        <f t="shared" si="134"/>
        <v>4.5730010813626903E-2</v>
      </c>
      <c r="BL103" s="8">
        <f>BL$3*temperature!$I213+BL$4*temperature!$I213^2+BL$5*temperature!$I213^6</f>
        <v>1.8646664209407344</v>
      </c>
      <c r="BM103" s="8">
        <f>BM$3*temperature!$I213+BM$4*temperature!$I213^2+BM$5*temperature!$I213^6</f>
        <v>-0.29293156001514831</v>
      </c>
      <c r="BN103" s="8">
        <f>BN$3*temperature!$I213+BN$4*temperature!$I213^2+BN$5*temperature!$I213^6</f>
        <v>-1.702986510853167</v>
      </c>
      <c r="BO103" s="8"/>
      <c r="BP103" s="8"/>
      <c r="BQ103" s="8"/>
    </row>
    <row r="104" spans="1:69" x14ac:dyDescent="0.3">
      <c r="A104">
        <f t="shared" si="72"/>
        <v>2058</v>
      </c>
      <c r="B104" s="4">
        <f t="shared" si="73"/>
        <v>1157.6770249992721</v>
      </c>
      <c r="C104" s="4">
        <f t="shared" si="74"/>
        <v>2925.5709467557454</v>
      </c>
      <c r="D104" s="4">
        <f t="shared" si="75"/>
        <v>4254.5945297821272</v>
      </c>
      <c r="E104" s="11">
        <f t="shared" si="76"/>
        <v>3.5023619492634061E-4</v>
      </c>
      <c r="F104" s="11">
        <f t="shared" si="77"/>
        <v>6.8998878926128512E-4</v>
      </c>
      <c r="G104" s="11">
        <f t="shared" si="78"/>
        <v>1.4085875689002639E-3</v>
      </c>
      <c r="H104" s="4">
        <f t="shared" si="79"/>
        <v>107012.62928367687</v>
      </c>
      <c r="I104" s="4">
        <f t="shared" si="80"/>
        <v>32273.693357884797</v>
      </c>
      <c r="J104" s="4">
        <f t="shared" si="81"/>
        <v>12547.416435863346</v>
      </c>
      <c r="K104" s="4">
        <f t="shared" si="82"/>
        <v>92437.378450819786</v>
      </c>
      <c r="L104" s="4">
        <f t="shared" si="83"/>
        <v>11031.588002907289</v>
      </c>
      <c r="M104" s="4">
        <f t="shared" si="84"/>
        <v>2949.1450590723821</v>
      </c>
      <c r="N104" s="11">
        <f t="shared" si="85"/>
        <v>1.4891152059775425E-2</v>
      </c>
      <c r="O104" s="11">
        <f t="shared" si="86"/>
        <v>1.9222196857160423E-2</v>
      </c>
      <c r="P104" s="11">
        <f t="shared" si="87"/>
        <v>1.7530199495816801E-2</v>
      </c>
      <c r="Q104" s="4">
        <f t="shared" si="88"/>
        <v>8966.9140977768038</v>
      </c>
      <c r="R104" s="4">
        <f t="shared" si="89"/>
        <v>10741.17030246888</v>
      </c>
      <c r="S104" s="4">
        <f t="shared" si="90"/>
        <v>5154.0416628316325</v>
      </c>
      <c r="T104" s="4">
        <f t="shared" si="91"/>
        <v>83.79304534240211</v>
      </c>
      <c r="U104" s="4">
        <f t="shared" si="92"/>
        <v>332.8150324587719</v>
      </c>
      <c r="V104" s="4">
        <f t="shared" si="93"/>
        <v>410.76517139418593</v>
      </c>
      <c r="W104" s="11">
        <f t="shared" si="94"/>
        <v>-1.0734613539272964E-2</v>
      </c>
      <c r="X104" s="11">
        <f t="shared" si="95"/>
        <v>-1.217998157191269E-2</v>
      </c>
      <c r="Y104" s="11">
        <f t="shared" si="96"/>
        <v>-9.7425357312937999E-3</v>
      </c>
      <c r="Z104" s="4">
        <f t="shared" si="118"/>
        <v>13607.086018198173</v>
      </c>
      <c r="AA104" s="4">
        <f t="shared" si="119"/>
        <v>24876.244531390166</v>
      </c>
      <c r="AB104" s="4">
        <f t="shared" si="120"/>
        <v>15315.231595473053</v>
      </c>
      <c r="AC104" s="12">
        <f t="shared" si="100"/>
        <v>1.9050943675148133</v>
      </c>
      <c r="AD104" s="12">
        <f t="shared" si="101"/>
        <v>2.9166846704694662</v>
      </c>
      <c r="AE104" s="12">
        <f t="shared" si="102"/>
        <v>3.7479380203401451</v>
      </c>
      <c r="AF104" s="11">
        <f t="shared" si="103"/>
        <v>-4.0504037456468023E-3</v>
      </c>
      <c r="AG104" s="11">
        <f t="shared" si="104"/>
        <v>2.9673830763510267E-4</v>
      </c>
      <c r="AH104" s="11">
        <f t="shared" si="105"/>
        <v>9.7937136394747881E-3</v>
      </c>
      <c r="AI104" s="1">
        <f t="shared" si="63"/>
        <v>182454.38256069354</v>
      </c>
      <c r="AJ104" s="1">
        <f t="shared" si="64"/>
        <v>52762.292417420736</v>
      </c>
      <c r="AK104" s="1">
        <f t="shared" si="65"/>
        <v>20632.192995962694</v>
      </c>
      <c r="AL104" s="10">
        <f t="shared" si="106"/>
        <v>33.114592213788242</v>
      </c>
      <c r="AM104" s="10">
        <f t="shared" si="107"/>
        <v>6.2292429278380697</v>
      </c>
      <c r="AN104" s="10">
        <f t="shared" si="108"/>
        <v>2.1967935697517875</v>
      </c>
      <c r="AO104" s="7">
        <f t="shared" si="109"/>
        <v>1.2729214660255558E-2</v>
      </c>
      <c r="AP104" s="7">
        <f t="shared" si="110"/>
        <v>1.6035453185685274E-2</v>
      </c>
      <c r="AQ104" s="7">
        <f t="shared" si="111"/>
        <v>1.4546179301272357E-2</v>
      </c>
      <c r="AR104" s="1">
        <f t="shared" si="123"/>
        <v>107012.62928367687</v>
      </c>
      <c r="AS104" s="1">
        <f t="shared" si="121"/>
        <v>32273.693357884797</v>
      </c>
      <c r="AT104" s="1">
        <f t="shared" si="122"/>
        <v>12547.416435863346</v>
      </c>
      <c r="AU104" s="1">
        <f t="shared" si="69"/>
        <v>21402.525856735374</v>
      </c>
      <c r="AV104" s="1">
        <f t="shared" si="70"/>
        <v>6454.7386715769599</v>
      </c>
      <c r="AW104" s="1">
        <f t="shared" si="71"/>
        <v>2509.4832871726694</v>
      </c>
      <c r="AX104">
        <v>0.2</v>
      </c>
      <c r="AY104">
        <v>0.2</v>
      </c>
      <c r="AZ104">
        <v>0.2</v>
      </c>
      <c r="BA104">
        <f t="shared" si="124"/>
        <v>0.2</v>
      </c>
      <c r="BB104">
        <f t="shared" si="130"/>
        <v>4.000000000000001E-3</v>
      </c>
      <c r="BC104">
        <f t="shared" si="125"/>
        <v>4.000000000000001E-3</v>
      </c>
      <c r="BD104">
        <f t="shared" si="126"/>
        <v>4.000000000000001E-3</v>
      </c>
      <c r="BE104">
        <f t="shared" si="127"/>
        <v>428.0505171347076</v>
      </c>
      <c r="BF104">
        <f t="shared" si="128"/>
        <v>129.09477343153921</v>
      </c>
      <c r="BG104">
        <f t="shared" si="129"/>
        <v>50.189665743453396</v>
      </c>
      <c r="BH104">
        <f t="shared" si="131"/>
        <v>314.57912190915158</v>
      </c>
      <c r="BI104">
        <f t="shared" si="132"/>
        <v>51.894799984234183</v>
      </c>
      <c r="BJ104">
        <f t="shared" si="133"/>
        <v>32.77107853745332</v>
      </c>
      <c r="BK104" s="7">
        <f t="shared" si="134"/>
        <v>4.5519284405224542E-2</v>
      </c>
      <c r="BL104" s="8">
        <f>BL$3*temperature!$I214+BL$4*temperature!$I214^2+BL$5*temperature!$I214^6</f>
        <v>1.7291438392710834</v>
      </c>
      <c r="BM104" s="8">
        <f>BM$3*temperature!$I214+BM$4*temperature!$I214^2+BM$5*temperature!$I214^6</f>
        <v>-0.41759183691314306</v>
      </c>
      <c r="BN104" s="8">
        <f>BN$3*temperature!$I214+BN$4*temperature!$I214^2+BN$5*temperature!$I214^6</f>
        <v>-1.8170600308048117</v>
      </c>
      <c r="BO104" s="8"/>
      <c r="BP104" s="8"/>
      <c r="BQ104" s="8"/>
    </row>
    <row r="105" spans="1:69" x14ac:dyDescent="0.3">
      <c r="A105">
        <f t="shared" si="72"/>
        <v>2059</v>
      </c>
      <c r="B105" s="4">
        <f t="shared" si="73"/>
        <v>1158.0622123756521</v>
      </c>
      <c r="C105" s="4">
        <f t="shared" si="74"/>
        <v>2927.488627353423</v>
      </c>
      <c r="D105" s="4">
        <f t="shared" si="75"/>
        <v>4260.2878502992216</v>
      </c>
      <c r="E105" s="11">
        <f t="shared" si="76"/>
        <v>3.3272438518002357E-4</v>
      </c>
      <c r="F105" s="11">
        <f t="shared" si="77"/>
        <v>6.5548934979822086E-4</v>
      </c>
      <c r="G105" s="11">
        <f t="shared" si="78"/>
        <v>1.3381581904552506E-3</v>
      </c>
      <c r="H105" s="4">
        <f t="shared" si="79"/>
        <v>108617.30098816466</v>
      </c>
      <c r="I105" s="4">
        <f t="shared" si="80"/>
        <v>32907.120723628519</v>
      </c>
      <c r="J105" s="4">
        <f t="shared" si="81"/>
        <v>12781.470005175061</v>
      </c>
      <c r="K105" s="4">
        <f t="shared" si="82"/>
        <v>93792.284928584995</v>
      </c>
      <c r="L105" s="4">
        <f t="shared" si="83"/>
        <v>11240.733923321161</v>
      </c>
      <c r="M105" s="4">
        <f t="shared" si="84"/>
        <v>3000.1423505403172</v>
      </c>
      <c r="N105" s="11">
        <f t="shared" si="85"/>
        <v>1.4657560615331189E-2</v>
      </c>
      <c r="O105" s="11">
        <f t="shared" si="86"/>
        <v>1.8958822642646922E-2</v>
      </c>
      <c r="P105" s="11">
        <f t="shared" si="87"/>
        <v>1.729222891598825E-2</v>
      </c>
      <c r="Q105" s="4">
        <f t="shared" si="88"/>
        <v>9003.6746895240885</v>
      </c>
      <c r="R105" s="4">
        <f t="shared" si="89"/>
        <v>10818.58948296085</v>
      </c>
      <c r="S105" s="4">
        <f t="shared" si="90"/>
        <v>5199.0326246258219</v>
      </c>
      <c r="T105" s="4">
        <f t="shared" si="91"/>
        <v>82.893559383372647</v>
      </c>
      <c r="U105" s="4">
        <f t="shared" si="92"/>
        <v>328.76135149656852</v>
      </c>
      <c r="V105" s="4">
        <f t="shared" si="93"/>
        <v>406.76327703470707</v>
      </c>
      <c r="W105" s="11">
        <f t="shared" si="94"/>
        <v>-1.0734613539272964E-2</v>
      </c>
      <c r="X105" s="11">
        <f t="shared" si="95"/>
        <v>-1.217998157191269E-2</v>
      </c>
      <c r="Y105" s="11">
        <f t="shared" si="96"/>
        <v>-9.7425357312937999E-3</v>
      </c>
      <c r="Z105" s="4">
        <f t="shared" si="118"/>
        <v>13610.900186805447</v>
      </c>
      <c r="AA105" s="4">
        <f t="shared" si="119"/>
        <v>25070.322529491688</v>
      </c>
      <c r="AB105" s="4">
        <f t="shared" si="120"/>
        <v>15604.971323248981</v>
      </c>
      <c r="AC105" s="12">
        <f t="shared" si="100"/>
        <v>1.8973779661528207</v>
      </c>
      <c r="AD105" s="12">
        <f t="shared" si="101"/>
        <v>2.9175501625424864</v>
      </c>
      <c r="AE105" s="12">
        <f t="shared" si="102"/>
        <v>3.7846442520498567</v>
      </c>
      <c r="AF105" s="11">
        <f t="shared" si="103"/>
        <v>-4.0504037456468023E-3</v>
      </c>
      <c r="AG105" s="11">
        <f t="shared" si="104"/>
        <v>2.9673830763510267E-4</v>
      </c>
      <c r="AH105" s="11">
        <f t="shared" si="105"/>
        <v>9.7937136394747881E-3</v>
      </c>
      <c r="AI105" s="1">
        <f t="shared" si="63"/>
        <v>185611.47016135958</v>
      </c>
      <c r="AJ105" s="1">
        <f t="shared" si="64"/>
        <v>53940.801847255621</v>
      </c>
      <c r="AK105" s="1">
        <f t="shared" si="65"/>
        <v>21078.456983539094</v>
      </c>
      <c r="AL105" s="10">
        <f t="shared" si="106"/>
        <v>33.531899738937625</v>
      </c>
      <c r="AM105" s="10">
        <f t="shared" si="107"/>
        <v>6.3281327738561624</v>
      </c>
      <c r="AN105" s="10">
        <f t="shared" si="108"/>
        <v>2.2284289733737443</v>
      </c>
      <c r="AO105" s="7">
        <f t="shared" si="109"/>
        <v>1.2601922513653002E-2</v>
      </c>
      <c r="AP105" s="7">
        <f t="shared" si="110"/>
        <v>1.5875098653828423E-2</v>
      </c>
      <c r="AQ105" s="7">
        <f t="shared" si="111"/>
        <v>1.4400717508259633E-2</v>
      </c>
      <c r="AR105" s="1">
        <f t="shared" si="123"/>
        <v>108617.30098816466</v>
      </c>
      <c r="AS105" s="1">
        <f t="shared" si="121"/>
        <v>32907.120723628519</v>
      </c>
      <c r="AT105" s="1">
        <f t="shared" si="122"/>
        <v>12781.470005175061</v>
      </c>
      <c r="AU105" s="1">
        <f t="shared" si="69"/>
        <v>21723.460197632932</v>
      </c>
      <c r="AV105" s="1">
        <f t="shared" si="70"/>
        <v>6581.4241447257045</v>
      </c>
      <c r="AW105" s="1">
        <f t="shared" si="71"/>
        <v>2556.2940010350121</v>
      </c>
      <c r="AX105">
        <v>0.2</v>
      </c>
      <c r="AY105">
        <v>0.2</v>
      </c>
      <c r="AZ105">
        <v>0.2</v>
      </c>
      <c r="BA105">
        <f t="shared" si="124"/>
        <v>0.19999999999999998</v>
      </c>
      <c r="BB105">
        <f t="shared" si="130"/>
        <v>4.000000000000001E-3</v>
      </c>
      <c r="BC105">
        <f t="shared" si="125"/>
        <v>4.000000000000001E-3</v>
      </c>
      <c r="BD105">
        <f t="shared" si="126"/>
        <v>4.000000000000001E-3</v>
      </c>
      <c r="BE105">
        <f t="shared" si="127"/>
        <v>434.46920395265875</v>
      </c>
      <c r="BF105">
        <f t="shared" si="128"/>
        <v>131.62848289451412</v>
      </c>
      <c r="BG105">
        <f t="shared" si="129"/>
        <v>51.125880020700258</v>
      </c>
      <c r="BH105">
        <f t="shared" si="131"/>
        <v>319.20681071031419</v>
      </c>
      <c r="BI105">
        <f t="shared" si="132"/>
        <v>52.503705422884693</v>
      </c>
      <c r="BJ105">
        <f t="shared" si="133"/>
        <v>32.76255941882485</v>
      </c>
      <c r="BK105" s="7">
        <f t="shared" si="134"/>
        <v>4.5308266997027474E-2</v>
      </c>
      <c r="BL105" s="8">
        <f>BL$3*temperature!$I215+BL$4*temperature!$I215^2+BL$5*temperature!$I215^6</f>
        <v>1.5881486108031595</v>
      </c>
      <c r="BM105" s="8">
        <f>BM$3*temperature!$I215+BM$4*temperature!$I215^2+BM$5*temperature!$I215^6</f>
        <v>-0.54642460313659136</v>
      </c>
      <c r="BN105" s="8">
        <f>BN$3*temperature!$I215+BN$4*temperature!$I215^2+BN$5*temperature!$I215^6</f>
        <v>-1.9343360884062655</v>
      </c>
      <c r="BO105" s="8"/>
      <c r="BP105" s="8"/>
      <c r="BQ105" s="8"/>
    </row>
    <row r="106" spans="1:69" x14ac:dyDescent="0.3">
      <c r="A106">
        <f t="shared" si="72"/>
        <v>2060</v>
      </c>
      <c r="B106" s="4">
        <f t="shared" si="73"/>
        <v>1158.4282621363843</v>
      </c>
      <c r="C106" s="4">
        <f t="shared" si="74"/>
        <v>2929.3116180894644</v>
      </c>
      <c r="D106" s="4">
        <f t="shared" si="75"/>
        <v>4265.7037424257678</v>
      </c>
      <c r="E106" s="11">
        <f t="shared" si="76"/>
        <v>3.1608816592102238E-4</v>
      </c>
      <c r="F106" s="11">
        <f t="shared" si="77"/>
        <v>6.2271488230830976E-4</v>
      </c>
      <c r="G106" s="11">
        <f t="shared" si="78"/>
        <v>1.271250280932488E-3</v>
      </c>
      <c r="H106" s="4">
        <f t="shared" si="79"/>
        <v>110218.92129096691</v>
      </c>
      <c r="I106" s="4">
        <f t="shared" si="80"/>
        <v>33543.263803337824</v>
      </c>
      <c r="J106" s="4">
        <f t="shared" si="81"/>
        <v>13015.99774544542</v>
      </c>
      <c r="K106" s="4">
        <f t="shared" si="82"/>
        <v>95145.228145332134</v>
      </c>
      <c r="L106" s="4">
        <f t="shared" si="83"/>
        <v>11450.90320749664</v>
      </c>
      <c r="M106" s="4">
        <f t="shared" si="84"/>
        <v>3051.3131083134344</v>
      </c>
      <c r="N106" s="11">
        <f t="shared" si="85"/>
        <v>1.442488812141951E-2</v>
      </c>
      <c r="O106" s="11">
        <f t="shared" si="86"/>
        <v>1.869711405048391E-2</v>
      </c>
      <c r="P106" s="11">
        <f t="shared" si="87"/>
        <v>1.7056109942217068E-2</v>
      </c>
      <c r="Q106" s="4">
        <f t="shared" si="88"/>
        <v>9038.3625586642975</v>
      </c>
      <c r="R106" s="4">
        <f t="shared" si="89"/>
        <v>10893.411208738638</v>
      </c>
      <c r="S106" s="4">
        <f t="shared" si="90"/>
        <v>5242.8487243672007</v>
      </c>
      <c r="T106" s="4">
        <f t="shared" si="91"/>
        <v>82.00372905849737</v>
      </c>
      <c r="U106" s="4">
        <f t="shared" si="92"/>
        <v>324.75704429378322</v>
      </c>
      <c r="V106" s="4">
        <f t="shared" si="93"/>
        <v>402.80037127401829</v>
      </c>
      <c r="W106" s="11">
        <f t="shared" si="94"/>
        <v>-1.0734613539272964E-2</v>
      </c>
      <c r="X106" s="11">
        <f t="shared" si="95"/>
        <v>-1.217998157191269E-2</v>
      </c>
      <c r="Y106" s="11">
        <f t="shared" si="96"/>
        <v>-9.7425357312937999E-3</v>
      </c>
      <c r="Z106" s="4">
        <f t="shared" si="118"/>
        <v>13611.343526714572</v>
      </c>
      <c r="AA106" s="4">
        <f t="shared" si="119"/>
        <v>25258.514949129691</v>
      </c>
      <c r="AB106" s="4">
        <f t="shared" si="120"/>
        <v>15895.355869687002</v>
      </c>
      <c r="AC106" s="12">
        <f t="shared" si="100"/>
        <v>1.8896928193318077</v>
      </c>
      <c r="AD106" s="12">
        <f t="shared" si="101"/>
        <v>2.9184159114401598</v>
      </c>
      <c r="AE106" s="12">
        <f t="shared" si="102"/>
        <v>3.8217099740817173</v>
      </c>
      <c r="AF106" s="11">
        <f t="shared" si="103"/>
        <v>-4.0504037456468023E-3</v>
      </c>
      <c r="AG106" s="11">
        <f t="shared" si="104"/>
        <v>2.9673830763510267E-4</v>
      </c>
      <c r="AH106" s="11">
        <f t="shared" si="105"/>
        <v>9.7937136394747881E-3</v>
      </c>
      <c r="AI106" s="1">
        <f t="shared" si="63"/>
        <v>188773.78334285656</v>
      </c>
      <c r="AJ106" s="1">
        <f t="shared" si="64"/>
        <v>55128.145807255758</v>
      </c>
      <c r="AK106" s="1">
        <f t="shared" si="65"/>
        <v>21526.905286220201</v>
      </c>
      <c r="AL106" s="10">
        <f t="shared" si="106"/>
        <v>33.95024047716084</v>
      </c>
      <c r="AM106" s="10">
        <f t="shared" si="107"/>
        <v>6.4275879086148588</v>
      </c>
      <c r="AN106" s="10">
        <f t="shared" si="108"/>
        <v>2.260199039745193</v>
      </c>
      <c r="AO106" s="7">
        <f t="shared" si="109"/>
        <v>1.2475903288516471E-2</v>
      </c>
      <c r="AP106" s="7">
        <f t="shared" si="110"/>
        <v>1.5716347667290138E-2</v>
      </c>
      <c r="AQ106" s="7">
        <f t="shared" si="111"/>
        <v>1.4256710333177037E-2</v>
      </c>
      <c r="AR106" s="1">
        <f t="shared" si="123"/>
        <v>110218.92129096691</v>
      </c>
      <c r="AS106" s="1">
        <f t="shared" si="121"/>
        <v>33543.263803337824</v>
      </c>
      <c r="AT106" s="1">
        <f t="shared" si="122"/>
        <v>13015.99774544542</v>
      </c>
      <c r="AU106" s="1">
        <f t="shared" si="69"/>
        <v>22043.784258193384</v>
      </c>
      <c r="AV106" s="1">
        <f t="shared" si="70"/>
        <v>6708.6527606675654</v>
      </c>
      <c r="AW106" s="1">
        <f t="shared" si="71"/>
        <v>2603.199549089084</v>
      </c>
      <c r="AX106">
        <v>0.2</v>
      </c>
      <c r="AY106">
        <v>0.2</v>
      </c>
      <c r="AZ106">
        <v>0.2</v>
      </c>
      <c r="BA106">
        <f t="shared" si="124"/>
        <v>0.2</v>
      </c>
      <c r="BB106">
        <f t="shared" si="130"/>
        <v>4.000000000000001E-3</v>
      </c>
      <c r="BC106">
        <f t="shared" si="125"/>
        <v>4.000000000000001E-3</v>
      </c>
      <c r="BD106">
        <f t="shared" si="126"/>
        <v>4.000000000000001E-3</v>
      </c>
      <c r="BE106">
        <f t="shared" si="127"/>
        <v>440.87568516386779</v>
      </c>
      <c r="BF106">
        <f t="shared" si="128"/>
        <v>134.17305521335132</v>
      </c>
      <c r="BG106">
        <f t="shared" si="129"/>
        <v>52.063990981781693</v>
      </c>
      <c r="BH106">
        <f t="shared" si="131"/>
        <v>323.90313586500434</v>
      </c>
      <c r="BI106">
        <f t="shared" si="132"/>
        <v>53.11993024276132</v>
      </c>
      <c r="BJ106">
        <f t="shared" si="133"/>
        <v>32.754215387570866</v>
      </c>
      <c r="BK106" s="7">
        <f t="shared" si="134"/>
        <v>4.509703249774108E-2</v>
      </c>
      <c r="BL106" s="8">
        <f>BL$3*temperature!$I216+BL$4*temperature!$I216^2+BL$5*temperature!$I216^6</f>
        <v>1.441636373164453</v>
      </c>
      <c r="BM106" s="8">
        <f>BM$3*temperature!$I216+BM$4*temperature!$I216^2+BM$5*temperature!$I216^6</f>
        <v>-0.67945749307106063</v>
      </c>
      <c r="BN106" s="8">
        <f>BN$3*temperature!$I216+BN$4*temperature!$I216^2+BN$5*temperature!$I216^6</f>
        <v>-2.054830558848308</v>
      </c>
      <c r="BO106" s="8"/>
      <c r="BP106" s="8"/>
      <c r="BQ106" s="8"/>
    </row>
    <row r="107" spans="1:69" x14ac:dyDescent="0.3">
      <c r="A107">
        <f t="shared" si="72"/>
        <v>2061</v>
      </c>
      <c r="B107" s="4">
        <f t="shared" si="73"/>
        <v>1158.7761193278775</v>
      </c>
      <c r="C107" s="4">
        <f t="shared" si="74"/>
        <v>2931.0445377319925</v>
      </c>
      <c r="D107" s="4">
        <f t="shared" si="75"/>
        <v>4270.8553806526543</v>
      </c>
      <c r="E107" s="11">
        <f t="shared" si="76"/>
        <v>3.0028375762497126E-4</v>
      </c>
      <c r="F107" s="11">
        <f t="shared" si="77"/>
        <v>5.9157913819289426E-4</v>
      </c>
      <c r="G107" s="11">
        <f t="shared" si="78"/>
        <v>1.2076877668858637E-3</v>
      </c>
      <c r="H107" s="4">
        <f t="shared" si="79"/>
        <v>111816.8405458183</v>
      </c>
      <c r="I107" s="4">
        <f t="shared" si="80"/>
        <v>34181.912650898747</v>
      </c>
      <c r="J107" s="4">
        <f t="shared" si="81"/>
        <v>13250.934422518996</v>
      </c>
      <c r="K107" s="4">
        <f t="shared" si="82"/>
        <v>96495.637665259434</v>
      </c>
      <c r="L107" s="4">
        <f t="shared" si="83"/>
        <v>11662.024309377539</v>
      </c>
      <c r="M107" s="4">
        <f t="shared" si="84"/>
        <v>3102.6417992392999</v>
      </c>
      <c r="N107" s="11">
        <f t="shared" si="85"/>
        <v>1.419313975331038E-2</v>
      </c>
      <c r="O107" s="11">
        <f t="shared" si="86"/>
        <v>1.8437069814954299E-2</v>
      </c>
      <c r="P107" s="11">
        <f t="shared" si="87"/>
        <v>1.6821836731870654E-2</v>
      </c>
      <c r="Q107" s="4">
        <f t="shared" si="88"/>
        <v>9070.9679534919214</v>
      </c>
      <c r="R107" s="4">
        <f t="shared" si="89"/>
        <v>10965.609175285461</v>
      </c>
      <c r="S107" s="4">
        <f t="shared" si="90"/>
        <v>5285.4807027880934</v>
      </c>
      <c r="T107" s="4">
        <f t="shared" si="91"/>
        <v>81.123450718275151</v>
      </c>
      <c r="U107" s="4">
        <f t="shared" si="92"/>
        <v>320.80150947893611</v>
      </c>
      <c r="V107" s="4">
        <f t="shared" si="93"/>
        <v>398.87607426430276</v>
      </c>
      <c r="W107" s="11">
        <f t="shared" si="94"/>
        <v>-1.0734613539272964E-2</v>
      </c>
      <c r="X107" s="11">
        <f t="shared" si="95"/>
        <v>-1.217998157191269E-2</v>
      </c>
      <c r="Y107" s="11">
        <f t="shared" si="96"/>
        <v>-9.7425357312937999E-3</v>
      </c>
      <c r="Z107" s="4">
        <f t="shared" si="118"/>
        <v>13608.439222412353</v>
      </c>
      <c r="AA107" s="4">
        <f t="shared" si="119"/>
        <v>25440.750686972828</v>
      </c>
      <c r="AB107" s="4">
        <f t="shared" si="120"/>
        <v>16186.304358479989</v>
      </c>
      <c r="AC107" s="12">
        <f t="shared" si="100"/>
        <v>1.8820388004582642</v>
      </c>
      <c r="AD107" s="12">
        <f t="shared" si="101"/>
        <v>2.9192819172386959</v>
      </c>
      <c r="AE107" s="12">
        <f t="shared" si="102"/>
        <v>3.8591387071809984</v>
      </c>
      <c r="AF107" s="11">
        <f t="shared" si="103"/>
        <v>-4.0504037456468023E-3</v>
      </c>
      <c r="AG107" s="11">
        <f t="shared" si="104"/>
        <v>2.9673830763510267E-4</v>
      </c>
      <c r="AH107" s="11">
        <f t="shared" si="105"/>
        <v>9.7937136394747881E-3</v>
      </c>
      <c r="AI107" s="1">
        <f t="shared" si="63"/>
        <v>191940.1892667643</v>
      </c>
      <c r="AJ107" s="1">
        <f t="shared" si="64"/>
        <v>56323.983987197753</v>
      </c>
      <c r="AK107" s="1">
        <f t="shared" si="65"/>
        <v>21977.414306687264</v>
      </c>
      <c r="AL107" s="10">
        <f t="shared" si="106"/>
        <v>34.369564794807623</v>
      </c>
      <c r="AM107" s="10">
        <f t="shared" si="107"/>
        <v>6.5275959327863822</v>
      </c>
      <c r="AN107" s="10">
        <f t="shared" si="108"/>
        <v>2.2920998127201155</v>
      </c>
      <c r="AO107" s="7">
        <f t="shared" si="109"/>
        <v>1.2351144255631306E-2</v>
      </c>
      <c r="AP107" s="7">
        <f t="shared" si="110"/>
        <v>1.5559184190617237E-2</v>
      </c>
      <c r="AQ107" s="7">
        <f t="shared" si="111"/>
        <v>1.4114143229845267E-2</v>
      </c>
      <c r="AR107" s="1">
        <f t="shared" si="123"/>
        <v>111816.8405458183</v>
      </c>
      <c r="AS107" s="1">
        <f t="shared" si="121"/>
        <v>34181.912650898747</v>
      </c>
      <c r="AT107" s="1">
        <f t="shared" si="122"/>
        <v>13250.934422518996</v>
      </c>
      <c r="AU107" s="1">
        <f t="shared" si="69"/>
        <v>22363.368109163661</v>
      </c>
      <c r="AV107" s="1">
        <f t="shared" si="70"/>
        <v>6836.3825301797497</v>
      </c>
      <c r="AW107" s="1">
        <f t="shared" si="71"/>
        <v>2650.1868845037993</v>
      </c>
      <c r="AX107">
        <v>0.2</v>
      </c>
      <c r="AY107">
        <v>0.2</v>
      </c>
      <c r="AZ107">
        <v>0.2</v>
      </c>
      <c r="BA107">
        <f t="shared" si="124"/>
        <v>0.19999999999999998</v>
      </c>
      <c r="BB107">
        <f t="shared" si="130"/>
        <v>4.000000000000001E-3</v>
      </c>
      <c r="BC107">
        <f t="shared" si="125"/>
        <v>4.000000000000001E-3</v>
      </c>
      <c r="BD107">
        <f t="shared" si="126"/>
        <v>4.000000000000001E-3</v>
      </c>
      <c r="BE107">
        <f t="shared" si="127"/>
        <v>447.26736218327329</v>
      </c>
      <c r="BF107">
        <f t="shared" si="128"/>
        <v>136.72765060359501</v>
      </c>
      <c r="BG107">
        <f t="shared" si="129"/>
        <v>53.003737690075994</v>
      </c>
      <c r="BH107">
        <f t="shared" si="131"/>
        <v>328.66911103710441</v>
      </c>
      <c r="BI107">
        <f t="shared" si="132"/>
        <v>53.743559805256723</v>
      </c>
      <c r="BJ107">
        <f t="shared" si="133"/>
        <v>32.746040427880246</v>
      </c>
      <c r="BK107" s="7">
        <f t="shared" si="134"/>
        <v>4.4885652847369756E-2</v>
      </c>
      <c r="BL107" s="8">
        <f>BL$3*temperature!$I217+BL$4*temperature!$I217^2+BL$5*temperature!$I217^6</f>
        <v>1.2895668817721706</v>
      </c>
      <c r="BM107" s="8">
        <f>BM$3*temperature!$I217+BM$4*temperature!$I217^2+BM$5*temperature!$I217^6</f>
        <v>-0.81671501832394711</v>
      </c>
      <c r="BN107" s="8">
        <f>BN$3*temperature!$I217+BN$4*temperature!$I217^2+BN$5*temperature!$I217^6</f>
        <v>-2.1785569349007607</v>
      </c>
      <c r="BO107" s="8"/>
      <c r="BP107" s="8"/>
      <c r="BQ107" s="8"/>
    </row>
    <row r="108" spans="1:69" x14ac:dyDescent="0.3">
      <c r="A108">
        <f t="shared" si="72"/>
        <v>2062</v>
      </c>
      <c r="B108" s="4">
        <f t="shared" si="73"/>
        <v>1159.1066828928674</v>
      </c>
      <c r="C108" s="4">
        <f t="shared" si="74"/>
        <v>2932.6917852935467</v>
      </c>
      <c r="D108" s="4">
        <f t="shared" si="75"/>
        <v>4275.75534746014</v>
      </c>
      <c r="E108" s="11">
        <f t="shared" si="76"/>
        <v>2.8526956974372268E-4</v>
      </c>
      <c r="F108" s="11">
        <f t="shared" si="77"/>
        <v>5.6200018128324948E-4</v>
      </c>
      <c r="G108" s="11">
        <f t="shared" si="78"/>
        <v>1.1473033785415704E-3</v>
      </c>
      <c r="H108" s="4">
        <f t="shared" si="79"/>
        <v>113410.40663360222</v>
      </c>
      <c r="I108" s="4">
        <f t="shared" si="80"/>
        <v>34822.85449146801</v>
      </c>
      <c r="J108" s="4">
        <f t="shared" si="81"/>
        <v>13486.214572127918</v>
      </c>
      <c r="K108" s="4">
        <f t="shared" si="82"/>
        <v>97842.940867665064</v>
      </c>
      <c r="L108" s="4">
        <f t="shared" si="83"/>
        <v>11874.024630236561</v>
      </c>
      <c r="M108" s="4">
        <f t="shared" si="84"/>
        <v>3154.1127768544857</v>
      </c>
      <c r="N108" s="11">
        <f t="shared" si="85"/>
        <v>1.396232239098083E-2</v>
      </c>
      <c r="O108" s="11">
        <f t="shared" si="86"/>
        <v>1.8178689671273451E-2</v>
      </c>
      <c r="P108" s="11">
        <f t="shared" si="87"/>
        <v>1.6589403787380608E-2</v>
      </c>
      <c r="Q108" s="4">
        <f t="shared" si="88"/>
        <v>9101.4824746814666</v>
      </c>
      <c r="R108" s="4">
        <f t="shared" si="89"/>
        <v>11035.158979298503</v>
      </c>
      <c r="S108" s="4">
        <f t="shared" si="90"/>
        <v>5326.9200267976357</v>
      </c>
      <c r="T108" s="4">
        <f t="shared" si="91"/>
        <v>80.252621825842212</v>
      </c>
      <c r="U108" s="4">
        <f t="shared" si="92"/>
        <v>316.89415300524092</v>
      </c>
      <c r="V108" s="4">
        <f t="shared" si="93"/>
        <v>394.99000985842457</v>
      </c>
      <c r="W108" s="11">
        <f t="shared" si="94"/>
        <v>-1.0734613539272964E-2</v>
      </c>
      <c r="X108" s="11">
        <f t="shared" si="95"/>
        <v>-1.217998157191269E-2</v>
      </c>
      <c r="Y108" s="11">
        <f t="shared" si="96"/>
        <v>-9.7425357312937999E-3</v>
      </c>
      <c r="Z108" s="4">
        <f t="shared" si="118"/>
        <v>13602.212402565941</v>
      </c>
      <c r="AA108" s="4">
        <f t="shared" si="119"/>
        <v>25616.962940766596</v>
      </c>
      <c r="AB108" s="4">
        <f t="shared" si="120"/>
        <v>16477.735593429054</v>
      </c>
      <c r="AC108" s="12">
        <f t="shared" si="100"/>
        <v>1.8744157834514354</v>
      </c>
      <c r="AD108" s="12">
        <f t="shared" si="101"/>
        <v>2.9201481800143272</v>
      </c>
      <c r="AE108" s="12">
        <f t="shared" si="102"/>
        <v>3.896934006574142</v>
      </c>
      <c r="AF108" s="11">
        <f t="shared" si="103"/>
        <v>-4.0504037456468023E-3</v>
      </c>
      <c r="AG108" s="11">
        <f t="shared" si="104"/>
        <v>2.9673830763510267E-4</v>
      </c>
      <c r="AH108" s="11">
        <f t="shared" si="105"/>
        <v>9.7937136394747881E-3</v>
      </c>
      <c r="AI108" s="1">
        <f t="shared" si="63"/>
        <v>195109.53844925153</v>
      </c>
      <c r="AJ108" s="1">
        <f t="shared" si="64"/>
        <v>57527.968118657729</v>
      </c>
      <c r="AK108" s="1">
        <f t="shared" si="65"/>
        <v>22429.85976052234</v>
      </c>
      <c r="AL108" s="10">
        <f t="shared" si="106"/>
        <v>34.78982321306372</v>
      </c>
      <c r="AM108" s="10">
        <f t="shared" si="107"/>
        <v>6.6281443595521274</v>
      </c>
      <c r="AN108" s="10">
        <f t="shared" si="108"/>
        <v>2.3241273275234104</v>
      </c>
      <c r="AO108" s="7">
        <f t="shared" si="109"/>
        <v>1.2227632813074993E-2</v>
      </c>
      <c r="AP108" s="7">
        <f t="shared" si="110"/>
        <v>1.5403592348711064E-2</v>
      </c>
      <c r="AQ108" s="7">
        <f t="shared" si="111"/>
        <v>1.3973001797546814E-2</v>
      </c>
      <c r="AR108" s="1">
        <f t="shared" si="123"/>
        <v>113410.40663360222</v>
      </c>
      <c r="AS108" s="1">
        <f t="shared" si="121"/>
        <v>34822.85449146801</v>
      </c>
      <c r="AT108" s="1">
        <f t="shared" si="122"/>
        <v>13486.214572127918</v>
      </c>
      <c r="AU108" s="1">
        <f t="shared" si="69"/>
        <v>22682.081326720447</v>
      </c>
      <c r="AV108" s="1">
        <f t="shared" si="70"/>
        <v>6964.5708982936021</v>
      </c>
      <c r="AW108" s="1">
        <f t="shared" si="71"/>
        <v>2697.2429144255839</v>
      </c>
      <c r="AX108">
        <v>0.2</v>
      </c>
      <c r="AY108">
        <v>0.2</v>
      </c>
      <c r="AZ108">
        <v>0.2</v>
      </c>
      <c r="BA108">
        <f t="shared" si="124"/>
        <v>0.20000000000000004</v>
      </c>
      <c r="BB108">
        <f t="shared" si="130"/>
        <v>4.000000000000001E-3</v>
      </c>
      <c r="BC108">
        <f t="shared" si="125"/>
        <v>4.000000000000001E-3</v>
      </c>
      <c r="BD108">
        <f t="shared" si="126"/>
        <v>4.000000000000001E-3</v>
      </c>
      <c r="BE108">
        <f t="shared" si="127"/>
        <v>453.641626534409</v>
      </c>
      <c r="BF108">
        <f t="shared" si="128"/>
        <v>139.29141796587209</v>
      </c>
      <c r="BG108">
        <f t="shared" si="129"/>
        <v>53.944858288511682</v>
      </c>
      <c r="BH108">
        <f t="shared" si="131"/>
        <v>333.50576590675308</v>
      </c>
      <c r="BI108">
        <f t="shared" si="132"/>
        <v>54.374680670753911</v>
      </c>
      <c r="BJ108">
        <f t="shared" si="133"/>
        <v>32.738028828441493</v>
      </c>
      <c r="BK108" s="7">
        <f t="shared" si="134"/>
        <v>4.4674198069000831E-2</v>
      </c>
      <c r="BL108" s="8">
        <f>BL$3*temperature!$I218+BL$4*temperature!$I218^2+BL$5*temperature!$I218^6</f>
        <v>1.131904073016651</v>
      </c>
      <c r="BM108" s="8">
        <f>BM$3*temperature!$I218+BM$4*temperature!$I218^2+BM$5*temperature!$I218^6</f>
        <v>-0.95821853124162004</v>
      </c>
      <c r="BN108" s="8">
        <f>BN$3*temperature!$I218+BN$4*temperature!$I218^2+BN$5*temperature!$I218^6</f>
        <v>-2.3055263089882994</v>
      </c>
      <c r="BO108" s="8"/>
      <c r="BP108" s="8"/>
      <c r="BQ108" s="8"/>
    </row>
    <row r="109" spans="1:69" x14ac:dyDescent="0.3">
      <c r="A109">
        <f t="shared" si="72"/>
        <v>2063</v>
      </c>
      <c r="B109" s="4">
        <f t="shared" si="73"/>
        <v>1159.4208078643476</v>
      </c>
      <c r="C109" s="4">
        <f t="shared" si="74"/>
        <v>2934.2575499427803</v>
      </c>
      <c r="D109" s="4">
        <f t="shared" si="75"/>
        <v>4280.4156565883004</v>
      </c>
      <c r="E109" s="11">
        <f t="shared" si="76"/>
        <v>2.7100609125653652E-4</v>
      </c>
      <c r="F109" s="11">
        <f t="shared" si="77"/>
        <v>5.3390017221908699E-4</v>
      </c>
      <c r="G109" s="11">
        <f t="shared" si="78"/>
        <v>1.0899382096144919E-3</v>
      </c>
      <c r="H109" s="4">
        <f t="shared" si="79"/>
        <v>114998.96572235019</v>
      </c>
      <c r="I109" s="4">
        <f t="shared" si="80"/>
        <v>35465.873926789405</v>
      </c>
      <c r="J109" s="4">
        <f t="shared" si="81"/>
        <v>13721.772540785569</v>
      </c>
      <c r="K109" s="4">
        <f t="shared" si="82"/>
        <v>99186.563620656598</v>
      </c>
      <c r="L109" s="4">
        <f t="shared" si="83"/>
        <v>12086.830594499454</v>
      </c>
      <c r="M109" s="4">
        <f t="shared" si="84"/>
        <v>3205.710295836664</v>
      </c>
      <c r="N109" s="11">
        <f t="shared" si="85"/>
        <v>1.3732444477612571E-2</v>
      </c>
      <c r="O109" s="11">
        <f t="shared" si="86"/>
        <v>1.7921974300187493E-2</v>
      </c>
      <c r="P109" s="11">
        <f t="shared" si="87"/>
        <v>1.6358805988426095E-2</v>
      </c>
      <c r="Q109" s="4">
        <f t="shared" si="88"/>
        <v>9129.8990961955897</v>
      </c>
      <c r="R109" s="4">
        <f t="shared" si="89"/>
        <v>11102.038141734934</v>
      </c>
      <c r="S109" s="4">
        <f t="shared" si="90"/>
        <v>5367.1588872768825</v>
      </c>
      <c r="T109" s="4">
        <f t="shared" si="91"/>
        <v>79.391140945028368</v>
      </c>
      <c r="U109" s="4">
        <f t="shared" si="92"/>
        <v>313.03438806139019</v>
      </c>
      <c r="V109" s="4">
        <f t="shared" si="93"/>
        <v>391.14180557387476</v>
      </c>
      <c r="W109" s="11">
        <f t="shared" si="94"/>
        <v>-1.0734613539272964E-2</v>
      </c>
      <c r="X109" s="11">
        <f t="shared" si="95"/>
        <v>-1.217998157191269E-2</v>
      </c>
      <c r="Y109" s="11">
        <f t="shared" si="96"/>
        <v>-9.7425357312937999E-3</v>
      </c>
      <c r="Z109" s="4">
        <f t="shared" si="118"/>
        <v>13592.69013418436</v>
      </c>
      <c r="AA109" s="4">
        <f t="shared" si="119"/>
        <v>25787.089274911046</v>
      </c>
      <c r="AB109" s="4">
        <f t="shared" si="120"/>
        <v>16769.568106560717</v>
      </c>
      <c r="AC109" s="12">
        <f t="shared" si="100"/>
        <v>1.8668236427412443</v>
      </c>
      <c r="AD109" s="12">
        <f t="shared" si="101"/>
        <v>2.9210146998433082</v>
      </c>
      <c r="AE109" s="12">
        <f t="shared" si="102"/>
        <v>3.9350994623064603</v>
      </c>
      <c r="AF109" s="11">
        <f t="shared" si="103"/>
        <v>-4.0504037456468023E-3</v>
      </c>
      <c r="AG109" s="11">
        <f t="shared" si="104"/>
        <v>2.9673830763510267E-4</v>
      </c>
      <c r="AH109" s="11">
        <f t="shared" si="105"/>
        <v>9.7937136394747881E-3</v>
      </c>
      <c r="AI109" s="1">
        <f t="shared" si="63"/>
        <v>198280.66593104682</v>
      </c>
      <c r="AJ109" s="1">
        <f t="shared" si="64"/>
        <v>58739.74220508556</v>
      </c>
      <c r="AK109" s="1">
        <f t="shared" si="65"/>
        <v>22884.11669889569</v>
      </c>
      <c r="AL109" s="10">
        <f t="shared" si="106"/>
        <v>35.210966425106044</v>
      </c>
      <c r="AM109" s="10">
        <f t="shared" si="107"/>
        <v>6.7292206209576477</v>
      </c>
      <c r="AN109" s="10">
        <f t="shared" si="108"/>
        <v>2.3562776124953704</v>
      </c>
      <c r="AO109" s="7">
        <f t="shared" si="109"/>
        <v>1.2105356484944244E-2</v>
      </c>
      <c r="AP109" s="7">
        <f t="shared" si="110"/>
        <v>1.5249556425223954E-2</v>
      </c>
      <c r="AQ109" s="7">
        <f t="shared" si="111"/>
        <v>1.3833271779571346E-2</v>
      </c>
      <c r="AR109" s="1">
        <f t="shared" si="123"/>
        <v>114998.96572235019</v>
      </c>
      <c r="AS109" s="1">
        <f t="shared" si="121"/>
        <v>35465.873926789405</v>
      </c>
      <c r="AT109" s="1">
        <f t="shared" si="122"/>
        <v>13721.772540785569</v>
      </c>
      <c r="AU109" s="1">
        <f t="shared" si="69"/>
        <v>22999.793144470037</v>
      </c>
      <c r="AV109" s="1">
        <f t="shared" si="70"/>
        <v>7093.1747853578818</v>
      </c>
      <c r="AW109" s="1">
        <f t="shared" si="71"/>
        <v>2744.3545081571137</v>
      </c>
      <c r="AX109">
        <v>0.2</v>
      </c>
      <c r="AY109">
        <v>0.2</v>
      </c>
      <c r="AZ109">
        <v>0.2</v>
      </c>
      <c r="BA109">
        <f t="shared" si="124"/>
        <v>0.20000000000000004</v>
      </c>
      <c r="BB109">
        <f t="shared" si="130"/>
        <v>4.000000000000001E-3</v>
      </c>
      <c r="BC109">
        <f t="shared" si="125"/>
        <v>4.000000000000001E-3</v>
      </c>
      <c r="BD109">
        <f t="shared" si="126"/>
        <v>4.000000000000001E-3</v>
      </c>
      <c r="BE109">
        <f t="shared" si="127"/>
        <v>459.99586288940083</v>
      </c>
      <c r="BF109">
        <f t="shared" si="128"/>
        <v>141.86349570715765</v>
      </c>
      <c r="BG109">
        <f t="shared" si="129"/>
        <v>54.88709016314229</v>
      </c>
      <c r="BH109">
        <f t="shared" si="131"/>
        <v>338.41414638928148</v>
      </c>
      <c r="BI109">
        <f t="shared" si="132"/>
        <v>55.013380608714328</v>
      </c>
      <c r="BJ109">
        <f t="shared" si="133"/>
        <v>32.730175168714652</v>
      </c>
      <c r="BK109" s="7">
        <f t="shared" si="134"/>
        <v>4.4462736317792045E-2</v>
      </c>
      <c r="BL109" s="8">
        <f>BL$3*temperature!$I219+BL$4*temperature!$I219^2+BL$5*temperature!$I219^6</f>
        <v>0.96861611726060914</v>
      </c>
      <c r="BM109" s="8">
        <f>BM$3*temperature!$I219+BM$4*temperature!$I219^2+BM$5*temperature!$I219^6</f>
        <v>-1.1039861955114567</v>
      </c>
      <c r="BN109" s="8">
        <f>BN$3*temperature!$I219+BN$4*temperature!$I219^2+BN$5*temperature!$I219^6</f>
        <v>-2.4357473601181976</v>
      </c>
      <c r="BO109" s="8"/>
      <c r="BP109" s="8"/>
      <c r="BQ109" s="8"/>
    </row>
    <row r="110" spans="1:69" x14ac:dyDescent="0.3">
      <c r="A110">
        <f t="shared" si="72"/>
        <v>2064</v>
      </c>
      <c r="B110" s="4">
        <f t="shared" si="73"/>
        <v>1159.7193074605452</v>
      </c>
      <c r="C110" s="4">
        <f t="shared" si="74"/>
        <v>2935.7458205234675</v>
      </c>
      <c r="D110" s="4">
        <f t="shared" si="75"/>
        <v>4284.8477757365908</v>
      </c>
      <c r="E110" s="11">
        <f t="shared" si="76"/>
        <v>2.5745578669370971E-4</v>
      </c>
      <c r="F110" s="11">
        <f t="shared" si="77"/>
        <v>5.0720516360813262E-4</v>
      </c>
      <c r="G110" s="11">
        <f t="shared" si="78"/>
        <v>1.0354412991337672E-3</v>
      </c>
      <c r="H110" s="4">
        <f t="shared" si="79"/>
        <v>116581.8630325566</v>
      </c>
      <c r="I110" s="4">
        <f t="shared" si="80"/>
        <v>36110.7531465641</v>
      </c>
      <c r="J110" s="4">
        <f t="shared" si="81"/>
        <v>13957.542528748079</v>
      </c>
      <c r="K110" s="4">
        <f t="shared" si="82"/>
        <v>100525.93095810198</v>
      </c>
      <c r="L110" s="4">
        <f t="shared" si="83"/>
        <v>12300.367727382221</v>
      </c>
      <c r="M110" s="4">
        <f t="shared" si="84"/>
        <v>3257.4185266940303</v>
      </c>
      <c r="N110" s="11">
        <f t="shared" si="85"/>
        <v>1.3503515885153972E-2</v>
      </c>
      <c r="O110" s="11">
        <f t="shared" si="86"/>
        <v>1.7666925271538458E-2</v>
      </c>
      <c r="P110" s="11">
        <f t="shared" si="87"/>
        <v>1.6130038614069697E-2</v>
      </c>
      <c r="Q110" s="4">
        <f t="shared" si="88"/>
        <v>9156.2121835354319</v>
      </c>
      <c r="R110" s="4">
        <f t="shared" si="89"/>
        <v>11166.226128463499</v>
      </c>
      <c r="S110" s="4">
        <f t="shared" si="90"/>
        <v>5406.1901970717427</v>
      </c>
      <c r="T110" s="4">
        <f t="shared" si="91"/>
        <v>78.538907728541545</v>
      </c>
      <c r="U110" s="4">
        <f t="shared" si="92"/>
        <v>309.22163498342746</v>
      </c>
      <c r="V110" s="4">
        <f t="shared" si="93"/>
        <v>387.33109255706853</v>
      </c>
      <c r="W110" s="11">
        <f t="shared" si="94"/>
        <v>-1.0734613539272964E-2</v>
      </c>
      <c r="X110" s="11">
        <f t="shared" si="95"/>
        <v>-1.217998157191269E-2</v>
      </c>
      <c r="Y110" s="11">
        <f t="shared" si="96"/>
        <v>-9.7425357312937999E-3</v>
      </c>
      <c r="Z110" s="4">
        <f t="shared" si="118"/>
        <v>13579.901412548696</v>
      </c>
      <c r="AA110" s="4">
        <f t="shared" si="119"/>
        <v>25951.071680866946</v>
      </c>
      <c r="AB110" s="4">
        <f t="shared" si="120"/>
        <v>17061.720209036008</v>
      </c>
      <c r="AC110" s="12">
        <f t="shared" si="100"/>
        <v>1.8592622532662233</v>
      </c>
      <c r="AD110" s="12">
        <f t="shared" si="101"/>
        <v>2.921881476801917</v>
      </c>
      <c r="AE110" s="12">
        <f t="shared" si="102"/>
        <v>3.973638699583141</v>
      </c>
      <c r="AF110" s="11">
        <f t="shared" si="103"/>
        <v>-4.0504037456468023E-3</v>
      </c>
      <c r="AG110" s="11">
        <f t="shared" si="104"/>
        <v>2.9673830763510267E-4</v>
      </c>
      <c r="AH110" s="11">
        <f t="shared" si="105"/>
        <v>9.7937136394747881E-3</v>
      </c>
      <c r="AI110" s="1">
        <f t="shared" si="63"/>
        <v>201452.39248241216</v>
      </c>
      <c r="AJ110" s="1">
        <f t="shared" si="64"/>
        <v>59958.942769934889</v>
      </c>
      <c r="AK110" s="1">
        <f t="shared" si="65"/>
        <v>23340.059537163237</v>
      </c>
      <c r="AL110" s="10">
        <f t="shared" si="106"/>
        <v>35.632945312853799</v>
      </c>
      <c r="AM110" s="10">
        <f t="shared" si="107"/>
        <v>6.8308120742191516</v>
      </c>
      <c r="AN110" s="10">
        <f t="shared" si="108"/>
        <v>2.3885466908111206</v>
      </c>
      <c r="AO110" s="7">
        <f t="shared" si="109"/>
        <v>1.1984302920094801E-2</v>
      </c>
      <c r="AP110" s="7">
        <f t="shared" si="110"/>
        <v>1.5097060860971715E-2</v>
      </c>
      <c r="AQ110" s="7">
        <f t="shared" si="111"/>
        <v>1.3694939061775633E-2</v>
      </c>
      <c r="AR110" s="1">
        <f t="shared" si="123"/>
        <v>116581.8630325566</v>
      </c>
      <c r="AS110" s="1">
        <f t="shared" si="121"/>
        <v>36110.7531465641</v>
      </c>
      <c r="AT110" s="1">
        <f t="shared" si="122"/>
        <v>13957.542528748079</v>
      </c>
      <c r="AU110" s="1">
        <f t="shared" si="69"/>
        <v>23316.372606511322</v>
      </c>
      <c r="AV110" s="1">
        <f t="shared" si="70"/>
        <v>7222.1506293128205</v>
      </c>
      <c r="AW110" s="1">
        <f t="shared" si="71"/>
        <v>2791.5085057496162</v>
      </c>
      <c r="AX110">
        <v>0.2</v>
      </c>
      <c r="AY110">
        <v>0.2</v>
      </c>
      <c r="AZ110">
        <v>0.2</v>
      </c>
      <c r="BA110">
        <f t="shared" si="124"/>
        <v>0.2</v>
      </c>
      <c r="BB110">
        <f t="shared" si="130"/>
        <v>4.000000000000001E-3</v>
      </c>
      <c r="BC110">
        <f t="shared" si="125"/>
        <v>4.000000000000001E-3</v>
      </c>
      <c r="BD110">
        <f t="shared" si="126"/>
        <v>4.000000000000001E-3</v>
      </c>
      <c r="BE110">
        <f t="shared" si="127"/>
        <v>466.3274521302265</v>
      </c>
      <c r="BF110">
        <f t="shared" si="128"/>
        <v>144.44301258625643</v>
      </c>
      <c r="BG110">
        <f t="shared" si="129"/>
        <v>55.830170114992328</v>
      </c>
      <c r="BH110">
        <f t="shared" si="131"/>
        <v>343.39531485796368</v>
      </c>
      <c r="BI110">
        <f t="shared" si="132"/>
        <v>55.659748607896809</v>
      </c>
      <c r="BJ110">
        <f t="shared" si="133"/>
        <v>32.722474305623805</v>
      </c>
      <c r="BK110" s="7">
        <f t="shared" si="134"/>
        <v>4.4251333927278064E-2</v>
      </c>
      <c r="BL110" s="8">
        <f>BL$3*temperature!$I220+BL$4*temperature!$I220^2+BL$5*temperature!$I220^6</f>
        <v>0.79967546187201144</v>
      </c>
      <c r="BM110" s="8">
        <f>BM$3*temperature!$I220+BM$4*temperature!$I220^2+BM$5*temperature!$I220^6</f>
        <v>-1.2540329637024659</v>
      </c>
      <c r="BN110" s="8">
        <f>BN$3*temperature!$I220+BN$4*temperature!$I220^2+BN$5*temperature!$I220^6</f>
        <v>-2.5692263455645881</v>
      </c>
      <c r="BO110" s="8"/>
      <c r="BP110" s="8"/>
      <c r="BQ110" s="8"/>
    </row>
    <row r="111" spans="1:69" x14ac:dyDescent="0.3">
      <c r="A111">
        <f t="shared" si="72"/>
        <v>2065</v>
      </c>
      <c r="B111" s="4">
        <f t="shared" si="73"/>
        <v>1160.002955084859</v>
      </c>
      <c r="C111" s="4">
        <f t="shared" si="74"/>
        <v>2937.1603946907176</v>
      </c>
      <c r="D111" s="4">
        <f t="shared" si="75"/>
        <v>4289.0626486667152</v>
      </c>
      <c r="E111" s="11">
        <f t="shared" si="76"/>
        <v>2.4458299735902422E-4</v>
      </c>
      <c r="F111" s="11">
        <f t="shared" si="77"/>
        <v>4.8184490542772595E-4</v>
      </c>
      <c r="G111" s="11">
        <f t="shared" si="78"/>
        <v>9.8366923417707894E-4</v>
      </c>
      <c r="H111" s="4">
        <f t="shared" si="79"/>
        <v>118158.44360598075</v>
      </c>
      <c r="I111" s="4">
        <f t="shared" si="80"/>
        <v>36757.272145332856</v>
      </c>
      <c r="J111" s="4">
        <f t="shared" si="81"/>
        <v>14193.458634853949</v>
      </c>
      <c r="K111" s="4">
        <f t="shared" si="82"/>
        <v>101860.46775832305</v>
      </c>
      <c r="L111" s="4">
        <f t="shared" si="83"/>
        <v>12514.560734162218</v>
      </c>
      <c r="M111" s="4">
        <f t="shared" si="84"/>
        <v>3309.2215706539246</v>
      </c>
      <c r="N111" s="11">
        <f t="shared" si="85"/>
        <v>1.3275547786543607E-2</v>
      </c>
      <c r="O111" s="11">
        <f t="shared" si="86"/>
        <v>1.7413544987209928E-2</v>
      </c>
      <c r="P111" s="11">
        <f t="shared" si="87"/>
        <v>1.5903097356196882E-2</v>
      </c>
      <c r="Q111" s="4">
        <f t="shared" si="88"/>
        <v>9180.4175092918395</v>
      </c>
      <c r="R111" s="4">
        <f t="shared" si="89"/>
        <v>11227.70436840093</v>
      </c>
      <c r="S111" s="4">
        <f t="shared" si="90"/>
        <v>5444.0075890831631</v>
      </c>
      <c r="T111" s="4">
        <f t="shared" si="91"/>
        <v>77.695822906279034</v>
      </c>
      <c r="U111" s="4">
        <f t="shared" si="92"/>
        <v>305.4553211676926</v>
      </c>
      <c r="V111" s="4">
        <f t="shared" si="93"/>
        <v>383.55750554799022</v>
      </c>
      <c r="W111" s="11">
        <f t="shared" si="94"/>
        <v>-1.0734613539272964E-2</v>
      </c>
      <c r="X111" s="11">
        <f t="shared" si="95"/>
        <v>-1.217998157191269E-2</v>
      </c>
      <c r="Y111" s="11">
        <f t="shared" si="96"/>
        <v>-9.7425357312937999E-3</v>
      </c>
      <c r="Z111" s="4">
        <f t="shared" si="118"/>
        <v>13563.877146952764</v>
      </c>
      <c r="AA111" s="4">
        <f t="shared" si="119"/>
        <v>26108.856632065119</v>
      </c>
      <c r="AB111" s="4">
        <f t="shared" si="120"/>
        <v>17354.110044617115</v>
      </c>
      <c r="AC111" s="12">
        <f t="shared" si="100"/>
        <v>1.8517314904714541</v>
      </c>
      <c r="AD111" s="12">
        <f t="shared" si="101"/>
        <v>2.9227485109664535</v>
      </c>
      <c r="AE111" s="12">
        <f t="shared" si="102"/>
        <v>4.0125553791135928</v>
      </c>
      <c r="AF111" s="11">
        <f t="shared" si="103"/>
        <v>-4.0504037456468023E-3</v>
      </c>
      <c r="AG111" s="11">
        <f t="shared" si="104"/>
        <v>2.9673830763510267E-4</v>
      </c>
      <c r="AH111" s="11">
        <f t="shared" si="105"/>
        <v>9.7937136394747881E-3</v>
      </c>
      <c r="AI111" s="1">
        <f t="shared" si="63"/>
        <v>204623.52584068227</v>
      </c>
      <c r="AJ111" s="1">
        <f t="shared" si="64"/>
        <v>61185.19912225422</v>
      </c>
      <c r="AK111" s="1">
        <f t="shared" si="65"/>
        <v>23797.56208919653</v>
      </c>
      <c r="AL111" s="10">
        <f t="shared" si="106"/>
        <v>36.055710963312571</v>
      </c>
      <c r="AM111" s="10">
        <f t="shared" si="107"/>
        <v>6.9329060079773548</v>
      </c>
      <c r="AN111" s="10">
        <f t="shared" si="108"/>
        <v>2.4209305821742162</v>
      </c>
      <c r="AO111" s="7">
        <f t="shared" si="109"/>
        <v>1.1864459890893853E-2</v>
      </c>
      <c r="AP111" s="7">
        <f t="shared" si="110"/>
        <v>1.4946090252361998E-2</v>
      </c>
      <c r="AQ111" s="7">
        <f t="shared" si="111"/>
        <v>1.3557989671157877E-2</v>
      </c>
      <c r="AR111" s="1">
        <f t="shared" si="123"/>
        <v>118158.44360598075</v>
      </c>
      <c r="AS111" s="1">
        <f t="shared" si="121"/>
        <v>36757.272145332856</v>
      </c>
      <c r="AT111" s="1">
        <f t="shared" si="122"/>
        <v>14193.458634853949</v>
      </c>
      <c r="AU111" s="1">
        <f t="shared" si="69"/>
        <v>23631.688721196151</v>
      </c>
      <c r="AV111" s="1">
        <f t="shared" si="70"/>
        <v>7351.4544290665717</v>
      </c>
      <c r="AW111" s="1">
        <f t="shared" si="71"/>
        <v>2838.6917269707901</v>
      </c>
      <c r="AX111">
        <v>0.2</v>
      </c>
      <c r="AY111">
        <v>0.2</v>
      </c>
      <c r="AZ111">
        <v>0.2</v>
      </c>
      <c r="BA111">
        <f t="shared" si="124"/>
        <v>0.19999999999999998</v>
      </c>
      <c r="BB111">
        <f t="shared" si="130"/>
        <v>4.000000000000001E-3</v>
      </c>
      <c r="BC111">
        <f t="shared" si="125"/>
        <v>4.000000000000001E-3</v>
      </c>
      <c r="BD111">
        <f t="shared" si="126"/>
        <v>4.000000000000001E-3</v>
      </c>
      <c r="BE111">
        <f t="shared" si="127"/>
        <v>472.63377442392311</v>
      </c>
      <c r="BF111">
        <f t="shared" si="128"/>
        <v>147.02908858133145</v>
      </c>
      <c r="BG111">
        <f t="shared" si="129"/>
        <v>56.773834539415809</v>
      </c>
      <c r="BH111">
        <f t="shared" si="131"/>
        <v>348.45035037058273</v>
      </c>
      <c r="BI111">
        <f t="shared" si="132"/>
        <v>56.31387488671578</v>
      </c>
      <c r="BJ111">
        <f t="shared" si="133"/>
        <v>32.714921360675518</v>
      </c>
      <c r="BK111" s="7">
        <f t="shared" si="134"/>
        <v>4.4040055453073074E-2</v>
      </c>
      <c r="BL111" s="8">
        <f>BL$3*temperature!$I221+BL$4*temperature!$I221^2+BL$5*temperature!$I221^6</f>
        <v>0.62505886452091453</v>
      </c>
      <c r="BM111" s="8">
        <f>BM$3*temperature!$I221+BM$4*temperature!$I221^2+BM$5*temperature!$I221^6</f>
        <v>-1.4083705615882387</v>
      </c>
      <c r="BN111" s="8">
        <f>BN$3*temperature!$I221+BN$4*temperature!$I221^2+BN$5*temperature!$I221^6</f>
        <v>-2.7059670972061642</v>
      </c>
      <c r="BO111" s="8"/>
      <c r="BP111" s="8"/>
      <c r="BQ111" s="8"/>
    </row>
    <row r="112" spans="1:69" x14ac:dyDescent="0.3">
      <c r="A112">
        <f t="shared" si="72"/>
        <v>2066</v>
      </c>
      <c r="B112" s="4">
        <f t="shared" si="73"/>
        <v>1160.272486234574</v>
      </c>
      <c r="C112" s="4">
        <f t="shared" si="74"/>
        <v>2938.5048876746932</v>
      </c>
      <c r="D112" s="4">
        <f t="shared" si="75"/>
        <v>4293.0707166891189</v>
      </c>
      <c r="E112" s="11">
        <f t="shared" si="76"/>
        <v>2.3235384749107301E-4</v>
      </c>
      <c r="F112" s="11">
        <f t="shared" si="77"/>
        <v>4.577526601563396E-4</v>
      </c>
      <c r="G112" s="11">
        <f t="shared" si="78"/>
        <v>9.3448577246822489E-4</v>
      </c>
      <c r="H112" s="4">
        <f t="shared" si="79"/>
        <v>119728.05307611167</v>
      </c>
      <c r="I112" s="4">
        <f t="shared" si="80"/>
        <v>37405.208944316488</v>
      </c>
      <c r="J112" s="4">
        <f t="shared" si="81"/>
        <v>14429.454903051994</v>
      </c>
      <c r="K112" s="4">
        <f t="shared" si="82"/>
        <v>103189.59942303249</v>
      </c>
      <c r="L112" s="4">
        <f t="shared" si="83"/>
        <v>12729.333580900078</v>
      </c>
      <c r="M112" s="4">
        <f t="shared" si="84"/>
        <v>3361.1034747128992</v>
      </c>
      <c r="N112" s="11">
        <f t="shared" si="85"/>
        <v>1.3048552534266511E-2</v>
      </c>
      <c r="O112" s="11">
        <f t="shared" si="86"/>
        <v>1.7161836623763582E-2</v>
      </c>
      <c r="P112" s="11">
        <f t="shared" si="87"/>
        <v>1.5677978325495667E-2</v>
      </c>
      <c r="Q112" s="4">
        <f t="shared" si="88"/>
        <v>9202.5122659661138</v>
      </c>
      <c r="R112" s="4">
        <f t="shared" si="89"/>
        <v>11286.456269025939</v>
      </c>
      <c r="S112" s="4">
        <f t="shared" si="90"/>
        <v>5480.6054143609826</v>
      </c>
      <c r="T112" s="4">
        <f t="shared" si="91"/>
        <v>76.861788273764333</v>
      </c>
      <c r="U112" s="4">
        <f t="shared" si="92"/>
        <v>301.73488098482744</v>
      </c>
      <c r="V112" s="4">
        <f t="shared" si="93"/>
        <v>379.820682845183</v>
      </c>
      <c r="W112" s="11">
        <f t="shared" si="94"/>
        <v>-1.0734613539272964E-2</v>
      </c>
      <c r="X112" s="11">
        <f t="shared" si="95"/>
        <v>-1.217998157191269E-2</v>
      </c>
      <c r="Y112" s="11">
        <f t="shared" si="96"/>
        <v>-9.7425357312937999E-3</v>
      </c>
      <c r="Z112" s="4">
        <f t="shared" si="118"/>
        <v>13544.65014231102</v>
      </c>
      <c r="AA112" s="4">
        <f t="shared" si="119"/>
        <v>26260.395133024904</v>
      </c>
      <c r="AB112" s="4">
        <f t="shared" si="120"/>
        <v>17646.655645454866</v>
      </c>
      <c r="AC112" s="12">
        <f t="shared" si="100"/>
        <v>1.8442312303065165</v>
      </c>
      <c r="AD112" s="12">
        <f t="shared" si="101"/>
        <v>2.9236158024132406</v>
      </c>
      <c r="AE112" s="12">
        <f t="shared" si="102"/>
        <v>4.0518531974591658</v>
      </c>
      <c r="AF112" s="11">
        <f t="shared" si="103"/>
        <v>-4.0504037456468023E-3</v>
      </c>
      <c r="AG112" s="11">
        <f t="shared" si="104"/>
        <v>2.9673830763510267E-4</v>
      </c>
      <c r="AH112" s="11">
        <f t="shared" si="105"/>
        <v>9.7937136394747881E-3</v>
      </c>
      <c r="AI112" s="1">
        <f t="shared" si="63"/>
        <v>207792.86197781019</v>
      </c>
      <c r="AJ112" s="1">
        <f t="shared" si="64"/>
        <v>62418.133639095373</v>
      </c>
      <c r="AK112" s="1">
        <f t="shared" si="65"/>
        <v>24256.497607247671</v>
      </c>
      <c r="AL112" s="10">
        <f t="shared" si="106"/>
        <v>36.479214684508833</v>
      </c>
      <c r="AM112" s="10">
        <f t="shared" si="107"/>
        <v>7.0354896484946625</v>
      </c>
      <c r="AN112" s="10">
        <f t="shared" si="108"/>
        <v>2.4534253044836469</v>
      </c>
      <c r="AO112" s="7">
        <f t="shared" si="109"/>
        <v>1.1745815291984913E-2</v>
      </c>
      <c r="AP112" s="7">
        <f t="shared" si="110"/>
        <v>1.4796629349838377E-2</v>
      </c>
      <c r="AQ112" s="7">
        <f t="shared" si="111"/>
        <v>1.3422409774446298E-2</v>
      </c>
      <c r="AR112" s="1">
        <f t="shared" si="123"/>
        <v>119728.05307611167</v>
      </c>
      <c r="AS112" s="1">
        <f t="shared" si="121"/>
        <v>37405.208944316488</v>
      </c>
      <c r="AT112" s="1">
        <f t="shared" si="122"/>
        <v>14429.454903051994</v>
      </c>
      <c r="AU112" s="1">
        <f t="shared" si="69"/>
        <v>23945.610615222336</v>
      </c>
      <c r="AV112" s="1">
        <f t="shared" si="70"/>
        <v>7481.0417888632983</v>
      </c>
      <c r="AW112" s="1">
        <f t="shared" si="71"/>
        <v>2885.8909806103989</v>
      </c>
      <c r="AX112">
        <v>0.2</v>
      </c>
      <c r="AY112">
        <v>0.2</v>
      </c>
      <c r="AZ112">
        <v>0.2</v>
      </c>
      <c r="BA112">
        <f t="shared" si="124"/>
        <v>0.19999999999999998</v>
      </c>
      <c r="BB112">
        <f t="shared" si="130"/>
        <v>4.000000000000001E-3</v>
      </c>
      <c r="BC112">
        <f t="shared" si="125"/>
        <v>4.000000000000001E-3</v>
      </c>
      <c r="BD112">
        <f t="shared" si="126"/>
        <v>4.000000000000001E-3</v>
      </c>
      <c r="BE112">
        <f t="shared" si="127"/>
        <v>478.91221230444677</v>
      </c>
      <c r="BF112">
        <f t="shared" si="128"/>
        <v>149.620835777266</v>
      </c>
      <c r="BG112">
        <f t="shared" si="129"/>
        <v>57.71781961220799</v>
      </c>
      <c r="BH112">
        <f t="shared" si="131"/>
        <v>353.58034889983043</v>
      </c>
      <c r="BI112">
        <f t="shared" si="132"/>
        <v>56.975850903745084</v>
      </c>
      <c r="BJ112">
        <f t="shared" si="133"/>
        <v>32.707511707508154</v>
      </c>
      <c r="BK112" s="7">
        <f t="shared" si="134"/>
        <v>4.3828963714094255E-2</v>
      </c>
      <c r="BL112" s="8">
        <f>BL$3*temperature!$I222+BL$4*temperature!$I222^2+BL$5*temperature!$I222^6</f>
        <v>0.44474741698246767</v>
      </c>
      <c r="BM112" s="8">
        <f>BM$3*temperature!$I222+BM$4*temperature!$I222^2+BM$5*temperature!$I222^6</f>
        <v>-1.5670074790868824</v>
      </c>
      <c r="BN112" s="8">
        <f>BN$3*temperature!$I222+BN$4*temperature!$I222^2+BN$5*temperature!$I222^6</f>
        <v>-2.8459710224069434</v>
      </c>
      <c r="BO112" s="8"/>
      <c r="BP112" s="8"/>
      <c r="BQ112" s="8"/>
    </row>
    <row r="113" spans="1:69" x14ac:dyDescent="0.3">
      <c r="A113">
        <f t="shared" si="72"/>
        <v>2067</v>
      </c>
      <c r="B113" s="4">
        <f t="shared" si="73"/>
        <v>1160.5286003220729</v>
      </c>
      <c r="C113" s="4">
        <f t="shared" si="74"/>
        <v>2939.7827406824481</v>
      </c>
      <c r="D113" s="4">
        <f t="shared" si="75"/>
        <v>4296.8819395188175</v>
      </c>
      <c r="E113" s="11">
        <f t="shared" si="76"/>
        <v>2.2073615511651934E-4</v>
      </c>
      <c r="F113" s="11">
        <f t="shared" si="77"/>
        <v>4.3486502714852262E-4</v>
      </c>
      <c r="G113" s="11">
        <f t="shared" si="78"/>
        <v>8.8776148384481365E-4</v>
      </c>
      <c r="H113" s="4">
        <f t="shared" si="79"/>
        <v>121290.03843848215</v>
      </c>
      <c r="I113" s="4">
        <f t="shared" si="80"/>
        <v>38054.339817653818</v>
      </c>
      <c r="J113" s="4">
        <f t="shared" si="81"/>
        <v>14665.465370427899</v>
      </c>
      <c r="K113" s="4">
        <f t="shared" si="82"/>
        <v>104512.75255501797</v>
      </c>
      <c r="L113" s="4">
        <f t="shared" si="83"/>
        <v>12944.609576427336</v>
      </c>
      <c r="M113" s="4">
        <f t="shared" si="84"/>
        <v>3413.0482468108485</v>
      </c>
      <c r="N113" s="11">
        <f t="shared" si="85"/>
        <v>1.2822543544927845E-2</v>
      </c>
      <c r="O113" s="11">
        <f t="shared" si="86"/>
        <v>1.6911804075138148E-2</v>
      </c>
      <c r="P113" s="11">
        <f t="shared" si="87"/>
        <v>1.545467805104872E-2</v>
      </c>
      <c r="Q113" s="4">
        <f t="shared" si="88"/>
        <v>9222.495076038671</v>
      </c>
      <c r="R113" s="4">
        <f t="shared" si="89"/>
        <v>11342.467229177899</v>
      </c>
      <c r="S113" s="4">
        <f t="shared" si="90"/>
        <v>5515.9787401146359</v>
      </c>
      <c r="T113" s="4">
        <f t="shared" si="91"/>
        <v>76.03670668070805</v>
      </c>
      <c r="U113" s="4">
        <f t="shared" si="92"/>
        <v>298.05975569482899</v>
      </c>
      <c r="V113" s="4">
        <f t="shared" si="93"/>
        <v>376.1202662710794</v>
      </c>
      <c r="W113" s="11">
        <f t="shared" si="94"/>
        <v>-1.0734613539272964E-2</v>
      </c>
      <c r="X113" s="11">
        <f t="shared" si="95"/>
        <v>-1.217998157191269E-2</v>
      </c>
      <c r="Y113" s="11">
        <f t="shared" si="96"/>
        <v>-9.7425357312937999E-3</v>
      </c>
      <c r="Z113" s="4">
        <f t="shared" si="118"/>
        <v>13522.255076704972</v>
      </c>
      <c r="AA113" s="4">
        <f t="shared" si="119"/>
        <v>26405.642762418738</v>
      </c>
      <c r="AB113" s="4">
        <f t="shared" si="120"/>
        <v>17939.274989960406</v>
      </c>
      <c r="AC113" s="12">
        <f t="shared" si="100"/>
        <v>1.8367613492234443</v>
      </c>
      <c r="AD113" s="12">
        <f t="shared" si="101"/>
        <v>2.9244833512186239</v>
      </c>
      <c r="AE113" s="12">
        <f t="shared" si="102"/>
        <v>4.0915358873842713</v>
      </c>
      <c r="AF113" s="11">
        <f t="shared" si="103"/>
        <v>-4.0504037456468023E-3</v>
      </c>
      <c r="AG113" s="11">
        <f t="shared" si="104"/>
        <v>2.9673830763510267E-4</v>
      </c>
      <c r="AH113" s="11">
        <f t="shared" si="105"/>
        <v>9.7937136394747881E-3</v>
      </c>
      <c r="AI113" s="1">
        <f t="shared" si="63"/>
        <v>210959.18639525151</v>
      </c>
      <c r="AJ113" s="1">
        <f t="shared" si="64"/>
        <v>63657.362064049128</v>
      </c>
      <c r="AK113" s="1">
        <f t="shared" si="65"/>
        <v>24716.738827133304</v>
      </c>
      <c r="AL113" s="10">
        <f t="shared" si="106"/>
        <v>36.903408021012922</v>
      </c>
      <c r="AM113" s="10">
        <f t="shared" si="107"/>
        <v>7.1385501657918295</v>
      </c>
      <c r="AN113" s="10">
        <f t="shared" si="108"/>
        <v>2.4860268754735442</v>
      </c>
      <c r="AO113" s="7">
        <f t="shared" si="109"/>
        <v>1.1628357139065064E-2</v>
      </c>
      <c r="AP113" s="7">
        <f t="shared" si="110"/>
        <v>1.4648663056339993E-2</v>
      </c>
      <c r="AQ113" s="7">
        <f t="shared" si="111"/>
        <v>1.3288185676701836E-2</v>
      </c>
      <c r="AR113" s="1">
        <f t="shared" si="123"/>
        <v>121290.03843848215</v>
      </c>
      <c r="AS113" s="1">
        <f t="shared" si="121"/>
        <v>38054.339817653818</v>
      </c>
      <c r="AT113" s="1">
        <f t="shared" si="122"/>
        <v>14665.465370427899</v>
      </c>
      <c r="AU113" s="1">
        <f t="shared" si="69"/>
        <v>24258.00768769643</v>
      </c>
      <c r="AV113" s="1">
        <f t="shared" si="70"/>
        <v>7610.8679635307635</v>
      </c>
      <c r="AW113" s="1">
        <f t="shared" si="71"/>
        <v>2933.0930740855802</v>
      </c>
      <c r="AX113">
        <v>0.2</v>
      </c>
      <c r="AY113">
        <v>0.2</v>
      </c>
      <c r="AZ113">
        <v>0.2</v>
      </c>
      <c r="BA113">
        <f t="shared" si="124"/>
        <v>0.20000000000000004</v>
      </c>
      <c r="BB113">
        <f t="shared" si="130"/>
        <v>4.000000000000001E-3</v>
      </c>
      <c r="BC113">
        <f t="shared" si="125"/>
        <v>4.000000000000001E-3</v>
      </c>
      <c r="BD113">
        <f t="shared" si="126"/>
        <v>4.000000000000001E-3</v>
      </c>
      <c r="BE113">
        <f t="shared" si="127"/>
        <v>485.16015375392874</v>
      </c>
      <c r="BF113">
        <f t="shared" si="128"/>
        <v>152.2173592706153</v>
      </c>
      <c r="BG113">
        <f t="shared" si="129"/>
        <v>58.661861481711611</v>
      </c>
      <c r="BH113">
        <f t="shared" si="131"/>
        <v>358.78642356756205</v>
      </c>
      <c r="BI113">
        <f t="shared" si="132"/>
        <v>57.645769368377344</v>
      </c>
      <c r="BJ113">
        <f t="shared" si="133"/>
        <v>32.700240959872303</v>
      </c>
      <c r="BK113" s="7">
        <f t="shared" si="134"/>
        <v>4.3618119831441787E-2</v>
      </c>
      <c r="BL113" s="8">
        <f>BL$3*temperature!$I223+BL$4*temperature!$I223^2+BL$5*temperature!$I223^6</f>
        <v>0.25872655969974545</v>
      </c>
      <c r="BM113" s="8">
        <f>BM$3*temperature!$I223+BM$4*temperature!$I223^2+BM$5*temperature!$I223^6</f>
        <v>-1.7299489676436437</v>
      </c>
      <c r="BN113" s="8">
        <f>BN$3*temperature!$I223+BN$4*temperature!$I223^2+BN$5*temperature!$I223^6</f>
        <v>-2.9892371093227998</v>
      </c>
      <c r="BO113" s="8"/>
      <c r="BP113" s="8"/>
      <c r="BQ113" s="8"/>
    </row>
    <row r="114" spans="1:69" x14ac:dyDescent="0.3">
      <c r="A114">
        <f t="shared" si="72"/>
        <v>2068</v>
      </c>
      <c r="B114" s="4">
        <f t="shared" si="73"/>
        <v>1160.7719624121537</v>
      </c>
      <c r="C114" s="4">
        <f t="shared" si="74"/>
        <v>2940.9972289487187</v>
      </c>
      <c r="D114" s="4">
        <f t="shared" si="75"/>
        <v>4300.5058154910248</v>
      </c>
      <c r="E114" s="11">
        <f t="shared" si="76"/>
        <v>2.0969934736069336E-4</v>
      </c>
      <c r="F114" s="11">
        <f t="shared" si="77"/>
        <v>4.1312177579109647E-4</v>
      </c>
      <c r="G114" s="11">
        <f t="shared" si="78"/>
        <v>8.4337340965257295E-4</v>
      </c>
      <c r="H114" s="4">
        <f t="shared" si="79"/>
        <v>122843.74881903036</v>
      </c>
      <c r="I114" s="4">
        <f t="shared" si="80"/>
        <v>38704.439522468914</v>
      </c>
      <c r="J114" s="4">
        <f t="shared" si="81"/>
        <v>14901.424116540031</v>
      </c>
      <c r="K114" s="4">
        <f t="shared" si="82"/>
        <v>105829.35563308548</v>
      </c>
      <c r="L114" s="4">
        <f t="shared" si="83"/>
        <v>13160.311455412049</v>
      </c>
      <c r="M114" s="4">
        <f t="shared" si="84"/>
        <v>3465.0398710921427</v>
      </c>
      <c r="N114" s="11">
        <f t="shared" si="85"/>
        <v>1.2597535189539766E-2</v>
      </c>
      <c r="O114" s="11">
        <f t="shared" si="86"/>
        <v>1.6663451895645887E-2</v>
      </c>
      <c r="P114" s="11">
        <f t="shared" si="87"/>
        <v>1.5233193474447626E-2</v>
      </c>
      <c r="Q114" s="4">
        <f t="shared" si="88"/>
        <v>9240.3659992733847</v>
      </c>
      <c r="R114" s="4">
        <f t="shared" si="89"/>
        <v>11395.724649060754</v>
      </c>
      <c r="S114" s="4">
        <f t="shared" si="90"/>
        <v>5550.1233475605204</v>
      </c>
      <c r="T114" s="4">
        <f t="shared" si="91"/>
        <v>75.220482019691602</v>
      </c>
      <c r="U114" s="4">
        <f t="shared" si="92"/>
        <v>294.42939336313719</v>
      </c>
      <c r="V114" s="4">
        <f t="shared" si="93"/>
        <v>372.45590113766968</v>
      </c>
      <c r="W114" s="11">
        <f t="shared" si="94"/>
        <v>-1.0734613539272964E-2</v>
      </c>
      <c r="X114" s="11">
        <f t="shared" si="95"/>
        <v>-1.217998157191269E-2</v>
      </c>
      <c r="Y114" s="11">
        <f t="shared" si="96"/>
        <v>-9.7425357312937999E-3</v>
      </c>
      <c r="Z114" s="4">
        <f t="shared" si="118"/>
        <v>13496.728474953323</v>
      </c>
      <c r="AA114" s="4">
        <f t="shared" si="119"/>
        <v>26544.55970985282</v>
      </c>
      <c r="AB114" s="4">
        <f t="shared" si="120"/>
        <v>18231.886062524605</v>
      </c>
      <c r="AC114" s="12">
        <f t="shared" si="100"/>
        <v>1.8293217241746904</v>
      </c>
      <c r="AD114" s="12">
        <f t="shared" si="101"/>
        <v>2.9253511574589717</v>
      </c>
      <c r="AE114" s="12">
        <f t="shared" si="102"/>
        <v>4.1316072182109469</v>
      </c>
      <c r="AF114" s="11">
        <f t="shared" si="103"/>
        <v>-4.0504037456468023E-3</v>
      </c>
      <c r="AG114" s="11">
        <f t="shared" si="104"/>
        <v>2.9673830763510267E-4</v>
      </c>
      <c r="AH114" s="11">
        <f t="shared" si="105"/>
        <v>9.7937136394747881E-3</v>
      </c>
      <c r="AI114" s="1">
        <f t="shared" si="63"/>
        <v>214121.27544342278</v>
      </c>
      <c r="AJ114" s="1">
        <f t="shared" si="64"/>
        <v>64902.493821174983</v>
      </c>
      <c r="AK114" s="1">
        <f t="shared" si="65"/>
        <v>25178.158018505554</v>
      </c>
      <c r="AL114" s="10">
        <f t="shared" si="106"/>
        <v>37.328242769048728</v>
      </c>
      <c r="AM114" s="10">
        <f t="shared" si="107"/>
        <v>7.2420746797203996</v>
      </c>
      <c r="AN114" s="10">
        <f t="shared" si="108"/>
        <v>2.5187313143249219</v>
      </c>
      <c r="AO114" s="7">
        <f t="shared" si="109"/>
        <v>1.1512073567674414E-2</v>
      </c>
      <c r="AP114" s="7">
        <f t="shared" si="110"/>
        <v>1.4502176425776593E-2</v>
      </c>
      <c r="AQ114" s="7">
        <f t="shared" si="111"/>
        <v>1.3155303819934818E-2</v>
      </c>
      <c r="AR114" s="1">
        <f t="shared" si="123"/>
        <v>122843.74881903036</v>
      </c>
      <c r="AS114" s="1">
        <f t="shared" si="121"/>
        <v>38704.439522468914</v>
      </c>
      <c r="AT114" s="1">
        <f t="shared" si="122"/>
        <v>14901.424116540031</v>
      </c>
      <c r="AU114" s="1">
        <f t="shared" si="69"/>
        <v>24568.749763806074</v>
      </c>
      <c r="AV114" s="1">
        <f t="shared" si="70"/>
        <v>7740.887904493783</v>
      </c>
      <c r="AW114" s="1">
        <f t="shared" si="71"/>
        <v>2980.2848233080063</v>
      </c>
      <c r="AX114">
        <v>0.2</v>
      </c>
      <c r="AY114">
        <v>0.2</v>
      </c>
      <c r="AZ114">
        <v>0.2</v>
      </c>
      <c r="BA114">
        <f t="shared" si="124"/>
        <v>0.2</v>
      </c>
      <c r="BB114">
        <f t="shared" si="130"/>
        <v>4.000000000000001E-3</v>
      </c>
      <c r="BC114">
        <f t="shared" si="125"/>
        <v>4.000000000000001E-3</v>
      </c>
      <c r="BD114">
        <f t="shared" si="126"/>
        <v>4.000000000000001E-3</v>
      </c>
      <c r="BE114">
        <f t="shared" si="127"/>
        <v>491.37499527612152</v>
      </c>
      <c r="BF114">
        <f t="shared" si="128"/>
        <v>154.8177580898757</v>
      </c>
      <c r="BG114">
        <f t="shared" si="129"/>
        <v>59.60569646616014</v>
      </c>
      <c r="BH114">
        <f t="shared" si="131"/>
        <v>364.06970488292416</v>
      </c>
      <c r="BI114">
        <f t="shared" si="132"/>
        <v>58.323724251644059</v>
      </c>
      <c r="BJ114">
        <f t="shared" si="133"/>
        <v>32.693104960039676</v>
      </c>
      <c r="BK114" s="7">
        <f t="shared" si="134"/>
        <v>4.3407583265049537E-2</v>
      </c>
      <c r="BL114" s="8">
        <f>BL$3*temperature!$I224+BL$4*temperature!$I224^2+BL$5*temperature!$I224^6</f>
        <v>6.6986087370304759E-2</v>
      </c>
      <c r="BM114" s="8">
        <f>BM$3*temperature!$I224+BM$4*temperature!$I224^2+BM$5*temperature!$I224^6</f>
        <v>-1.8971970438737991</v>
      </c>
      <c r="BN114" s="8">
        <f>BN$3*temperature!$I224+BN$4*temperature!$I224^2+BN$5*temperature!$I224^6</f>
        <v>-3.13576193651003</v>
      </c>
      <c r="BO114" s="8"/>
      <c r="BP114" s="8"/>
      <c r="BQ114" s="8"/>
    </row>
    <row r="115" spans="1:69" x14ac:dyDescent="0.3">
      <c r="A115">
        <f t="shared" si="72"/>
        <v>2069</v>
      </c>
      <c r="B115" s="4">
        <f t="shared" si="73"/>
        <v>1161.0032048789585</v>
      </c>
      <c r="C115" s="4">
        <f t="shared" si="74"/>
        <v>2942.1514694466478</v>
      </c>
      <c r="D115" s="4">
        <f t="shared" si="75"/>
        <v>4303.951401131224</v>
      </c>
      <c r="E115" s="11">
        <f t="shared" si="76"/>
        <v>1.992143799926587E-4</v>
      </c>
      <c r="F115" s="11">
        <f t="shared" si="77"/>
        <v>3.9246568700154164E-4</v>
      </c>
      <c r="G115" s="11">
        <f t="shared" si="78"/>
        <v>8.0120473916994424E-4</v>
      </c>
      <c r="H115" s="4">
        <f t="shared" si="79"/>
        <v>124388.5362387354</v>
      </c>
      <c r="I115" s="4">
        <f t="shared" si="80"/>
        <v>39355.281532195644</v>
      </c>
      <c r="J115" s="4">
        <f t="shared" si="81"/>
        <v>15137.265313877171</v>
      </c>
      <c r="K115" s="4">
        <f t="shared" si="82"/>
        <v>107138.83968279282</v>
      </c>
      <c r="L115" s="4">
        <f t="shared" si="83"/>
        <v>13376.36146231366</v>
      </c>
      <c r="M115" s="4">
        <f t="shared" si="84"/>
        <v>3517.0623232173548</v>
      </c>
      <c r="N115" s="11">
        <f t="shared" si="85"/>
        <v>1.2373542689302353E-2</v>
      </c>
      <c r="O115" s="11">
        <f t="shared" si="86"/>
        <v>1.6416785243540843E-2</v>
      </c>
      <c r="P115" s="11">
        <f t="shared" si="87"/>
        <v>1.5013521939306163E-2</v>
      </c>
      <c r="Q115" s="4">
        <f t="shared" si="88"/>
        <v>9256.1265372553062</v>
      </c>
      <c r="R115" s="4">
        <f t="shared" si="89"/>
        <v>11446.217937386562</v>
      </c>
      <c r="S115" s="4">
        <f t="shared" si="90"/>
        <v>5583.0357295327294</v>
      </c>
      <c r="T115" s="4">
        <f t="shared" si="91"/>
        <v>74.41301921497238</v>
      </c>
      <c r="U115" s="4">
        <f t="shared" si="92"/>
        <v>290.84324877774475</v>
      </c>
      <c r="V115" s="4">
        <f t="shared" si="93"/>
        <v>368.82723621250472</v>
      </c>
      <c r="W115" s="11">
        <f t="shared" si="94"/>
        <v>-1.0734613539272964E-2</v>
      </c>
      <c r="X115" s="11">
        <f t="shared" si="95"/>
        <v>-1.217998157191269E-2</v>
      </c>
      <c r="Y115" s="11">
        <f t="shared" si="96"/>
        <v>-9.7425357312937999E-3</v>
      </c>
      <c r="Z115" s="4">
        <f t="shared" si="118"/>
        <v>13468.108678303899</v>
      </c>
      <c r="AA115" s="4">
        <f t="shared" si="119"/>
        <v>26677.110806164677</v>
      </c>
      <c r="AB115" s="4">
        <f t="shared" si="120"/>
        <v>18524.406914849158</v>
      </c>
      <c r="AC115" s="12">
        <f t="shared" si="100"/>
        <v>1.8219122326111001</v>
      </c>
      <c r="AD115" s="12">
        <f t="shared" si="101"/>
        <v>2.9262192212106743</v>
      </c>
      <c r="AE115" s="12">
        <f t="shared" si="102"/>
        <v>4.1720709961768918</v>
      </c>
      <c r="AF115" s="11">
        <f t="shared" si="103"/>
        <v>-4.0504037456468023E-3</v>
      </c>
      <c r="AG115" s="11">
        <f t="shared" si="104"/>
        <v>2.9673830763510267E-4</v>
      </c>
      <c r="AH115" s="11">
        <f t="shared" si="105"/>
        <v>9.7937136394747881E-3</v>
      </c>
      <c r="AI115" s="1">
        <f t="shared" si="63"/>
        <v>217277.89766288659</v>
      </c>
      <c r="AJ115" s="1">
        <f t="shared" si="64"/>
        <v>66153.132343551275</v>
      </c>
      <c r="AK115" s="1">
        <f t="shared" si="65"/>
        <v>25640.627039963005</v>
      </c>
      <c r="AL115" s="10">
        <f t="shared" si="106"/>
        <v>37.753670991188933</v>
      </c>
      <c r="AM115" s="10">
        <f t="shared" si="107"/>
        <v>7.3460502659674152</v>
      </c>
      <c r="AN115" s="10">
        <f t="shared" si="108"/>
        <v>2.5515346432488428</v>
      </c>
      <c r="AO115" s="7">
        <f t="shared" si="109"/>
        <v>1.1396952831997669E-2</v>
      </c>
      <c r="AP115" s="7">
        <f t="shared" si="110"/>
        <v>1.4357154661518826E-2</v>
      </c>
      <c r="AQ115" s="7">
        <f t="shared" si="111"/>
        <v>1.302375078173547E-2</v>
      </c>
      <c r="AR115" s="1">
        <f t="shared" si="123"/>
        <v>124388.5362387354</v>
      </c>
      <c r="AS115" s="1">
        <f t="shared" si="121"/>
        <v>39355.281532195644</v>
      </c>
      <c r="AT115" s="1">
        <f t="shared" si="122"/>
        <v>15137.265313877171</v>
      </c>
      <c r="AU115" s="1">
        <f t="shared" si="69"/>
        <v>24877.707247747079</v>
      </c>
      <c r="AV115" s="1">
        <f t="shared" si="70"/>
        <v>7871.056306439129</v>
      </c>
      <c r="AW115" s="1">
        <f t="shared" si="71"/>
        <v>3027.4530627754343</v>
      </c>
      <c r="AX115">
        <v>0.2</v>
      </c>
      <c r="AY115">
        <v>0.2</v>
      </c>
      <c r="AZ115">
        <v>0.2</v>
      </c>
      <c r="BA115">
        <f t="shared" si="124"/>
        <v>0.20000000000000004</v>
      </c>
      <c r="BB115">
        <f t="shared" si="130"/>
        <v>4.000000000000001E-3</v>
      </c>
      <c r="BC115">
        <f t="shared" si="125"/>
        <v>4.000000000000001E-3</v>
      </c>
      <c r="BD115">
        <f t="shared" si="126"/>
        <v>4.000000000000001E-3</v>
      </c>
      <c r="BE115">
        <f t="shared" si="127"/>
        <v>497.55414495494171</v>
      </c>
      <c r="BF115">
        <f t="shared" si="128"/>
        <v>157.42112612878262</v>
      </c>
      <c r="BG115">
        <f t="shared" si="129"/>
        <v>60.549061255508697</v>
      </c>
      <c r="BH115">
        <f t="shared" si="131"/>
        <v>369.43134098439793</v>
      </c>
      <c r="BI115">
        <f t="shared" si="132"/>
        <v>59.009810797204082</v>
      </c>
      <c r="BJ115">
        <f t="shared" si="133"/>
        <v>32.686099767638218</v>
      </c>
      <c r="BK115" s="7">
        <f t="shared" si="134"/>
        <v>4.3197411848275385E-2</v>
      </c>
      <c r="BL115" s="8">
        <f>BL$3*temperature!$I225+BL$4*temperature!$I225^2+BL$5*temperature!$I225^6</f>
        <v>-0.13047985416960728</v>
      </c>
      <c r="BM115" s="8">
        <f>BM$3*temperature!$I225+BM$4*temperature!$I225^2+BM$5*temperature!$I225^6</f>
        <v>-2.0687504992757688</v>
      </c>
      <c r="BN115" s="8">
        <f>BN$3*temperature!$I225+BN$4*temperature!$I225^2+BN$5*temperature!$I225^6</f>
        <v>-3.2855396867061506</v>
      </c>
      <c r="BO115" s="8"/>
      <c r="BP115" s="8"/>
      <c r="BQ115" s="8"/>
    </row>
    <row r="116" spans="1:69" x14ac:dyDescent="0.3">
      <c r="A116">
        <f t="shared" si="72"/>
        <v>2070</v>
      </c>
      <c r="B116" s="4">
        <f t="shared" si="73"/>
        <v>1161.2229289859065</v>
      </c>
      <c r="C116" s="4">
        <f t="shared" si="74"/>
        <v>2943.2484282694809</v>
      </c>
      <c r="D116" s="4">
        <f t="shared" si="75"/>
        <v>4307.2273300779807</v>
      </c>
      <c r="E116" s="11">
        <f t="shared" si="76"/>
        <v>1.8925366099302576E-4</v>
      </c>
      <c r="F116" s="11">
        <f t="shared" si="77"/>
        <v>3.7284240265146454E-4</v>
      </c>
      <c r="G116" s="11">
        <f t="shared" si="78"/>
        <v>7.6114450221144696E-4</v>
      </c>
      <c r="H116" s="4">
        <f t="shared" si="79"/>
        <v>125923.75637277417</v>
      </c>
      <c r="I116" s="4">
        <f t="shared" si="80"/>
        <v>40006.638272583215</v>
      </c>
      <c r="J116" s="4">
        <f t="shared" si="81"/>
        <v>15372.923279252343</v>
      </c>
      <c r="K116" s="4">
        <f t="shared" si="82"/>
        <v>108440.63894151928</v>
      </c>
      <c r="L116" s="4">
        <f t="shared" si="83"/>
        <v>13592.681436036852</v>
      </c>
      <c r="M116" s="4">
        <f t="shared" si="84"/>
        <v>3569.0995856896234</v>
      </c>
      <c r="N116" s="11">
        <f t="shared" si="85"/>
        <v>1.215058201657504E-2</v>
      </c>
      <c r="O116" s="11">
        <f t="shared" si="86"/>
        <v>1.6171809825313632E-2</v>
      </c>
      <c r="P116" s="11">
        <f t="shared" si="87"/>
        <v>1.4795661176872699E-2</v>
      </c>
      <c r="Q116" s="4">
        <f t="shared" si="88"/>
        <v>9269.7796351682591</v>
      </c>
      <c r="R116" s="4">
        <f t="shared" si="89"/>
        <v>11493.938515606029</v>
      </c>
      <c r="S116" s="4">
        <f t="shared" si="90"/>
        <v>5614.7130877902719</v>
      </c>
      <c r="T116" s="4">
        <f t="shared" si="91"/>
        <v>73.614224211409152</v>
      </c>
      <c r="U116" s="4">
        <f t="shared" si="92"/>
        <v>287.30078336731663</v>
      </c>
      <c r="V116" s="4">
        <f t="shared" si="93"/>
        <v>365.23392368503005</v>
      </c>
      <c r="W116" s="11">
        <f t="shared" si="94"/>
        <v>-1.0734613539272964E-2</v>
      </c>
      <c r="X116" s="11">
        <f t="shared" si="95"/>
        <v>-1.217998157191269E-2</v>
      </c>
      <c r="Y116" s="11">
        <f t="shared" si="96"/>
        <v>-9.7425357312937999E-3</v>
      </c>
      <c r="Z116" s="4">
        <f t="shared" si="118"/>
        <v>13436.435810358438</v>
      </c>
      <c r="AA116" s="4">
        <f t="shared" si="119"/>
        <v>26803.265547070583</v>
      </c>
      <c r="AB116" s="4">
        <f t="shared" si="120"/>
        <v>18816.755728656044</v>
      </c>
      <c r="AC116" s="12">
        <f t="shared" si="100"/>
        <v>1.8145327524798924</v>
      </c>
      <c r="AD116" s="12">
        <f t="shared" si="101"/>
        <v>2.9270875425501459</v>
      </c>
      <c r="AE116" s="12">
        <f t="shared" si="102"/>
        <v>4.2129310647970062</v>
      </c>
      <c r="AF116" s="11">
        <f t="shared" si="103"/>
        <v>-4.0504037456468023E-3</v>
      </c>
      <c r="AG116" s="11">
        <f t="shared" si="104"/>
        <v>2.9673830763510267E-4</v>
      </c>
      <c r="AH116" s="11">
        <f t="shared" si="105"/>
        <v>9.7937136394747881E-3</v>
      </c>
      <c r="AI116" s="1">
        <f t="shared" si="63"/>
        <v>220427.81514434502</v>
      </c>
      <c r="AJ116" s="1">
        <f t="shared" si="64"/>
        <v>67408.875415635281</v>
      </c>
      <c r="AK116" s="1">
        <f t="shared" si="65"/>
        <v>26104.01739874214</v>
      </c>
      <c r="AL116" s="10">
        <f t="shared" si="106"/>
        <v>38.179645030635058</v>
      </c>
      <c r="AM116" s="10">
        <f t="shared" si="107"/>
        <v>7.4504639619890041</v>
      </c>
      <c r="AN116" s="10">
        <f t="shared" si="108"/>
        <v>2.5844328890404338</v>
      </c>
      <c r="AO116" s="7">
        <f t="shared" si="109"/>
        <v>1.1282983303677692E-2</v>
      </c>
      <c r="AP116" s="7">
        <f t="shared" si="110"/>
        <v>1.4213583114903637E-2</v>
      </c>
      <c r="AQ116" s="7">
        <f t="shared" si="111"/>
        <v>1.2893513273918116E-2</v>
      </c>
      <c r="AR116" s="1">
        <f t="shared" si="123"/>
        <v>125923.75637277417</v>
      </c>
      <c r="AS116" s="1">
        <f t="shared" si="121"/>
        <v>40006.638272583215</v>
      </c>
      <c r="AT116" s="1">
        <f t="shared" si="122"/>
        <v>15372.923279252343</v>
      </c>
      <c r="AU116" s="1">
        <f t="shared" si="69"/>
        <v>25184.751274554834</v>
      </c>
      <c r="AV116" s="1">
        <f t="shared" si="70"/>
        <v>8001.3276545166436</v>
      </c>
      <c r="AW116" s="1">
        <f t="shared" si="71"/>
        <v>3074.5846558504691</v>
      </c>
      <c r="AX116">
        <v>0.2</v>
      </c>
      <c r="AY116">
        <v>0.2</v>
      </c>
      <c r="AZ116">
        <v>0.2</v>
      </c>
      <c r="BA116">
        <f t="shared" si="124"/>
        <v>0.2</v>
      </c>
      <c r="BB116">
        <f t="shared" si="130"/>
        <v>4.000000000000001E-3</v>
      </c>
      <c r="BC116">
        <f t="shared" si="125"/>
        <v>4.000000000000001E-3</v>
      </c>
      <c r="BD116">
        <f t="shared" si="126"/>
        <v>4.000000000000001E-3</v>
      </c>
      <c r="BE116">
        <f t="shared" si="127"/>
        <v>503.69502549109677</v>
      </c>
      <c r="BF116">
        <f t="shared" si="128"/>
        <v>160.0265530903329</v>
      </c>
      <c r="BG116">
        <f t="shared" si="129"/>
        <v>61.49169311700939</v>
      </c>
      <c r="BH116">
        <f t="shared" si="131"/>
        <v>374.87249788577662</v>
      </c>
      <c r="BI116">
        <f t="shared" si="132"/>
        <v>59.704125532503525</v>
      </c>
      <c r="BJ116">
        <f t="shared" si="133"/>
        <v>32.679221648907131</v>
      </c>
      <c r="BK116" s="7">
        <f t="shared" si="134"/>
        <v>4.2987661820507589E-2</v>
      </c>
      <c r="BL116" s="8">
        <f>BL$3*temperature!$I226+BL$4*temperature!$I226^2+BL$5*temperature!$I226^6</f>
        <v>-0.33367277948055651</v>
      </c>
      <c r="BM116" s="8">
        <f>BM$3*temperature!$I226+BM$4*temperature!$I226^2+BM$5*temperature!$I226^6</f>
        <v>-2.2446049158173107</v>
      </c>
      <c r="BN116" s="8">
        <f>BN$3*temperature!$I226+BN$4*temperature!$I226^2+BN$5*temperature!$I226^6</f>
        <v>-3.4385621646475988</v>
      </c>
      <c r="BO116" s="8"/>
      <c r="BP116" s="8"/>
      <c r="BQ116" s="8"/>
    </row>
    <row r="117" spans="1:69" x14ac:dyDescent="0.3">
      <c r="A117">
        <f t="shared" si="72"/>
        <v>2071</v>
      </c>
      <c r="B117" s="4">
        <f t="shared" si="73"/>
        <v>1161.4317063919191</v>
      </c>
      <c r="C117" s="4">
        <f t="shared" si="74"/>
        <v>2944.2909276942974</v>
      </c>
      <c r="D117" s="4">
        <f t="shared" si="75"/>
        <v>4310.3418313599414</v>
      </c>
      <c r="E117" s="11">
        <f t="shared" si="76"/>
        <v>1.7979097794337446E-4</v>
      </c>
      <c r="F117" s="11">
        <f t="shared" si="77"/>
        <v>3.542002825188913E-4</v>
      </c>
      <c r="G117" s="11">
        <f t="shared" si="78"/>
        <v>7.2308727710087455E-4</v>
      </c>
      <c r="H117" s="4">
        <f t="shared" si="79"/>
        <v>127448.76930248871</v>
      </c>
      <c r="I117" s="4">
        <f t="shared" si="80"/>
        <v>40658.281359808898</v>
      </c>
      <c r="J117" s="4">
        <f t="shared" si="81"/>
        <v>15608.33252594925</v>
      </c>
      <c r="K117" s="4">
        <f t="shared" si="82"/>
        <v>109734.19151645046</v>
      </c>
      <c r="L117" s="4">
        <f t="shared" si="83"/>
        <v>13809.192895095048</v>
      </c>
      <c r="M117" s="4">
        <f t="shared" si="84"/>
        <v>3621.1356631603203</v>
      </c>
      <c r="N117" s="11">
        <f t="shared" si="85"/>
        <v>1.1928669800892466E-2</v>
      </c>
      <c r="O117" s="11">
        <f t="shared" si="86"/>
        <v>1.5928531840978977E-2</v>
      </c>
      <c r="P117" s="11">
        <f t="shared" si="87"/>
        <v>1.457960928838653E-2</v>
      </c>
      <c r="Q117" s="4">
        <f t="shared" si="88"/>
        <v>9281.3296808284358</v>
      </c>
      <c r="R117" s="4">
        <f t="shared" si="89"/>
        <v>11538.879819187418</v>
      </c>
      <c r="S117" s="4">
        <f t="shared" si="90"/>
        <v>5645.1533299603079</v>
      </c>
      <c r="T117" s="4">
        <f t="shared" si="91"/>
        <v>72.824003963506286</v>
      </c>
      <c r="U117" s="4">
        <f t="shared" si="92"/>
        <v>283.8014651203066</v>
      </c>
      <c r="V117" s="4">
        <f t="shared" si="93"/>
        <v>361.67561913324801</v>
      </c>
      <c r="W117" s="11">
        <f t="shared" si="94"/>
        <v>-1.0734613539272964E-2</v>
      </c>
      <c r="X117" s="11">
        <f t="shared" si="95"/>
        <v>-1.217998157191269E-2</v>
      </c>
      <c r="Y117" s="11">
        <f t="shared" si="96"/>
        <v>-9.7425357312937999E-3</v>
      </c>
      <c r="Z117" s="4">
        <f t="shared" si="118"/>
        <v>13401.751739352392</v>
      </c>
      <c r="AA117" s="4">
        <f t="shared" si="119"/>
        <v>26922.998110025539</v>
      </c>
      <c r="AB117" s="4">
        <f t="shared" si="120"/>
        <v>19108.850879543923</v>
      </c>
      <c r="AC117" s="12">
        <f t="shared" si="100"/>
        <v>1.8071831622226491</v>
      </c>
      <c r="AD117" s="12">
        <f t="shared" si="101"/>
        <v>2.9279561215538221</v>
      </c>
      <c r="AE117" s="12">
        <f t="shared" si="102"/>
        <v>4.2541913052284759</v>
      </c>
      <c r="AF117" s="11">
        <f t="shared" si="103"/>
        <v>-4.0504037456468023E-3</v>
      </c>
      <c r="AG117" s="11">
        <f t="shared" si="104"/>
        <v>2.9673830763510267E-4</v>
      </c>
      <c r="AH117" s="11">
        <f t="shared" si="105"/>
        <v>9.7937136394747881E-3</v>
      </c>
      <c r="AI117" s="1">
        <f t="shared" si="63"/>
        <v>223569.78490446537</v>
      </c>
      <c r="AJ117" s="1">
        <f t="shared" si="64"/>
        <v>68669.315528588399</v>
      </c>
      <c r="AK117" s="1">
        <f t="shared" si="65"/>
        <v>26568.200314718393</v>
      </c>
      <c r="AL117" s="10">
        <f t="shared" si="106"/>
        <v>38.606117525081849</v>
      </c>
      <c r="AM117" s="10">
        <f t="shared" si="107"/>
        <v>7.5553027728696458</v>
      </c>
      <c r="AN117" s="10">
        <f t="shared" si="108"/>
        <v>2.617422084603223</v>
      </c>
      <c r="AO117" s="7">
        <f t="shared" si="109"/>
        <v>1.1170153470640916E-2</v>
      </c>
      <c r="AP117" s="7">
        <f t="shared" si="110"/>
        <v>1.40714472837546E-2</v>
      </c>
      <c r="AQ117" s="7">
        <f t="shared" si="111"/>
        <v>1.2764578141178935E-2</v>
      </c>
      <c r="AR117" s="1">
        <f t="shared" si="123"/>
        <v>127448.76930248871</v>
      </c>
      <c r="AS117" s="1">
        <f t="shared" si="121"/>
        <v>40658.281359808898</v>
      </c>
      <c r="AT117" s="1">
        <f t="shared" si="122"/>
        <v>15608.33252594925</v>
      </c>
      <c r="AU117" s="1">
        <f t="shared" si="69"/>
        <v>25489.753860497745</v>
      </c>
      <c r="AV117" s="1">
        <f t="shared" si="70"/>
        <v>8131.6562719617796</v>
      </c>
      <c r="AW117" s="1">
        <f t="shared" si="71"/>
        <v>3121.6665051898503</v>
      </c>
      <c r="AX117">
        <v>0.2</v>
      </c>
      <c r="AY117">
        <v>0.2</v>
      </c>
      <c r="AZ117">
        <v>0.2</v>
      </c>
      <c r="BA117">
        <f t="shared" si="124"/>
        <v>0.20000000000000004</v>
      </c>
      <c r="BB117">
        <f t="shared" si="130"/>
        <v>4.000000000000001E-3</v>
      </c>
      <c r="BC117">
        <f t="shared" si="125"/>
        <v>4.000000000000001E-3</v>
      </c>
      <c r="BD117">
        <f t="shared" si="126"/>
        <v>4.000000000000001E-3</v>
      </c>
      <c r="BE117">
        <f t="shared" si="127"/>
        <v>509.79507720995497</v>
      </c>
      <c r="BF117">
        <f t="shared" si="128"/>
        <v>162.63312543923564</v>
      </c>
      <c r="BG117">
        <f t="shared" si="129"/>
        <v>62.433330103797019</v>
      </c>
      <c r="BH117">
        <f t="shared" si="131"/>
        <v>380.39435972613353</v>
      </c>
      <c r="BI117">
        <f t="shared" si="132"/>
        <v>60.406766280117438</v>
      </c>
      <c r="BJ117">
        <f t="shared" si="133"/>
        <v>32.672467066364554</v>
      </c>
      <c r="BK117" s="7">
        <f t="shared" si="134"/>
        <v>4.2778387858010775E-2</v>
      </c>
      <c r="BL117" s="8">
        <f>BL$3*temperature!$I227+BL$4*temperature!$I227^2+BL$5*temperature!$I227^6</f>
        <v>-0.54258988318419021</v>
      </c>
      <c r="BM117" s="8">
        <f>BM$3*temperature!$I227+BM$4*temperature!$I227^2+BM$5*temperature!$I227^6</f>
        <v>-2.424752687191372</v>
      </c>
      <c r="BN117" s="8">
        <f>BN$3*temperature!$I227+BN$4*temperature!$I227^2+BN$5*temperature!$I227^6</f>
        <v>-3.5948188187838941</v>
      </c>
      <c r="BO117" s="8"/>
      <c r="BP117" s="8"/>
      <c r="BQ117" s="8"/>
    </row>
    <row r="118" spans="1:69" x14ac:dyDescent="0.3">
      <c r="A118">
        <f t="shared" si="72"/>
        <v>2072</v>
      </c>
      <c r="B118" s="4">
        <f t="shared" si="73"/>
        <v>1161.6300805871103</v>
      </c>
      <c r="C118" s="4">
        <f t="shared" si="74"/>
        <v>2945.2816529387837</v>
      </c>
      <c r="D118" s="4">
        <f t="shared" si="75"/>
        <v>4313.3027470312427</v>
      </c>
      <c r="E118" s="11">
        <f t="shared" si="76"/>
        <v>1.7080142904620573E-4</v>
      </c>
      <c r="F118" s="11">
        <f t="shared" si="77"/>
        <v>3.364902683929467E-4</v>
      </c>
      <c r="G118" s="11">
        <f t="shared" si="78"/>
        <v>6.8693291324583075E-4</v>
      </c>
      <c r="H118" s="4">
        <f t="shared" si="79"/>
        <v>128962.94025848618</v>
      </c>
      <c r="I118" s="4">
        <f t="shared" si="80"/>
        <v>41309.98184012188</v>
      </c>
      <c r="J118" s="4">
        <f t="shared" si="81"/>
        <v>15843.427816441459</v>
      </c>
      <c r="K118" s="4">
        <f t="shared" si="82"/>
        <v>111018.94003408196</v>
      </c>
      <c r="L118" s="4">
        <f t="shared" si="83"/>
        <v>14025.817123093486</v>
      </c>
      <c r="M118" s="4">
        <f t="shared" si="84"/>
        <v>3673.1545976795073</v>
      </c>
      <c r="N118" s="11">
        <f t="shared" si="85"/>
        <v>1.1707823239750281E-2</v>
      </c>
      <c r="O118" s="11">
        <f t="shared" si="86"/>
        <v>1.5686957930421963E-2</v>
      </c>
      <c r="P118" s="11">
        <f t="shared" si="87"/>
        <v>1.4365364724774787E-2</v>
      </c>
      <c r="Q118" s="4">
        <f t="shared" si="88"/>
        <v>9290.7825009984826</v>
      </c>
      <c r="R118" s="4">
        <f t="shared" si="89"/>
        <v>11581.037295917178</v>
      </c>
      <c r="S118" s="4">
        <f t="shared" si="90"/>
        <v>5674.3550660634555</v>
      </c>
      <c r="T118" s="4">
        <f t="shared" si="91"/>
        <v>72.042266424575558</v>
      </c>
      <c r="U118" s="4">
        <f t="shared" si="92"/>
        <v>280.34476850505945</v>
      </c>
      <c r="V118" s="4">
        <f t="shared" si="93"/>
        <v>358.15198149070454</v>
      </c>
      <c r="W118" s="11">
        <f t="shared" si="94"/>
        <v>-1.0734613539272964E-2</v>
      </c>
      <c r="X118" s="11">
        <f t="shared" si="95"/>
        <v>-1.217998157191269E-2</v>
      </c>
      <c r="Y118" s="11">
        <f t="shared" si="96"/>
        <v>-9.7425357312937999E-3</v>
      </c>
      <c r="Z118" s="4">
        <f t="shared" si="118"/>
        <v>13364.100036923497</v>
      </c>
      <c r="AA118" s="4">
        <f t="shared" si="119"/>
        <v>27036.287364191274</v>
      </c>
      <c r="AB118" s="4">
        <f t="shared" si="120"/>
        <v>19400.611001763056</v>
      </c>
      <c r="AC118" s="12">
        <f t="shared" si="100"/>
        <v>1.7998633407733127</v>
      </c>
      <c r="AD118" s="12">
        <f t="shared" si="101"/>
        <v>2.9288249582981618</v>
      </c>
      <c r="AE118" s="12">
        <f t="shared" si="102"/>
        <v>4.2958556366394269</v>
      </c>
      <c r="AF118" s="11">
        <f t="shared" si="103"/>
        <v>-4.0504037456468023E-3</v>
      </c>
      <c r="AG118" s="11">
        <f t="shared" si="104"/>
        <v>2.9673830763510267E-4</v>
      </c>
      <c r="AH118" s="11">
        <f t="shared" si="105"/>
        <v>9.7937136394747881E-3</v>
      </c>
      <c r="AI118" s="1">
        <f t="shared" si="63"/>
        <v>226702.56027451658</v>
      </c>
      <c r="AJ118" s="1">
        <f t="shared" si="64"/>
        <v>69934.04024769133</v>
      </c>
      <c r="AK118" s="1">
        <f t="shared" si="65"/>
        <v>27033.046788436404</v>
      </c>
      <c r="AL118" s="10">
        <f t="shared" si="106"/>
        <v>39.033041420166008</v>
      </c>
      <c r="AM118" s="10">
        <f t="shared" si="107"/>
        <v>7.6605536771040734</v>
      </c>
      <c r="AN118" s="10">
        <f t="shared" si="108"/>
        <v>2.6504982704433142</v>
      </c>
      <c r="AO118" s="7">
        <f t="shared" si="109"/>
        <v>1.1058451935934506E-2</v>
      </c>
      <c r="AP118" s="7">
        <f t="shared" si="110"/>
        <v>1.3930732810917055E-2</v>
      </c>
      <c r="AQ118" s="7">
        <f t="shared" si="111"/>
        <v>1.2636932359767145E-2</v>
      </c>
      <c r="AR118" s="1">
        <f t="shared" si="123"/>
        <v>128962.94025848618</v>
      </c>
      <c r="AS118" s="1">
        <f t="shared" si="121"/>
        <v>41309.98184012188</v>
      </c>
      <c r="AT118" s="1">
        <f t="shared" si="122"/>
        <v>15843.427816441459</v>
      </c>
      <c r="AU118" s="1">
        <f t="shared" si="69"/>
        <v>25792.588051697239</v>
      </c>
      <c r="AV118" s="1">
        <f t="shared" si="70"/>
        <v>8261.9963680243764</v>
      </c>
      <c r="AW118" s="1">
        <f t="shared" si="71"/>
        <v>3168.6855632882921</v>
      </c>
      <c r="AX118">
        <v>0.2</v>
      </c>
      <c r="AY118">
        <v>0.2</v>
      </c>
      <c r="AZ118">
        <v>0.2</v>
      </c>
      <c r="BA118">
        <f t="shared" si="124"/>
        <v>0.2</v>
      </c>
      <c r="BB118">
        <f t="shared" si="130"/>
        <v>4.000000000000001E-3</v>
      </c>
      <c r="BC118">
        <f t="shared" si="125"/>
        <v>4.000000000000001E-3</v>
      </c>
      <c r="BD118">
        <f t="shared" si="126"/>
        <v>4.000000000000001E-3</v>
      </c>
      <c r="BE118">
        <f t="shared" si="127"/>
        <v>515.85176103394485</v>
      </c>
      <c r="BF118">
        <f t="shared" si="128"/>
        <v>165.23992736048757</v>
      </c>
      <c r="BG118">
        <f t="shared" si="129"/>
        <v>63.373711265765849</v>
      </c>
      <c r="BH118">
        <f t="shared" si="131"/>
        <v>385.99812902380609</v>
      </c>
      <c r="BI118">
        <f t="shared" si="132"/>
        <v>61.117832169272894</v>
      </c>
      <c r="BJ118">
        <f t="shared" si="133"/>
        <v>32.665832668881755</v>
      </c>
      <c r="BK118" s="7">
        <f t="shared" si="134"/>
        <v>4.2569643103059523E-2</v>
      </c>
      <c r="BL118" s="8">
        <f>BL$3*temperature!$I228+BL$4*temperature!$I228^2+BL$5*temperature!$I228^6</f>
        <v>-0.75722406745828508</v>
      </c>
      <c r="BM118" s="8">
        <f>BM$3*temperature!$I228+BM$4*temperature!$I228^2+BM$5*temperature!$I228^6</f>
        <v>-2.6091830455323404</v>
      </c>
      <c r="BN118" s="8">
        <f>BN$3*temperature!$I228+BN$4*temperature!$I228^2+BN$5*temperature!$I228^6</f>
        <v>-3.7542967667432645</v>
      </c>
      <c r="BO118" s="8"/>
      <c r="BP118" s="8"/>
      <c r="BQ118" s="8"/>
    </row>
    <row r="119" spans="1:69" x14ac:dyDescent="0.3">
      <c r="A119">
        <f t="shared" si="72"/>
        <v>2073</v>
      </c>
      <c r="B119" s="4">
        <f t="shared" si="73"/>
        <v>1161.8185682610083</v>
      </c>
      <c r="C119" s="4">
        <f t="shared" si="74"/>
        <v>2946.2231586219796</v>
      </c>
      <c r="D119" s="4">
        <f t="shared" si="75"/>
        <v>4316.117549171885</v>
      </c>
      <c r="E119" s="11">
        <f t="shared" si="76"/>
        <v>1.6226135759389544E-4</v>
      </c>
      <c r="F119" s="11">
        <f t="shared" si="77"/>
        <v>3.1966575497329933E-4</v>
      </c>
      <c r="G119" s="11">
        <f t="shared" si="78"/>
        <v>6.5258626758353923E-4</v>
      </c>
      <c r="H119" s="4">
        <f t="shared" si="79"/>
        <v>130465.64035324351</v>
      </c>
      <c r="I119" s="4">
        <f t="shared" si="80"/>
        <v>41961.510430448361</v>
      </c>
      <c r="J119" s="4">
        <f t="shared" si="81"/>
        <v>16078.1442155071</v>
      </c>
      <c r="K119" s="4">
        <f t="shared" si="82"/>
        <v>112294.33227988637</v>
      </c>
      <c r="L119" s="4">
        <f t="shared" si="83"/>
        <v>14242.475254343864</v>
      </c>
      <c r="M119" s="4">
        <f t="shared" si="84"/>
        <v>3725.1404838572907</v>
      </c>
      <c r="N119" s="11">
        <f t="shared" si="85"/>
        <v>1.1488060014019918E-2</v>
      </c>
      <c r="O119" s="11">
        <f t="shared" si="86"/>
        <v>1.5447095121014387E-2</v>
      </c>
      <c r="P119" s="11">
        <f t="shared" si="87"/>
        <v>1.4152926264150434E-2</v>
      </c>
      <c r="Q119" s="4">
        <f t="shared" si="88"/>
        <v>9298.1453550155456</v>
      </c>
      <c r="R119" s="4">
        <f t="shared" si="89"/>
        <v>11620.408401209032</v>
      </c>
      <c r="S119" s="4">
        <f t="shared" si="90"/>
        <v>5702.3176045730779</v>
      </c>
      <c r="T119" s="4">
        <f t="shared" si="91"/>
        <v>71.268920536014406</v>
      </c>
      <c r="U119" s="4">
        <f t="shared" si="92"/>
        <v>276.93017439088567</v>
      </c>
      <c r="V119" s="4">
        <f t="shared" si="93"/>
        <v>354.6626730137977</v>
      </c>
      <c r="W119" s="11">
        <f t="shared" si="94"/>
        <v>-1.0734613539272964E-2</v>
      </c>
      <c r="X119" s="11">
        <f t="shared" si="95"/>
        <v>-1.217998157191269E-2</v>
      </c>
      <c r="Y119" s="11">
        <f t="shared" si="96"/>
        <v>-9.7425357312937999E-3</v>
      </c>
      <c r="Z119" s="4">
        <f t="shared" si="118"/>
        <v>13323.525933512392</v>
      </c>
      <c r="AA119" s="4">
        <f t="shared" si="119"/>
        <v>27143.116873435458</v>
      </c>
      <c r="AB119" s="4">
        <f t="shared" si="120"/>
        <v>19691.955053684895</v>
      </c>
      <c r="AC119" s="12">
        <f t="shared" si="100"/>
        <v>1.792573167556192</v>
      </c>
      <c r="AD119" s="12">
        <f t="shared" si="101"/>
        <v>2.9296940528596465</v>
      </c>
      <c r="AE119" s="12">
        <f t="shared" si="102"/>
        <v>4.3379280165811975</v>
      </c>
      <c r="AF119" s="11">
        <f t="shared" si="103"/>
        <v>-4.0504037456468023E-3</v>
      </c>
      <c r="AG119" s="11">
        <f t="shared" si="104"/>
        <v>2.9673830763510267E-4</v>
      </c>
      <c r="AH119" s="11">
        <f t="shared" si="105"/>
        <v>9.7937136394747881E-3</v>
      </c>
      <c r="AI119" s="1">
        <f t="shared" si="63"/>
        <v>229824.89229876216</v>
      </c>
      <c r="AJ119" s="1">
        <f t="shared" si="64"/>
        <v>71202.632590946581</v>
      </c>
      <c r="AK119" s="1">
        <f t="shared" si="65"/>
        <v>27498.427672881055</v>
      </c>
      <c r="AL119" s="10">
        <f t="shared" si="106"/>
        <v>39.460369982499671</v>
      </c>
      <c r="AM119" s="10">
        <f t="shared" si="107"/>
        <v>7.7662036322989048</v>
      </c>
      <c r="AN119" s="10">
        <f t="shared" si="108"/>
        <v>2.6836574961329536</v>
      </c>
      <c r="AO119" s="7">
        <f t="shared" si="109"/>
        <v>1.094786741657516E-2</v>
      </c>
      <c r="AP119" s="7">
        <f t="shared" si="110"/>
        <v>1.3791425482807885E-2</v>
      </c>
      <c r="AQ119" s="7">
        <f t="shared" si="111"/>
        <v>1.2510563036169473E-2</v>
      </c>
      <c r="AR119" s="1">
        <f t="shared" si="123"/>
        <v>130465.64035324351</v>
      </c>
      <c r="AS119" s="1">
        <f t="shared" si="121"/>
        <v>41961.510430448361</v>
      </c>
      <c r="AT119" s="1">
        <f t="shared" si="122"/>
        <v>16078.1442155071</v>
      </c>
      <c r="AU119" s="1">
        <f t="shared" si="69"/>
        <v>26093.128070648701</v>
      </c>
      <c r="AV119" s="1">
        <f t="shared" si="70"/>
        <v>8392.3020860896722</v>
      </c>
      <c r="AW119" s="1">
        <f t="shared" si="71"/>
        <v>3215.62884310142</v>
      </c>
      <c r="AX119">
        <v>0.2</v>
      </c>
      <c r="AY119">
        <v>0.2</v>
      </c>
      <c r="AZ119">
        <v>0.2</v>
      </c>
      <c r="BA119">
        <f t="shared" si="124"/>
        <v>0.2</v>
      </c>
      <c r="BB119">
        <f t="shared" si="130"/>
        <v>4.000000000000001E-3</v>
      </c>
      <c r="BC119">
        <f t="shared" si="125"/>
        <v>4.000000000000001E-3</v>
      </c>
      <c r="BD119">
        <f t="shared" si="126"/>
        <v>4.000000000000001E-3</v>
      </c>
      <c r="BE119">
        <f t="shared" si="127"/>
        <v>521.86256141297417</v>
      </c>
      <c r="BF119">
        <f t="shared" si="128"/>
        <v>167.84604172179348</v>
      </c>
      <c r="BG119">
        <f t="shared" si="129"/>
        <v>64.312576862028422</v>
      </c>
      <c r="BH119">
        <f t="shared" si="131"/>
        <v>391.68502693445731</v>
      </c>
      <c r="BI119">
        <f t="shared" si="132"/>
        <v>61.837423647562659</v>
      </c>
      <c r="BJ119">
        <f t="shared" si="133"/>
        <v>32.659315282153159</v>
      </c>
      <c r="BK119" s="7">
        <f t="shared" si="134"/>
        <v>4.236147919156294E-2</v>
      </c>
      <c r="BL119" s="8">
        <f>BL$3*temperature!$I229+BL$4*temperature!$I229^2+BL$5*temperature!$I229^6</f>
        <v>-0.97756397705790832</v>
      </c>
      <c r="BM119" s="8">
        <f>BM$3*temperature!$I229+BM$4*temperature!$I229^2+BM$5*temperature!$I229^6</f>
        <v>-2.7978820933783464</v>
      </c>
      <c r="BN119" s="8">
        <f>BN$3*temperature!$I229+BN$4*temperature!$I229^2+BN$5*temperature!$I229^6</f>
        <v>-3.9169808244005626</v>
      </c>
      <c r="BO119" s="8"/>
      <c r="BP119" s="8"/>
      <c r="BQ119" s="8"/>
    </row>
    <row r="120" spans="1:69" x14ac:dyDescent="0.3">
      <c r="A120">
        <f t="shared" si="72"/>
        <v>2074</v>
      </c>
      <c r="B120" s="4">
        <f t="shared" si="73"/>
        <v>1161.9976606062639</v>
      </c>
      <c r="C120" s="4">
        <f t="shared" si="74"/>
        <v>2947.1178749397845</v>
      </c>
      <c r="D120" s="4">
        <f t="shared" si="75"/>
        <v>4318.7933562616581</v>
      </c>
      <c r="E120" s="11">
        <f t="shared" si="76"/>
        <v>1.5414828971420066E-4</v>
      </c>
      <c r="F120" s="11">
        <f t="shared" si="77"/>
        <v>3.0368246722463436E-4</v>
      </c>
      <c r="G120" s="11">
        <f t="shared" si="78"/>
        <v>6.1995695420436229E-4</v>
      </c>
      <c r="H120" s="4">
        <f t="shared" si="79"/>
        <v>131956.2473016337</v>
      </c>
      <c r="I120" s="4">
        <f t="shared" si="80"/>
        <v>42612.637759390869</v>
      </c>
      <c r="J120" s="4">
        <f t="shared" si="81"/>
        <v>16312.417143566745</v>
      </c>
      <c r="K120" s="4">
        <f t="shared" si="82"/>
        <v>113559.82182682406</v>
      </c>
      <c r="L120" s="4">
        <f t="shared" si="83"/>
        <v>14459.088359423538</v>
      </c>
      <c r="M120" s="4">
        <f t="shared" si="84"/>
        <v>3777.0774839032242</v>
      </c>
      <c r="N120" s="11">
        <f t="shared" si="85"/>
        <v>1.1269398207770065E-2</v>
      </c>
      <c r="O120" s="11">
        <f t="shared" si="86"/>
        <v>1.5208950776558927E-2</v>
      </c>
      <c r="P120" s="11">
        <f t="shared" si="87"/>
        <v>1.3942292987606741E-2</v>
      </c>
      <c r="Q120" s="4">
        <f t="shared" si="88"/>
        <v>9303.4269257745218</v>
      </c>
      <c r="R120" s="4">
        <f t="shared" si="89"/>
        <v>11656.992590419908</v>
      </c>
      <c r="S120" s="4">
        <f t="shared" si="90"/>
        <v>5729.0409479667915</v>
      </c>
      <c r="T120" s="4">
        <f t="shared" si="91"/>
        <v>70.50387621669914</v>
      </c>
      <c r="U120" s="4">
        <f t="shared" si="92"/>
        <v>273.55716997009813</v>
      </c>
      <c r="V120" s="4">
        <f t="shared" si="93"/>
        <v>351.20735924940459</v>
      </c>
      <c r="W120" s="11">
        <f t="shared" si="94"/>
        <v>-1.0734613539272964E-2</v>
      </c>
      <c r="X120" s="11">
        <f t="shared" si="95"/>
        <v>-1.217998157191269E-2</v>
      </c>
      <c r="Y120" s="11">
        <f t="shared" si="96"/>
        <v>-9.7425357312937999E-3</v>
      </c>
      <c r="Z120" s="4">
        <f t="shared" si="118"/>
        <v>13280.076270548379</v>
      </c>
      <c r="AA120" s="4">
        <f t="shared" si="119"/>
        <v>27243.474892316503</v>
      </c>
      <c r="AB120" s="4">
        <f t="shared" si="120"/>
        <v>19982.802383745835</v>
      </c>
      <c r="AC120" s="12">
        <f t="shared" si="100"/>
        <v>1.7853125224839765</v>
      </c>
      <c r="AD120" s="12">
        <f t="shared" si="101"/>
        <v>2.9305634053147807</v>
      </c>
      <c r="AE120" s="12">
        <f t="shared" si="102"/>
        <v>4.3804124413642489</v>
      </c>
      <c r="AF120" s="11">
        <f t="shared" si="103"/>
        <v>-4.0504037456468023E-3</v>
      </c>
      <c r="AG120" s="11">
        <f t="shared" si="104"/>
        <v>2.9673830763510267E-4</v>
      </c>
      <c r="AH120" s="11">
        <f t="shared" si="105"/>
        <v>9.7937136394747881E-3</v>
      </c>
      <c r="AI120" s="1">
        <f t="shared" si="63"/>
        <v>232935.53113953467</v>
      </c>
      <c r="AJ120" s="1">
        <f t="shared" si="64"/>
        <v>72474.671417941601</v>
      </c>
      <c r="AK120" s="1">
        <f t="shared" si="65"/>
        <v>27964.213748694368</v>
      </c>
      <c r="AL120" s="10">
        <f t="shared" si="106"/>
        <v>39.888056812289307</v>
      </c>
      <c r="AM120" s="10">
        <f t="shared" si="107"/>
        <v>7.8722395807912759</v>
      </c>
      <c r="AN120" s="10">
        <f t="shared" si="108"/>
        <v>2.7168958217430852</v>
      </c>
      <c r="AO120" s="7">
        <f t="shared" si="109"/>
        <v>1.0838388742409407E-2</v>
      </c>
      <c r="AP120" s="7">
        <f t="shared" si="110"/>
        <v>1.3653511227979807E-2</v>
      </c>
      <c r="AQ120" s="7">
        <f t="shared" si="111"/>
        <v>1.2385457405807777E-2</v>
      </c>
      <c r="AR120" s="1">
        <f t="shared" si="123"/>
        <v>131956.2473016337</v>
      </c>
      <c r="AS120" s="1">
        <f t="shared" si="121"/>
        <v>42612.637759390869</v>
      </c>
      <c r="AT120" s="1">
        <f t="shared" si="122"/>
        <v>16312.417143566745</v>
      </c>
      <c r="AU120" s="1">
        <f t="shared" si="69"/>
        <v>26391.249460326741</v>
      </c>
      <c r="AV120" s="1">
        <f t="shared" si="70"/>
        <v>8522.5275518781746</v>
      </c>
      <c r="AW120" s="1">
        <f t="shared" si="71"/>
        <v>3262.483428713349</v>
      </c>
      <c r="AX120">
        <v>0.2</v>
      </c>
      <c r="AY120">
        <v>0.2</v>
      </c>
      <c r="AZ120">
        <v>0.2</v>
      </c>
      <c r="BA120">
        <f t="shared" si="124"/>
        <v>0.2</v>
      </c>
      <c r="BB120">
        <f t="shared" si="130"/>
        <v>4.000000000000001E-3</v>
      </c>
      <c r="BC120">
        <f t="shared" si="125"/>
        <v>4.000000000000001E-3</v>
      </c>
      <c r="BD120">
        <f t="shared" si="126"/>
        <v>4.000000000000001E-3</v>
      </c>
      <c r="BE120">
        <f t="shared" si="127"/>
        <v>527.82498920653495</v>
      </c>
      <c r="BF120">
        <f t="shared" si="128"/>
        <v>170.45055103756351</v>
      </c>
      <c r="BG120">
        <f t="shared" si="129"/>
        <v>65.249668574266991</v>
      </c>
      <c r="BH120">
        <f t="shared" si="131"/>
        <v>397.45629351324442</v>
      </c>
      <c r="BI120">
        <f t="shared" si="132"/>
        <v>62.565642492850948</v>
      </c>
      <c r="BJ120">
        <f t="shared" si="133"/>
        <v>32.652911899554979</v>
      </c>
      <c r="BK120" s="7">
        <f t="shared" si="134"/>
        <v>4.2153946279248816E-2</v>
      </c>
      <c r="BL120" s="8">
        <f>BL$3*temperature!$I230+BL$4*temperature!$I230^2+BL$5*temperature!$I230^6</f>
        <v>-1.2035940415527122</v>
      </c>
      <c r="BM120" s="8">
        <f>BM$3*temperature!$I230+BM$4*temperature!$I230^2+BM$5*temperature!$I230^6</f>
        <v>-2.9908328406608398</v>
      </c>
      <c r="BN120" s="8">
        <f>BN$3*temperature!$I230+BN$4*temperature!$I230^2+BN$5*temperature!$I230^6</f>
        <v>-4.0828535383947591</v>
      </c>
      <c r="BO120" s="8"/>
      <c r="BP120" s="8"/>
      <c r="BQ120" s="8"/>
    </row>
    <row r="121" spans="1:69" x14ac:dyDescent="0.3">
      <c r="A121">
        <f t="shared" si="72"/>
        <v>2075</v>
      </c>
      <c r="B121" s="4">
        <f t="shared" si="73"/>
        <v>1162.1678245606965</v>
      </c>
      <c r="C121" s="4">
        <f t="shared" si="74"/>
        <v>2947.9681135658748</v>
      </c>
      <c r="D121" s="4">
        <f t="shared" si="75"/>
        <v>4321.3369489378947</v>
      </c>
      <c r="E121" s="11">
        <f t="shared" si="76"/>
        <v>1.4644087522849061E-4</v>
      </c>
      <c r="F121" s="11">
        <f t="shared" si="77"/>
        <v>2.8849834386340264E-4</v>
      </c>
      <c r="G121" s="11">
        <f t="shared" si="78"/>
        <v>5.8895910649414413E-4</v>
      </c>
      <c r="H121" s="4">
        <f t="shared" si="79"/>
        <v>133434.14612785107</v>
      </c>
      <c r="I121" s="4">
        <f t="shared" si="80"/>
        <v>43263.134608062814</v>
      </c>
      <c r="J121" s="4">
        <f t="shared" si="81"/>
        <v>16546.182430075478</v>
      </c>
      <c r="K121" s="4">
        <f t="shared" si="82"/>
        <v>114814.86865142704</v>
      </c>
      <c r="L121" s="4">
        <f t="shared" si="83"/>
        <v>14675.577530494909</v>
      </c>
      <c r="M121" s="4">
        <f t="shared" si="84"/>
        <v>3828.949842511639</v>
      </c>
      <c r="N121" s="11">
        <f t="shared" si="85"/>
        <v>1.1051856232364488E-2</v>
      </c>
      <c r="O121" s="11">
        <f t="shared" si="86"/>
        <v>1.4972532547688377E-2</v>
      </c>
      <c r="P121" s="11">
        <f t="shared" si="87"/>
        <v>1.3733464253640415E-2</v>
      </c>
      <c r="Q121" s="4">
        <f t="shared" si="88"/>
        <v>9306.6373081161455</v>
      </c>
      <c r="R121" s="4">
        <f t="shared" si="89"/>
        <v>11690.791308183254</v>
      </c>
      <c r="S121" s="4">
        <f t="shared" si="90"/>
        <v>5754.5257877338681</v>
      </c>
      <c r="T121" s="4">
        <f t="shared" si="91"/>
        <v>69.747044352492139</v>
      </c>
      <c r="U121" s="4">
        <f t="shared" si="92"/>
        <v>270.22524868099777</v>
      </c>
      <c r="V121" s="4">
        <f t="shared" si="93"/>
        <v>347.78570900282392</v>
      </c>
      <c r="W121" s="11">
        <f t="shared" si="94"/>
        <v>-1.0734613539272964E-2</v>
      </c>
      <c r="X121" s="11">
        <f t="shared" si="95"/>
        <v>-1.217998157191269E-2</v>
      </c>
      <c r="Y121" s="11">
        <f t="shared" si="96"/>
        <v>-9.7425357312937999E-3</v>
      </c>
      <c r="Z121" s="4">
        <f t="shared" si="118"/>
        <v>13233.799449581264</v>
      </c>
      <c r="AA121" s="4">
        <f t="shared" si="119"/>
        <v>27337.354355035626</v>
      </c>
      <c r="AB121" s="4">
        <f t="shared" si="120"/>
        <v>20273.072796650868</v>
      </c>
      <c r="AC121" s="12">
        <f t="shared" si="100"/>
        <v>1.7780812859557573</v>
      </c>
      <c r="AD121" s="12">
        <f t="shared" si="101"/>
        <v>2.9314330157400912</v>
      </c>
      <c r="AE121" s="12">
        <f t="shared" si="102"/>
        <v>4.423312946437763</v>
      </c>
      <c r="AF121" s="11">
        <f t="shared" si="103"/>
        <v>-4.0504037456468023E-3</v>
      </c>
      <c r="AG121" s="11">
        <f t="shared" si="104"/>
        <v>2.9673830763510267E-4</v>
      </c>
      <c r="AH121" s="11">
        <f t="shared" si="105"/>
        <v>9.7937136394747881E-3</v>
      </c>
      <c r="AI121" s="1">
        <f t="shared" ref="AI121:AI184" si="135">(1-$AI$5)*AI120+AU120</f>
        <v>236033.22748590793</v>
      </c>
      <c r="AJ121" s="1">
        <f t="shared" ref="AJ121:AJ184" si="136">(1-$AI$5)*AJ120+AV120</f>
        <v>73749.731828025615</v>
      </c>
      <c r="AK121" s="1">
        <f t="shared" ref="AK121:AK184" si="137">(1-$AI$5)*AK120+AW120</f>
        <v>28430.275802538283</v>
      </c>
      <c r="AL121" s="10">
        <f t="shared" si="106"/>
        <v>40.316055855541094</v>
      </c>
      <c r="AM121" s="10">
        <f t="shared" si="107"/>
        <v>7.978648455181899</v>
      </c>
      <c r="AN121" s="10">
        <f t="shared" si="108"/>
        <v>2.7502093192445392</v>
      </c>
      <c r="AO121" s="7">
        <f t="shared" si="109"/>
        <v>1.0730004854985313E-2</v>
      </c>
      <c r="AP121" s="7">
        <f t="shared" si="110"/>
        <v>1.3516976115700009E-2</v>
      </c>
      <c r="AQ121" s="7">
        <f t="shared" si="111"/>
        <v>1.2261602831749699E-2</v>
      </c>
      <c r="AR121" s="1">
        <f t="shared" si="123"/>
        <v>133434.14612785107</v>
      </c>
      <c r="AS121" s="1">
        <f t="shared" si="121"/>
        <v>43263.134608062814</v>
      </c>
      <c r="AT121" s="1">
        <f t="shared" si="122"/>
        <v>16546.182430075478</v>
      </c>
      <c r="AU121" s="1">
        <f t="shared" ref="AU121:AU184" si="138">$AU$5*AR121</f>
        <v>26686.829225570214</v>
      </c>
      <c r="AV121" s="1">
        <f t="shared" ref="AV121:AV184" si="139">$AU$5*AS121</f>
        <v>8652.6269216125638</v>
      </c>
      <c r="AW121" s="1">
        <f t="shared" ref="AW121:AW184" si="140">$AU$5*AT121</f>
        <v>3309.2364860150956</v>
      </c>
      <c r="AX121">
        <v>0.2</v>
      </c>
      <c r="AY121">
        <v>0.2</v>
      </c>
      <c r="AZ121">
        <v>0.2</v>
      </c>
      <c r="BA121">
        <f t="shared" si="124"/>
        <v>0.2</v>
      </c>
      <c r="BB121">
        <f t="shared" si="130"/>
        <v>4.000000000000001E-3</v>
      </c>
      <c r="BC121">
        <f t="shared" si="125"/>
        <v>4.000000000000001E-3</v>
      </c>
      <c r="BD121">
        <f t="shared" si="126"/>
        <v>4.000000000000001E-3</v>
      </c>
      <c r="BE121">
        <f t="shared" si="127"/>
        <v>533.73658451140443</v>
      </c>
      <c r="BF121">
        <f t="shared" si="128"/>
        <v>173.05253843225128</v>
      </c>
      <c r="BG121">
        <f t="shared" si="129"/>
        <v>66.184729720301931</v>
      </c>
      <c r="BH121">
        <f t="shared" si="131"/>
        <v>403.31318798116786</v>
      </c>
      <c r="BI121">
        <f t="shared" si="132"/>
        <v>63.302591825377021</v>
      </c>
      <c r="BJ121">
        <f t="shared" si="133"/>
        <v>32.646619673380599</v>
      </c>
      <c r="BK121" s="7">
        <f t="shared" si="134"/>
        <v>4.1947093066585478E-2</v>
      </c>
      <c r="BL121" s="8">
        <f>BL$3*temperature!$I231+BL$4*temperature!$I231^2+BL$5*temperature!$I231^6</f>
        <v>-1.4352945244655686</v>
      </c>
      <c r="BM121" s="8">
        <f>BM$3*temperature!$I231+BM$4*temperature!$I231^2+BM$5*temperature!$I231^6</f>
        <v>-3.1880152464988232</v>
      </c>
      <c r="BN121" s="8">
        <f>BN$3*temperature!$I231+BN$4*temperature!$I231^2+BN$5*temperature!$I231^6</f>
        <v>-4.2518952219401234</v>
      </c>
      <c r="BO121" s="8"/>
      <c r="BP121" s="8"/>
      <c r="BQ121" s="8"/>
    </row>
    <row r="122" spans="1:69" x14ac:dyDescent="0.3">
      <c r="A122">
        <f t="shared" ref="A122:A185" si="141">1+A121</f>
        <v>2076</v>
      </c>
      <c r="B122" s="4">
        <f t="shared" ref="B122:B185" si="142">B121*(1+E122)</f>
        <v>1162.3295039904181</v>
      </c>
      <c r="C122" s="4">
        <f t="shared" ref="C122:C185" si="143">C121*(1+F122)</f>
        <v>2948.7760732884744</v>
      </c>
      <c r="D122" s="4">
        <f t="shared" ref="D122:D185" si="144">D121*(1+G122)</f>
        <v>4323.7547851487852</v>
      </c>
      <c r="E122" s="11">
        <f t="shared" ref="E122:E185" si="145">E121*$E$5</f>
        <v>1.3911883146706607E-4</v>
      </c>
      <c r="F122" s="11">
        <f t="shared" ref="F122:F185" si="146">F121*$E$5</f>
        <v>2.7407342667023251E-4</v>
      </c>
      <c r="G122" s="11">
        <f t="shared" ref="G122:G185" si="147">G121*$E$5</f>
        <v>5.5951115116943694E-4</v>
      </c>
      <c r="H122" s="4">
        <f t="shared" ref="H122:H185" si="148">AR122</f>
        <v>134898.7298572638</v>
      </c>
      <c r="I122" s="4">
        <f t="shared" ref="I122:I185" si="149">AS122</f>
        <v>43912.772150207471</v>
      </c>
      <c r="J122" s="4">
        <f t="shared" ref="J122:J185" si="150">AT122</f>
        <v>16779.376366805682</v>
      </c>
      <c r="K122" s="4">
        <f t="shared" ref="K122:K185" si="151">H122/B122*1000</f>
        <v>116058.93973622807</v>
      </c>
      <c r="L122" s="4">
        <f t="shared" ref="L122:L185" si="152">I122/C122*1000</f>
        <v>14891.863966203427</v>
      </c>
      <c r="M122" s="4">
        <f t="shared" ref="M122:M185" si="153">J122/D122*1000</f>
        <v>3880.7419015619048</v>
      </c>
      <c r="N122" s="11">
        <f t="shared" ref="N122:N185" si="154">K122/K121-1</f>
        <v>1.0835452754625274E-2</v>
      </c>
      <c r="O122" s="11">
        <f t="shared" ref="O122:O185" si="155">L122/L121-1</f>
        <v>1.4737848323794323E-2</v>
      </c>
      <c r="P122" s="11">
        <f t="shared" ref="P122:P185" si="156">M122/M121-1</f>
        <v>1.3526439671586843E-2</v>
      </c>
      <c r="Q122" s="4">
        <f t="shared" ref="Q122:Q185" si="157">T122*H122/1000</f>
        <v>9307.7879946764515</v>
      </c>
      <c r="R122" s="4">
        <f t="shared" ref="R122:R185" si="158">U122*I122/1000</f>
        <v>11721.80797478159</v>
      </c>
      <c r="S122" s="4">
        <f t="shared" ref="S122:S185" si="159">V122*J122/1000</f>
        <v>5778.7734988080665</v>
      </c>
      <c r="T122" s="4">
        <f t="shared" ref="T122:T185" si="160">T121*(1+W122)</f>
        <v>68.998336785861611</v>
      </c>
      <c r="U122" s="4">
        <f t="shared" ref="U122:U185" si="161">U121*(1+X122)</f>
        <v>266.93391013179769</v>
      </c>
      <c r="V122" s="4">
        <f t="shared" ref="V122:V185" si="162">V121*(1+Y122)</f>
        <v>344.39739430603055</v>
      </c>
      <c r="W122" s="11">
        <f t="shared" ref="W122:W185" si="163">T$5-1</f>
        <v>-1.0734613539272964E-2</v>
      </c>
      <c r="X122" s="11">
        <f t="shared" ref="X122:X185" si="164">U$5-1</f>
        <v>-1.217998157191269E-2</v>
      </c>
      <c r="Y122" s="11">
        <f t="shared" ref="Y122:Y185" si="165">V$5-1</f>
        <v>-9.7425357312937999E-3</v>
      </c>
      <c r="Z122" s="4">
        <f t="shared" si="118"/>
        <v>13184.745378528429</v>
      </c>
      <c r="AA122" s="4">
        <f t="shared" si="119"/>
        <v>27424.752857366264</v>
      </c>
      <c r="AB122" s="4">
        <f t="shared" si="120"/>
        <v>20562.686619626973</v>
      </c>
      <c r="AC122" s="12">
        <f t="shared" ref="AC122:AC185" si="166">AC121*(1+AF122)</f>
        <v>1.7708793388550577</v>
      </c>
      <c r="AD122" s="12">
        <f t="shared" ref="AD122:AD185" si="167">AD121*(1+AG122)</f>
        <v>2.9323028842121275</v>
      </c>
      <c r="AE122" s="12">
        <f t="shared" ref="AE122:AE185" si="168">AE121*(1+AH122)</f>
        <v>4.4666336067729562</v>
      </c>
      <c r="AF122" s="11">
        <f t="shared" ref="AF122:AF185" si="169">AC$5-1</f>
        <v>-4.0504037456468023E-3</v>
      </c>
      <c r="AG122" s="11">
        <f t="shared" ref="AG122:AG185" si="170">AD$5-1</f>
        <v>2.9673830763510267E-4</v>
      </c>
      <c r="AH122" s="11">
        <f t="shared" ref="AH122:AH185" si="171">AE$5-1</f>
        <v>9.7937136394747881E-3</v>
      </c>
      <c r="AI122" s="1">
        <f t="shared" si="135"/>
        <v>239116.73396288737</v>
      </c>
      <c r="AJ122" s="1">
        <f t="shared" si="136"/>
        <v>75027.385566835626</v>
      </c>
      <c r="AK122" s="1">
        <f t="shared" si="137"/>
        <v>28896.484708299551</v>
      </c>
      <c r="AL122" s="10">
        <f t="shared" ref="AL122:AL185" si="172">AL121*(1+AO122)</f>
        <v>40.744321415854273</v>
      </c>
      <c r="AM122" s="10">
        <f t="shared" ref="AM122:AM185" si="173">AM121*(1+AP122)</f>
        <v>8.0854171837801161</v>
      </c>
      <c r="AN122" s="10">
        <f t="shared" ref="AN122:AN185" si="174">AN121*(1+AQ122)</f>
        <v>2.7835940738775249</v>
      </c>
      <c r="AO122" s="7">
        <f t="shared" ref="AO122:AO185" si="175">AO$5*AO121</f>
        <v>1.062270480643546E-2</v>
      </c>
      <c r="AP122" s="7">
        <f t="shared" ref="AP122:AP185" si="176">AP$5*AP121</f>
        <v>1.3381806354543009E-2</v>
      </c>
      <c r="AQ122" s="7">
        <f t="shared" ref="AQ122:AQ185" si="177">AQ$5*AQ121</f>
        <v>1.2138986803432202E-2</v>
      </c>
      <c r="AR122" s="1">
        <f t="shared" si="123"/>
        <v>134898.7298572638</v>
      </c>
      <c r="AS122" s="1">
        <f t="shared" si="121"/>
        <v>43912.772150207471</v>
      </c>
      <c r="AT122" s="1">
        <f t="shared" si="122"/>
        <v>16779.376366805682</v>
      </c>
      <c r="AU122" s="1">
        <f t="shared" si="138"/>
        <v>26979.745971452761</v>
      </c>
      <c r="AV122" s="1">
        <f t="shared" si="139"/>
        <v>8782.5544300414949</v>
      </c>
      <c r="AW122" s="1">
        <f t="shared" si="140"/>
        <v>3355.8752733611364</v>
      </c>
      <c r="AX122">
        <v>0.2</v>
      </c>
      <c r="AY122">
        <v>0.2</v>
      </c>
      <c r="AZ122">
        <v>0.2</v>
      </c>
      <c r="BA122">
        <f t="shared" si="124"/>
        <v>0.2</v>
      </c>
      <c r="BB122">
        <f t="shared" si="130"/>
        <v>4.000000000000001E-3</v>
      </c>
      <c r="BC122">
        <f t="shared" si="125"/>
        <v>4.000000000000001E-3</v>
      </c>
      <c r="BD122">
        <f t="shared" si="126"/>
        <v>4.000000000000001E-3</v>
      </c>
      <c r="BE122">
        <f t="shared" si="127"/>
        <v>539.59491942905527</v>
      </c>
      <c r="BF122">
        <f t="shared" si="128"/>
        <v>175.65108860082992</v>
      </c>
      <c r="BG122">
        <f t="shared" si="129"/>
        <v>67.117505467222742</v>
      </c>
      <c r="BH122">
        <f t="shared" si="131"/>
        <v>409.25698899562695</v>
      </c>
      <c r="BI122">
        <f t="shared" si="132"/>
        <v>64.048376120060539</v>
      </c>
      <c r="BJ122">
        <f t="shared" si="133"/>
        <v>32.640435906443976</v>
      </c>
      <c r="BK122" s="7">
        <f t="shared" si="134"/>
        <v>4.1740966822501696E-2</v>
      </c>
      <c r="BL122" s="8">
        <f>BL$3*temperature!$I232+BL$4*temperature!$I232^2+BL$5*temperature!$I232^6</f>
        <v>-1.6726415789938507</v>
      </c>
      <c r="BM122" s="8">
        <f>BM$3*temperature!$I232+BM$4*temperature!$I232^2+BM$5*temperature!$I232^6</f>
        <v>-3.3894062655719548</v>
      </c>
      <c r="BN122" s="8">
        <f>BN$3*temperature!$I232+BN$4*temperature!$I232^2+BN$5*temperature!$I232^6</f>
        <v>-4.4240839937725855</v>
      </c>
      <c r="BO122" s="8"/>
      <c r="BP122" s="8"/>
      <c r="BQ122" s="8"/>
    </row>
    <row r="123" spans="1:69" x14ac:dyDescent="0.3">
      <c r="A123">
        <f t="shared" si="141"/>
        <v>2077</v>
      </c>
      <c r="B123" s="4">
        <f t="shared" si="142"/>
        <v>1162.4831208166743</v>
      </c>
      <c r="C123" s="4">
        <f t="shared" si="143"/>
        <v>2949.5438453932193</v>
      </c>
      <c r="D123" s="4">
        <f t="shared" si="144"/>
        <v>4326.0530147151367</v>
      </c>
      <c r="E123" s="11">
        <f t="shared" si="145"/>
        <v>1.3216288989371277E-4</v>
      </c>
      <c r="F123" s="11">
        <f t="shared" si="146"/>
        <v>2.6036975533672089E-4</v>
      </c>
      <c r="G123" s="11">
        <f t="shared" si="147"/>
        <v>5.3153559361096504E-4</v>
      </c>
      <c r="H123" s="4">
        <f t="shared" si="148"/>
        <v>136349.40019179194</v>
      </c>
      <c r="I123" s="4">
        <f t="shared" si="149"/>
        <v>44561.322191060433</v>
      </c>
      <c r="J123" s="4">
        <f t="shared" si="150"/>
        <v>17011.935760861634</v>
      </c>
      <c r="K123" s="4">
        <f t="shared" si="151"/>
        <v>117291.50965736429</v>
      </c>
      <c r="L123" s="4">
        <f t="shared" si="152"/>
        <v>15107.869055975918</v>
      </c>
      <c r="M123" s="4">
        <f t="shared" si="153"/>
        <v>3932.4381146036053</v>
      </c>
      <c r="N123" s="11">
        <f t="shared" si="154"/>
        <v>1.0620206628955353E-2</v>
      </c>
      <c r="O123" s="11">
        <f t="shared" si="155"/>
        <v>1.4504906186539657E-2</v>
      </c>
      <c r="P123" s="11">
        <f t="shared" si="156"/>
        <v>1.3321219074346136E-2</v>
      </c>
      <c r="Q123" s="4">
        <f t="shared" si="157"/>
        <v>9306.8918592617902</v>
      </c>
      <c r="R123" s="4">
        <f t="shared" si="158"/>
        <v>11750.047969590991</v>
      </c>
      <c r="S123" s="4">
        <f t="shared" si="159"/>
        <v>5801.7861334006748</v>
      </c>
      <c r="T123" s="4">
        <f t="shared" si="160"/>
        <v>68.257666305612787</v>
      </c>
      <c r="U123" s="4">
        <f t="shared" si="161"/>
        <v>263.68266002547381</v>
      </c>
      <c r="V123" s="4">
        <f t="shared" si="162"/>
        <v>341.04209038623958</v>
      </c>
      <c r="W123" s="11">
        <f t="shared" si="163"/>
        <v>-1.0734613539272964E-2</v>
      </c>
      <c r="X123" s="11">
        <f t="shared" si="164"/>
        <v>-1.217998157191269E-2</v>
      </c>
      <c r="Y123" s="11">
        <f t="shared" si="165"/>
        <v>-9.7425357312937999E-3</v>
      </c>
      <c r="Z123" s="4">
        <f t="shared" si="118"/>
        <v>13132.965415212115</v>
      </c>
      <c r="AA123" s="4">
        <f t="shared" si="119"/>
        <v>27505.67263159763</v>
      </c>
      <c r="AB123" s="4">
        <f t="shared" si="120"/>
        <v>20851.564768523065</v>
      </c>
      <c r="AC123" s="12">
        <f t="shared" si="166"/>
        <v>1.7637065625478705</v>
      </c>
      <c r="AD123" s="12">
        <f t="shared" si="167"/>
        <v>2.9331730108074621</v>
      </c>
      <c r="AE123" s="12">
        <f t="shared" si="168"/>
        <v>4.510378537250145</v>
      </c>
      <c r="AF123" s="11">
        <f t="shared" si="169"/>
        <v>-4.0504037456468023E-3</v>
      </c>
      <c r="AG123" s="11">
        <f t="shared" si="170"/>
        <v>2.9673830763510267E-4</v>
      </c>
      <c r="AH123" s="11">
        <f t="shared" si="171"/>
        <v>9.7937136394747881E-3</v>
      </c>
      <c r="AI123" s="1">
        <f t="shared" si="135"/>
        <v>242184.8065380514</v>
      </c>
      <c r="AJ123" s="1">
        <f t="shared" si="136"/>
        <v>76307.201440193559</v>
      </c>
      <c r="AK123" s="1">
        <f t="shared" si="137"/>
        <v>29362.711510830733</v>
      </c>
      <c r="AL123" s="10">
        <f t="shared" si="172"/>
        <v>41.172808165804028</v>
      </c>
      <c r="AM123" s="10">
        <f t="shared" si="173"/>
        <v>8.1925326959586648</v>
      </c>
      <c r="AN123" s="10">
        <f t="shared" si="174"/>
        <v>2.8170461854891471</v>
      </c>
      <c r="AO123" s="7">
        <f t="shared" si="175"/>
        <v>1.0516477758371105E-2</v>
      </c>
      <c r="AP123" s="7">
        <f t="shared" si="176"/>
        <v>1.3247988290997579E-2</v>
      </c>
      <c r="AQ123" s="7">
        <f t="shared" si="177"/>
        <v>1.2017596935397879E-2</v>
      </c>
      <c r="AR123" s="1">
        <f t="shared" si="123"/>
        <v>136349.40019179194</v>
      </c>
      <c r="AS123" s="1">
        <f t="shared" si="121"/>
        <v>44561.322191060433</v>
      </c>
      <c r="AT123" s="1">
        <f t="shared" si="122"/>
        <v>17011.935760861634</v>
      </c>
      <c r="AU123" s="1">
        <f t="shared" si="138"/>
        <v>27269.880038358388</v>
      </c>
      <c r="AV123" s="1">
        <f t="shared" si="139"/>
        <v>8912.264438212087</v>
      </c>
      <c r="AW123" s="1">
        <f t="shared" si="140"/>
        <v>3402.3871521723268</v>
      </c>
      <c r="AX123">
        <v>0.2</v>
      </c>
      <c r="AY123">
        <v>0.2</v>
      </c>
      <c r="AZ123">
        <v>0.2</v>
      </c>
      <c r="BA123">
        <f t="shared" si="124"/>
        <v>0.2</v>
      </c>
      <c r="BB123">
        <f t="shared" si="130"/>
        <v>4.000000000000001E-3</v>
      </c>
      <c r="BC123">
        <f t="shared" si="125"/>
        <v>4.000000000000001E-3</v>
      </c>
      <c r="BD123">
        <f t="shared" si="126"/>
        <v>4.000000000000001E-3</v>
      </c>
      <c r="BE123">
        <f t="shared" si="127"/>
        <v>545.39760076716789</v>
      </c>
      <c r="BF123">
        <f t="shared" si="128"/>
        <v>178.24528876424176</v>
      </c>
      <c r="BG123">
        <f t="shared" si="129"/>
        <v>68.047743043446545</v>
      </c>
      <c r="BH123">
        <f t="shared" si="131"/>
        <v>415.28899492526301</v>
      </c>
      <c r="BI123">
        <f t="shared" si="132"/>
        <v>64.80310121901158</v>
      </c>
      <c r="BJ123">
        <f t="shared" si="133"/>
        <v>32.634358044039708</v>
      </c>
      <c r="BK123" s="7">
        <f t="shared" si="134"/>
        <v>4.1535613407069211E-2</v>
      </c>
      <c r="BL123" s="8">
        <f>BL$3*temperature!$I233+BL$4*temperature!$I233^2+BL$5*temperature!$I233^6</f>
        <v>-1.9156073099917919</v>
      </c>
      <c r="BM123" s="8">
        <f>BM$3*temperature!$I233+BM$4*temperature!$I233^2+BM$5*temperature!$I233^6</f>
        <v>-3.5949798988442208</v>
      </c>
      <c r="BN123" s="8">
        <f>BN$3*temperature!$I233+BN$4*temperature!$I233^2+BN$5*temperature!$I233^6</f>
        <v>-4.5993958200706215</v>
      </c>
      <c r="BO123" s="8"/>
      <c r="BP123" s="8"/>
      <c r="BQ123" s="8"/>
    </row>
    <row r="124" spans="1:69" x14ac:dyDescent="0.3">
      <c r="A124">
        <f t="shared" si="141"/>
        <v>2078</v>
      </c>
      <c r="B124" s="4">
        <f t="shared" si="142"/>
        <v>1162.6290760889392</v>
      </c>
      <c r="C124" s="4">
        <f t="shared" si="143"/>
        <v>2950.27341880213</v>
      </c>
      <c r="D124" s="4">
        <f t="shared" si="144"/>
        <v>4328.2374933144465</v>
      </c>
      <c r="E124" s="11">
        <f t="shared" si="145"/>
        <v>1.2555474539902711E-4</v>
      </c>
      <c r="F124" s="11">
        <f t="shared" si="146"/>
        <v>2.4735126756988485E-4</v>
      </c>
      <c r="G124" s="11">
        <f t="shared" si="147"/>
        <v>5.0495881393041678E-4</v>
      </c>
      <c r="H124" s="4">
        <f t="shared" si="148"/>
        <v>137785.56816747045</v>
      </c>
      <c r="I124" s="4">
        <f t="shared" si="149"/>
        <v>45208.557404426458</v>
      </c>
      <c r="J124" s="4">
        <f t="shared" si="150"/>
        <v>17243.797987272992</v>
      </c>
      <c r="K124" s="4">
        <f t="shared" si="151"/>
        <v>118512.06115623594</v>
      </c>
      <c r="L124" s="4">
        <f t="shared" si="152"/>
        <v>15323.514463544885</v>
      </c>
      <c r="M124" s="4">
        <f t="shared" si="153"/>
        <v>3984.0230610978238</v>
      </c>
      <c r="N124" s="11">
        <f t="shared" si="154"/>
        <v>1.0406136833238433E-2</v>
      </c>
      <c r="O124" s="11">
        <f t="shared" si="155"/>
        <v>1.4273714365009571E-2</v>
      </c>
      <c r="P124" s="11">
        <f t="shared" si="156"/>
        <v>1.3117802490686614E-2</v>
      </c>
      <c r="Q124" s="4">
        <f t="shared" si="157"/>
        <v>9303.963137819881</v>
      </c>
      <c r="R124" s="4">
        <f t="shared" si="158"/>
        <v>11775.518611640655</v>
      </c>
      <c r="S124" s="4">
        <f t="shared" si="159"/>
        <v>5823.5664142138503</v>
      </c>
      <c r="T124" s="4">
        <f t="shared" si="160"/>
        <v>67.524946636729382</v>
      </c>
      <c r="U124" s="4">
        <f t="shared" si="161"/>
        <v>260.47101008553062</v>
      </c>
      <c r="V124" s="4">
        <f t="shared" si="162"/>
        <v>337.71947563477653</v>
      </c>
      <c r="W124" s="11">
        <f t="shared" si="163"/>
        <v>-1.0734613539272964E-2</v>
      </c>
      <c r="X124" s="11">
        <f t="shared" si="164"/>
        <v>-1.217998157191269E-2</v>
      </c>
      <c r="Y124" s="11">
        <f t="shared" si="165"/>
        <v>-9.7425357312937999E-3</v>
      </c>
      <c r="Z124" s="4">
        <f t="shared" si="118"/>
        <v>13078.51230836849</v>
      </c>
      <c r="AA124" s="4">
        <f t="shared" si="119"/>
        <v>27580.120514554597</v>
      </c>
      <c r="AB124" s="4">
        <f t="shared" si="120"/>
        <v>21139.6288135592</v>
      </c>
      <c r="AC124" s="12">
        <f t="shared" si="166"/>
        <v>1.7565628388807049</v>
      </c>
      <c r="AD124" s="12">
        <f t="shared" si="167"/>
        <v>2.9340433956026901</v>
      </c>
      <c r="AE124" s="12">
        <f t="shared" si="168"/>
        <v>4.5545518930496058</v>
      </c>
      <c r="AF124" s="11">
        <f t="shared" si="169"/>
        <v>-4.0504037456468023E-3</v>
      </c>
      <c r="AG124" s="11">
        <f t="shared" si="170"/>
        <v>2.9673830763510267E-4</v>
      </c>
      <c r="AH124" s="11">
        <f t="shared" si="171"/>
        <v>9.7937136394747881E-3</v>
      </c>
      <c r="AI124" s="1">
        <f t="shared" si="135"/>
        <v>245236.20592260465</v>
      </c>
      <c r="AJ124" s="1">
        <f t="shared" si="136"/>
        <v>77588.745734386292</v>
      </c>
      <c r="AK124" s="1">
        <f t="shared" si="137"/>
        <v>29828.827511919986</v>
      </c>
      <c r="AL124" s="10">
        <f t="shared" si="172"/>
        <v>41.601471157916137</v>
      </c>
      <c r="AM124" s="10">
        <f t="shared" si="173"/>
        <v>8.2999819274160433</v>
      </c>
      <c r="AN124" s="10">
        <f t="shared" si="174"/>
        <v>2.8505617698386994</v>
      </c>
      <c r="AO124" s="7">
        <f t="shared" si="175"/>
        <v>1.0411312980787395E-2</v>
      </c>
      <c r="AP124" s="7">
        <f t="shared" si="176"/>
        <v>1.3115508408087603E-2</v>
      </c>
      <c r="AQ124" s="7">
        <f t="shared" si="177"/>
        <v>1.18974209660439E-2</v>
      </c>
      <c r="AR124" s="1">
        <f t="shared" si="123"/>
        <v>137785.56816747045</v>
      </c>
      <c r="AS124" s="1">
        <f t="shared" si="121"/>
        <v>45208.557404426458</v>
      </c>
      <c r="AT124" s="1">
        <f t="shared" si="122"/>
        <v>17243.797987272992</v>
      </c>
      <c r="AU124" s="1">
        <f t="shared" si="138"/>
        <v>27557.113633494093</v>
      </c>
      <c r="AV124" s="1">
        <f t="shared" si="139"/>
        <v>9041.7114808852912</v>
      </c>
      <c r="AW124" s="1">
        <f t="shared" si="140"/>
        <v>3448.7595974545984</v>
      </c>
      <c r="AX124">
        <v>0.2</v>
      </c>
      <c r="AY124">
        <v>0.2</v>
      </c>
      <c r="AZ124">
        <v>0.2</v>
      </c>
      <c r="BA124">
        <f t="shared" si="124"/>
        <v>0.2</v>
      </c>
      <c r="BB124">
        <f t="shared" si="130"/>
        <v>4.000000000000001E-3</v>
      </c>
      <c r="BC124">
        <f t="shared" si="125"/>
        <v>4.000000000000001E-3</v>
      </c>
      <c r="BD124">
        <f t="shared" si="126"/>
        <v>4.000000000000001E-3</v>
      </c>
      <c r="BE124">
        <f t="shared" si="127"/>
        <v>551.14227266988189</v>
      </c>
      <c r="BF124">
        <f t="shared" si="128"/>
        <v>180.83422961770589</v>
      </c>
      <c r="BG124">
        <f t="shared" si="129"/>
        <v>68.975191949091979</v>
      </c>
      <c r="BH124">
        <f t="shared" si="131"/>
        <v>421.41052412912813</v>
      </c>
      <c r="BI124">
        <f t="shared" si="132"/>
        <v>65.566874344249484</v>
      </c>
      <c r="BJ124">
        <f t="shared" si="133"/>
        <v>32.62838366624986</v>
      </c>
      <c r="BK124" s="7">
        <f t="shared" si="134"/>
        <v>4.1331077293211366E-2</v>
      </c>
      <c r="BL124" s="8">
        <f>BL$3*temperature!$I234+BL$4*temperature!$I234^2+BL$5*temperature!$I234^6</f>
        <v>-2.1641598418901182</v>
      </c>
      <c r="BM124" s="8">
        <f>BM$3*temperature!$I234+BM$4*temperature!$I234^2+BM$5*temperature!$I234^6</f>
        <v>-3.8047072484079454</v>
      </c>
      <c r="BN124" s="8">
        <f>BN$3*temperature!$I234+BN$4*temperature!$I234^2+BN$5*temperature!$I234^6</f>
        <v>-4.7778045591883176</v>
      </c>
      <c r="BO124" s="8"/>
      <c r="BP124" s="8"/>
      <c r="BQ124" s="8"/>
    </row>
    <row r="125" spans="1:69" x14ac:dyDescent="0.3">
      <c r="A125">
        <f t="shared" si="141"/>
        <v>2079</v>
      </c>
      <c r="B125" s="4">
        <f t="shared" si="142"/>
        <v>1162.767751006699</v>
      </c>
      <c r="C125" s="4">
        <f t="shared" si="143"/>
        <v>2950.9666849784571</v>
      </c>
      <c r="D125" s="4">
        <f t="shared" si="144"/>
        <v>4330.3137959019286</v>
      </c>
      <c r="E125" s="11">
        <f t="shared" si="145"/>
        <v>1.1927700812907576E-4</v>
      </c>
      <c r="F125" s="11">
        <f t="shared" si="146"/>
        <v>2.3498370419139061E-4</v>
      </c>
      <c r="G125" s="11">
        <f t="shared" si="147"/>
        <v>4.7971087323389595E-4</v>
      </c>
      <c r="H125" s="4">
        <f t="shared" si="148"/>
        <v>139206.65479292782</v>
      </c>
      <c r="I125" s="4">
        <f t="shared" si="149"/>
        <v>45854.251567454885</v>
      </c>
      <c r="J125" s="4">
        <f t="shared" si="150"/>
        <v>17474.901041019115</v>
      </c>
      <c r="K125" s="4">
        <f t="shared" si="151"/>
        <v>119720.08569416011</v>
      </c>
      <c r="L125" s="4">
        <f t="shared" si="152"/>
        <v>15538.722209528987</v>
      </c>
      <c r="M125" s="4">
        <f t="shared" si="153"/>
        <v>4035.4814603867285</v>
      </c>
      <c r="N125" s="11">
        <f t="shared" si="154"/>
        <v>1.0193262408385806E-2</v>
      </c>
      <c r="O125" s="11">
        <f t="shared" si="155"/>
        <v>1.404428119254808E-2</v>
      </c>
      <c r="P125" s="11">
        <f t="shared" si="156"/>
        <v>1.2916190117314486E-2</v>
      </c>
      <c r="Q125" s="4">
        <f t="shared" si="157"/>
        <v>9299.0174070837911</v>
      </c>
      <c r="R125" s="4">
        <f t="shared" si="158"/>
        <v>11798.229137340664</v>
      </c>
      <c r="S125" s="4">
        <f t="shared" si="159"/>
        <v>5844.1177270190501</v>
      </c>
      <c r="T125" s="4">
        <f t="shared" si="160"/>
        <v>66.800092430324057</v>
      </c>
      <c r="U125" s="4">
        <f t="shared" si="161"/>
        <v>257.29847798267139</v>
      </c>
      <c r="V125" s="4">
        <f t="shared" si="162"/>
        <v>334.42923157625091</v>
      </c>
      <c r="W125" s="11">
        <f t="shared" si="163"/>
        <v>-1.0734613539272964E-2</v>
      </c>
      <c r="X125" s="11">
        <f t="shared" si="164"/>
        <v>-1.217998157191269E-2</v>
      </c>
      <c r="Y125" s="11">
        <f t="shared" si="165"/>
        <v>-9.7425357312937999E-3</v>
      </c>
      <c r="Z125" s="4">
        <f t="shared" si="118"/>
        <v>13021.440136314335</v>
      </c>
      <c r="AA125" s="4">
        <f t="shared" si="119"/>
        <v>27648.107908780945</v>
      </c>
      <c r="AB125" s="4">
        <f t="shared" si="120"/>
        <v>21426.801044534976</v>
      </c>
      <c r="AC125" s="12">
        <f t="shared" si="166"/>
        <v>1.7494480501786385</v>
      </c>
      <c r="AD125" s="12">
        <f t="shared" si="167"/>
        <v>2.934914038674429</v>
      </c>
      <c r="AE125" s="12">
        <f t="shared" si="168"/>
        <v>4.5991578700462616</v>
      </c>
      <c r="AF125" s="11">
        <f t="shared" si="169"/>
        <v>-4.0504037456468023E-3</v>
      </c>
      <c r="AG125" s="11">
        <f t="shared" si="170"/>
        <v>2.9673830763510267E-4</v>
      </c>
      <c r="AH125" s="11">
        <f t="shared" si="171"/>
        <v>9.7937136394747881E-3</v>
      </c>
      <c r="AI125" s="1">
        <f t="shared" si="135"/>
        <v>248269.69896383828</v>
      </c>
      <c r="AJ125" s="1">
        <f t="shared" si="136"/>
        <v>78871.582641832953</v>
      </c>
      <c r="AK125" s="1">
        <f t="shared" si="137"/>
        <v>30294.704358182586</v>
      </c>
      <c r="AL125" s="10">
        <f t="shared" si="172"/>
        <v>42.030265835235539</v>
      </c>
      <c r="AM125" s="10">
        <f t="shared" si="173"/>
        <v>8.4077518253444836</v>
      </c>
      <c r="AN125" s="10">
        <f t="shared" si="174"/>
        <v>2.8841369598705269</v>
      </c>
      <c r="AO125" s="7">
        <f t="shared" si="175"/>
        <v>1.0307199850979521E-2</v>
      </c>
      <c r="AP125" s="7">
        <f t="shared" si="176"/>
        <v>1.2984353324006727E-2</v>
      </c>
      <c r="AQ125" s="7">
        <f t="shared" si="177"/>
        <v>1.1778446756383461E-2</v>
      </c>
      <c r="AR125" s="1">
        <f t="shared" si="123"/>
        <v>139206.65479292782</v>
      </c>
      <c r="AS125" s="1">
        <f t="shared" si="121"/>
        <v>45854.251567454885</v>
      </c>
      <c r="AT125" s="1">
        <f t="shared" si="122"/>
        <v>17474.901041019115</v>
      </c>
      <c r="AU125" s="1">
        <f t="shared" si="138"/>
        <v>27841.330958585564</v>
      </c>
      <c r="AV125" s="1">
        <f t="shared" si="139"/>
        <v>9170.850313490977</v>
      </c>
      <c r="AW125" s="1">
        <f t="shared" si="140"/>
        <v>3494.9802082038232</v>
      </c>
      <c r="AX125">
        <v>0.2</v>
      </c>
      <c r="AY125">
        <v>0.2</v>
      </c>
      <c r="AZ125">
        <v>0.2</v>
      </c>
      <c r="BA125">
        <f t="shared" si="124"/>
        <v>0.2</v>
      </c>
      <c r="BB125">
        <f t="shared" si="130"/>
        <v>4.000000000000001E-3</v>
      </c>
      <c r="BC125">
        <f t="shared" si="125"/>
        <v>4.000000000000001E-3</v>
      </c>
      <c r="BD125">
        <f t="shared" si="126"/>
        <v>4.000000000000001E-3</v>
      </c>
      <c r="BE125">
        <f t="shared" si="127"/>
        <v>556.8266191717114</v>
      </c>
      <c r="BF125">
        <f t="shared" si="128"/>
        <v>183.41700626981958</v>
      </c>
      <c r="BG125">
        <f t="shared" si="129"/>
        <v>69.899604164076479</v>
      </c>
      <c r="BH125">
        <f t="shared" si="131"/>
        <v>427.6229152402484</v>
      </c>
      <c r="BI125">
        <f t="shared" si="132"/>
        <v>66.339804110633906</v>
      </c>
      <c r="BJ125">
        <f t="shared" si="133"/>
        <v>32.622510480585596</v>
      </c>
      <c r="BK125" s="7">
        <f t="shared" si="134"/>
        <v>4.1127401587556872E-2</v>
      </c>
      <c r="BL125" s="8">
        <f>BL$3*temperature!$I235+BL$4*temperature!$I235^2+BL$5*temperature!$I235^6</f>
        <v>-2.4182633922277041</v>
      </c>
      <c r="BM125" s="8">
        <f>BM$3*temperature!$I235+BM$4*temperature!$I235^2+BM$5*temperature!$I235^6</f>
        <v>-4.0185565762166053</v>
      </c>
      <c r="BN125" s="8">
        <f>BN$3*temperature!$I235+BN$4*temperature!$I235^2+BN$5*temperature!$I235^6</f>
        <v>-4.9592820090370466</v>
      </c>
      <c r="BO125" s="8"/>
      <c r="BP125" s="8"/>
      <c r="BQ125" s="8"/>
    </row>
    <row r="126" spans="1:69" x14ac:dyDescent="0.3">
      <c r="A126">
        <f t="shared" si="141"/>
        <v>2080</v>
      </c>
      <c r="B126" s="4">
        <f t="shared" si="142"/>
        <v>1162.8995078922637</v>
      </c>
      <c r="C126" s="4">
        <f t="shared" si="143"/>
        <v>2951.6254426069099</v>
      </c>
      <c r="D126" s="4">
        <f t="shared" si="144"/>
        <v>4332.2872295837178</v>
      </c>
      <c r="E126" s="11">
        <f t="shared" si="145"/>
        <v>1.1331315772262197E-4</v>
      </c>
      <c r="F126" s="11">
        <f t="shared" si="146"/>
        <v>2.2323451898182106E-4</v>
      </c>
      <c r="G126" s="11">
        <f t="shared" si="147"/>
        <v>4.557253295722011E-4</v>
      </c>
      <c r="H126" s="4">
        <f t="shared" si="148"/>
        <v>140612.09166758263</v>
      </c>
      <c r="I126" s="4">
        <f t="shared" si="149"/>
        <v>46498.179792612944</v>
      </c>
      <c r="J126" s="4">
        <f t="shared" si="150"/>
        <v>17705.183588343265</v>
      </c>
      <c r="K126" s="4">
        <f t="shared" si="151"/>
        <v>120915.08398901961</v>
      </c>
      <c r="L126" s="4">
        <f t="shared" si="152"/>
        <v>15753.41475290483</v>
      </c>
      <c r="M126" s="4">
        <f t="shared" si="153"/>
        <v>4086.7981853651304</v>
      </c>
      <c r="N126" s="11">
        <f t="shared" si="154"/>
        <v>9.9816024013903437E-3</v>
      </c>
      <c r="O126" s="11">
        <f t="shared" si="155"/>
        <v>1.3816615065309845E-2</v>
      </c>
      <c r="P126" s="11">
        <f t="shared" si="156"/>
        <v>1.2716382290970607E-2</v>
      </c>
      <c r="Q126" s="4">
        <f t="shared" si="157"/>
        <v>9292.0715609714443</v>
      </c>
      <c r="R126" s="4">
        <f t="shared" si="158"/>
        <v>11818.190675440535</v>
      </c>
      <c r="S126" s="4">
        <f t="shared" si="159"/>
        <v>5863.444112590415</v>
      </c>
      <c r="T126" s="4">
        <f t="shared" si="160"/>
        <v>66.083019253696818</v>
      </c>
      <c r="U126" s="4">
        <f t="shared" si="161"/>
        <v>254.16458726236127</v>
      </c>
      <c r="V126" s="4">
        <f t="shared" si="162"/>
        <v>331.17104283803013</v>
      </c>
      <c r="W126" s="11">
        <f t="shared" si="163"/>
        <v>-1.0734613539272964E-2</v>
      </c>
      <c r="X126" s="11">
        <f t="shared" si="164"/>
        <v>-1.217998157191269E-2</v>
      </c>
      <c r="Y126" s="11">
        <f t="shared" si="165"/>
        <v>-9.7425357312937999E-3</v>
      </c>
      <c r="Z126" s="4">
        <f t="shared" ref="Z126:Z189" si="178">Q125*AC126*(1-AX125)</f>
        <v>12961.804243461524</v>
      </c>
      <c r="AA126" s="4">
        <f t="shared" ref="AA126:AA189" si="179">R125*AD126*(1-AY125)</f>
        <v>27709.650736996569</v>
      </c>
      <c r="AB126" s="4">
        <f t="shared" ref="AB126:AB189" si="180">S125*AE126*(1-AZ125)</f>
        <v>21713.004535313445</v>
      </c>
      <c r="AC126" s="12">
        <f t="shared" si="166"/>
        <v>1.7423620792433805</v>
      </c>
      <c r="AD126" s="12">
        <f t="shared" si="167"/>
        <v>2.9357849400993197</v>
      </c>
      <c r="AE126" s="12">
        <f t="shared" si="168"/>
        <v>4.6442007052082319</v>
      </c>
      <c r="AF126" s="11">
        <f t="shared" si="169"/>
        <v>-4.0504037456468023E-3</v>
      </c>
      <c r="AG126" s="11">
        <f t="shared" si="170"/>
        <v>2.9673830763510267E-4</v>
      </c>
      <c r="AH126" s="11">
        <f t="shared" si="171"/>
        <v>9.7937136394747881E-3</v>
      </c>
      <c r="AI126" s="1">
        <f t="shared" si="135"/>
        <v>251284.06002604004</v>
      </c>
      <c r="AJ126" s="1">
        <f t="shared" si="136"/>
        <v>80155.274691140628</v>
      </c>
      <c r="AK126" s="1">
        <f t="shared" si="137"/>
        <v>30760.214130568151</v>
      </c>
      <c r="AL126" s="10">
        <f t="shared" si="172"/>
        <v>42.459148041491581</v>
      </c>
      <c r="AM126" s="10">
        <f t="shared" si="173"/>
        <v>8.5158293535017098</v>
      </c>
      <c r="AN126" s="10">
        <f t="shared" si="174"/>
        <v>2.9177679069542797</v>
      </c>
      <c r="AO126" s="7">
        <f t="shared" si="175"/>
        <v>1.0204127852469725E-2</v>
      </c>
      <c r="AP126" s="7">
        <f t="shared" si="176"/>
        <v>1.2854509790766659E-2</v>
      </c>
      <c r="AQ126" s="7">
        <f t="shared" si="177"/>
        <v>1.1660662288819627E-2</v>
      </c>
      <c r="AR126" s="1">
        <f t="shared" si="123"/>
        <v>140612.09166758263</v>
      </c>
      <c r="AS126" s="1">
        <f t="shared" ref="AS126:AS189" si="181">AM126*AJ126^$AR$5*C126^(1-$AR$5)*(1-BC125+BM125/100)</f>
        <v>46498.179792612944</v>
      </c>
      <c r="AT126" s="1">
        <f t="shared" ref="AT126:AT189" si="182">AN126*AK126^$AR$5*D126^(1-$AR$5)*(1-BD125+BN125/100)</f>
        <v>17705.183588343265</v>
      </c>
      <c r="AU126" s="1">
        <f t="shared" si="138"/>
        <v>28122.418333516529</v>
      </c>
      <c r="AV126" s="1">
        <f t="shared" si="139"/>
        <v>9299.6359585225891</v>
      </c>
      <c r="AW126" s="1">
        <f t="shared" si="140"/>
        <v>3541.0367176686532</v>
      </c>
      <c r="AX126">
        <v>0.2</v>
      </c>
      <c r="AY126">
        <v>0.2</v>
      </c>
      <c r="AZ126">
        <v>0.2</v>
      </c>
      <c r="BA126">
        <f t="shared" si="124"/>
        <v>0.2</v>
      </c>
      <c r="BB126">
        <f t="shared" si="130"/>
        <v>4.000000000000001E-3</v>
      </c>
      <c r="BC126">
        <f t="shared" si="125"/>
        <v>4.000000000000001E-3</v>
      </c>
      <c r="BD126">
        <f t="shared" si="126"/>
        <v>4.000000000000001E-3</v>
      </c>
      <c r="BE126">
        <f t="shared" si="127"/>
        <v>562.44836667033064</v>
      </c>
      <c r="BF126">
        <f t="shared" si="128"/>
        <v>185.99271917045181</v>
      </c>
      <c r="BG126">
        <f t="shared" si="129"/>
        <v>70.820734353373084</v>
      </c>
      <c r="BH126">
        <f t="shared" si="131"/>
        <v>433.927527453636</v>
      </c>
      <c r="BI126">
        <f t="shared" si="132"/>
        <v>67.122000539012006</v>
      </c>
      <c r="BJ126">
        <f t="shared" si="133"/>
        <v>32.616736314954544</v>
      </c>
      <c r="BK126" s="7">
        <f t="shared" si="134"/>
        <v>4.0924628050531292E-2</v>
      </c>
      <c r="BL126" s="8">
        <f>BL$3*temperature!$I236+BL$4*temperature!$I236^2+BL$5*temperature!$I236^6</f>
        <v>-2.6778783504695127</v>
      </c>
      <c r="BM126" s="8">
        <f>BM$3*temperature!$I236+BM$4*temperature!$I236^2+BM$5*temperature!$I236^6</f>
        <v>-4.2364933664742352</v>
      </c>
      <c r="BN126" s="8">
        <f>BN$3*temperature!$I236+BN$4*temperature!$I236^2+BN$5*temperature!$I236^6</f>
        <v>-5.1437979569514374</v>
      </c>
      <c r="BO126" s="8"/>
      <c r="BP126" s="8"/>
      <c r="BQ126" s="8"/>
    </row>
    <row r="127" spans="1:69" x14ac:dyDescent="0.3">
      <c r="A127">
        <f t="shared" si="141"/>
        <v>2081</v>
      </c>
      <c r="B127" s="4">
        <f t="shared" si="142"/>
        <v>1163.0246911168495</v>
      </c>
      <c r="C127" s="4">
        <f t="shared" si="143"/>
        <v>2952.2514020585104</v>
      </c>
      <c r="D127" s="4">
        <f t="shared" si="144"/>
        <v>4334.162845957946</v>
      </c>
      <c r="E127" s="11">
        <f t="shared" si="145"/>
        <v>1.0764749983649086E-4</v>
      </c>
      <c r="F127" s="11">
        <f t="shared" si="146"/>
        <v>2.1207279303273E-4</v>
      </c>
      <c r="G127" s="11">
        <f t="shared" si="147"/>
        <v>4.3293906309359103E-4</v>
      </c>
      <c r="H127" s="4">
        <f t="shared" si="148"/>
        <v>142001.32157843522</v>
      </c>
      <c r="I127" s="4">
        <f t="shared" si="149"/>
        <v>47140.118756369964</v>
      </c>
      <c r="J127" s="4">
        <f t="shared" si="150"/>
        <v>17934.585017220794</v>
      </c>
      <c r="K127" s="4">
        <f t="shared" si="151"/>
        <v>122096.56653296994</v>
      </c>
      <c r="L127" s="4">
        <f t="shared" si="152"/>
        <v>15967.515071209949</v>
      </c>
      <c r="M127" s="4">
        <f t="shared" si="153"/>
        <v>4137.9582758286633</v>
      </c>
      <c r="N127" s="11">
        <f t="shared" si="154"/>
        <v>9.7711758117591252E-3</v>
      </c>
      <c r="O127" s="11">
        <f t="shared" si="155"/>
        <v>1.3590724402507082E-2</v>
      </c>
      <c r="P127" s="11">
        <f t="shared" si="156"/>
        <v>1.2518379460658924E-2</v>
      </c>
      <c r="Q127" s="4">
        <f t="shared" si="157"/>
        <v>9283.1437848285932</v>
      </c>
      <c r="R127" s="4">
        <f t="shared" si="158"/>
        <v>11835.416219289373</v>
      </c>
      <c r="S127" s="4">
        <f t="shared" si="159"/>
        <v>5881.5502579870554</v>
      </c>
      <c r="T127" s="4">
        <f t="shared" si="160"/>
        <v>65.373643580500044</v>
      </c>
      <c r="U127" s="4">
        <f t="shared" si="161"/>
        <v>251.0688672732729</v>
      </c>
      <c r="V127" s="4">
        <f t="shared" si="162"/>
        <v>327.94459712001077</v>
      </c>
      <c r="W127" s="11">
        <f t="shared" si="163"/>
        <v>-1.0734613539272964E-2</v>
      </c>
      <c r="X127" s="11">
        <f t="shared" si="164"/>
        <v>-1.217998157191269E-2</v>
      </c>
      <c r="Y127" s="11">
        <f t="shared" si="165"/>
        <v>-9.7425357312937999E-3</v>
      </c>
      <c r="Z127" s="4">
        <f t="shared" si="178"/>
        <v>12899.66117487245</v>
      </c>
      <c r="AA127" s="4">
        <f t="shared" si="179"/>
        <v>27764.769389961784</v>
      </c>
      <c r="AB127" s="4">
        <f t="shared" si="180"/>
        <v>21998.163207405567</v>
      </c>
      <c r="AC127" s="12">
        <f t="shared" si="166"/>
        <v>1.7353048093513401</v>
      </c>
      <c r="AD127" s="12">
        <f t="shared" si="167"/>
        <v>2.9366560999540252</v>
      </c>
      <c r="AE127" s="12">
        <f t="shared" si="168"/>
        <v>4.6896846769992884</v>
      </c>
      <c r="AF127" s="11">
        <f t="shared" si="169"/>
        <v>-4.0504037456468023E-3</v>
      </c>
      <c r="AG127" s="11">
        <f t="shared" si="170"/>
        <v>2.9673830763510267E-4</v>
      </c>
      <c r="AH127" s="11">
        <f t="shared" si="171"/>
        <v>9.7937136394747881E-3</v>
      </c>
      <c r="AI127" s="1">
        <f t="shared" si="135"/>
        <v>254278.07235695259</v>
      </c>
      <c r="AJ127" s="1">
        <f t="shared" si="136"/>
        <v>81439.38318054915</v>
      </c>
      <c r="AK127" s="1">
        <f t="shared" si="137"/>
        <v>31225.22943517999</v>
      </c>
      <c r="AL127" s="10">
        <f t="shared" si="172"/>
        <v>42.888074030862676</v>
      </c>
      <c r="AM127" s="10">
        <f t="shared" si="173"/>
        <v>8.6242014971847851</v>
      </c>
      <c r="AN127" s="10">
        <f t="shared" si="174"/>
        <v>2.9514507820924281</v>
      </c>
      <c r="AO127" s="7">
        <f t="shared" si="175"/>
        <v>1.0102086573945028E-2</v>
      </c>
      <c r="AP127" s="7">
        <f t="shared" si="176"/>
        <v>1.2725964692858992E-2</v>
      </c>
      <c r="AQ127" s="7">
        <f t="shared" si="177"/>
        <v>1.1544055665931431E-2</v>
      </c>
      <c r="AR127" s="1">
        <f t="shared" ref="AR127:AR190" si="183">AL127*AI127^$AR$5*B127^(1-$AR$5)*(1-BB126+BL126/100)</f>
        <v>142001.32157843522</v>
      </c>
      <c r="AS127" s="1">
        <f t="shared" si="181"/>
        <v>47140.118756369964</v>
      </c>
      <c r="AT127" s="1">
        <f t="shared" si="182"/>
        <v>17934.585017220794</v>
      </c>
      <c r="AU127" s="1">
        <f t="shared" si="138"/>
        <v>28400.264315687047</v>
      </c>
      <c r="AV127" s="1">
        <f t="shared" si="139"/>
        <v>9428.0237512739932</v>
      </c>
      <c r="AW127" s="1">
        <f t="shared" si="140"/>
        <v>3586.917003444159</v>
      </c>
      <c r="AX127">
        <v>0.2</v>
      </c>
      <c r="AY127">
        <v>0.2</v>
      </c>
      <c r="AZ127">
        <v>0.2</v>
      </c>
      <c r="BA127">
        <f t="shared" si="124"/>
        <v>0.2</v>
      </c>
      <c r="BB127">
        <f t="shared" si="130"/>
        <v>4.000000000000001E-3</v>
      </c>
      <c r="BC127">
        <f t="shared" si="125"/>
        <v>4.000000000000001E-3</v>
      </c>
      <c r="BD127">
        <f t="shared" si="126"/>
        <v>4.000000000000001E-3</v>
      </c>
      <c r="BE127">
        <f t="shared" si="127"/>
        <v>568.00528631374107</v>
      </c>
      <c r="BF127">
        <f t="shared" si="128"/>
        <v>188.56047502547989</v>
      </c>
      <c r="BG127">
        <f t="shared" si="129"/>
        <v>71.73834006888319</v>
      </c>
      <c r="BH127">
        <f t="shared" si="131"/>
        <v>440.3257408188145</v>
      </c>
      <c r="BI127">
        <f t="shared" si="132"/>
        <v>67.913575069581881</v>
      </c>
      <c r="BJ127">
        <f t="shared" si="133"/>
        <v>32.611059110941063</v>
      </c>
      <c r="BK127" s="7">
        <f t="shared" si="134"/>
        <v>4.0722797115753523E-2</v>
      </c>
      <c r="BL127" s="8">
        <f>BL$3*temperature!$I237+BL$4*temperature!$I237^2+BL$5*temperature!$I237^6</f>
        <v>-2.942961361785283</v>
      </c>
      <c r="BM127" s="8">
        <f>BM$3*temperature!$I237+BM$4*temperature!$I237^2+BM$5*temperature!$I237^6</f>
        <v>-4.4584803914490685</v>
      </c>
      <c r="BN127" s="8">
        <f>BN$3*temperature!$I237+BN$4*temperature!$I237^2+BN$5*temperature!$I237^6</f>
        <v>-5.3313202318749866</v>
      </c>
      <c r="BO127" s="8"/>
      <c r="BP127" s="8"/>
      <c r="BQ127" s="8"/>
    </row>
    <row r="128" spans="1:69" x14ac:dyDescent="0.3">
      <c r="A128">
        <f t="shared" si="141"/>
        <v>2082</v>
      </c>
      <c r="B128" s="4">
        <f t="shared" si="142"/>
        <v>1163.1436279820839</v>
      </c>
      <c r="C128" s="4">
        <f t="shared" si="143"/>
        <v>2952.8461896490512</v>
      </c>
      <c r="D128" s="4">
        <f t="shared" si="144"/>
        <v>4335.9454529396789</v>
      </c>
      <c r="E128" s="11">
        <f t="shared" si="145"/>
        <v>1.0226512484466631E-4</v>
      </c>
      <c r="F128" s="11">
        <f t="shared" si="146"/>
        <v>2.0146915338109349E-4</v>
      </c>
      <c r="G128" s="11">
        <f t="shared" si="147"/>
        <v>4.1129210993891144E-4</v>
      </c>
      <c r="H128" s="4">
        <f t="shared" si="148"/>
        <v>143373.79907440886</v>
      </c>
      <c r="I128" s="4">
        <f t="shared" si="149"/>
        <v>47779.846924126723</v>
      </c>
      <c r="J128" s="4">
        <f t="shared" si="150"/>
        <v>18163.045486853018</v>
      </c>
      <c r="K128" s="4">
        <f t="shared" si="151"/>
        <v>123264.05409033224</v>
      </c>
      <c r="L128" s="4">
        <f t="shared" si="152"/>
        <v>16180.946739323868</v>
      </c>
      <c r="M128" s="4">
        <f t="shared" si="153"/>
        <v>4188.9469514748753</v>
      </c>
      <c r="N128" s="11">
        <f t="shared" si="154"/>
        <v>9.5620015411903569E-3</v>
      </c>
      <c r="O128" s="11">
        <f t="shared" si="155"/>
        <v>1.3366617608443265E-2</v>
      </c>
      <c r="P128" s="11">
        <f t="shared" si="156"/>
        <v>1.232218216023484E-2</v>
      </c>
      <c r="Q128" s="4">
        <f t="shared" si="157"/>
        <v>9272.2535276081362</v>
      </c>
      <c r="R128" s="4">
        <f t="shared" si="158"/>
        <v>11849.920596477794</v>
      </c>
      <c r="S128" s="4">
        <f t="shared" si="159"/>
        <v>5898.4414871828103</v>
      </c>
      <c r="T128" s="4">
        <f t="shared" si="160"/>
        <v>64.671882781009202</v>
      </c>
      <c r="U128" s="4">
        <f t="shared" si="161"/>
        <v>248.01085309660346</v>
      </c>
      <c r="V128" s="4">
        <f t="shared" si="162"/>
        <v>324.74958516468433</v>
      </c>
      <c r="W128" s="11">
        <f t="shared" si="163"/>
        <v>-1.0734613539272964E-2</v>
      </c>
      <c r="X128" s="11">
        <f t="shared" si="164"/>
        <v>-1.217998157191269E-2</v>
      </c>
      <c r="Y128" s="11">
        <f t="shared" si="165"/>
        <v>-9.7425357312937999E-3</v>
      </c>
      <c r="Z128" s="4">
        <f t="shared" si="178"/>
        <v>12835.06860905189</v>
      </c>
      <c r="AA128" s="4">
        <f t="shared" si="179"/>
        <v>27813.488667901565</v>
      </c>
      <c r="AB128" s="4">
        <f t="shared" si="180"/>
        <v>22282.201892486715</v>
      </c>
      <c r="AC128" s="12">
        <f t="shared" si="166"/>
        <v>1.7282761242517046</v>
      </c>
      <c r="AD128" s="12">
        <f t="shared" si="167"/>
        <v>2.9375275183152318</v>
      </c>
      <c r="AE128" s="12">
        <f t="shared" si="168"/>
        <v>4.7356141057852525</v>
      </c>
      <c r="AF128" s="11">
        <f t="shared" si="169"/>
        <v>-4.0504037456468023E-3</v>
      </c>
      <c r="AG128" s="11">
        <f t="shared" si="170"/>
        <v>2.9673830763510267E-4</v>
      </c>
      <c r="AH128" s="11">
        <f t="shared" si="171"/>
        <v>9.7937136394747881E-3</v>
      </c>
      <c r="AI128" s="1">
        <f t="shared" si="135"/>
        <v>257250.5294369444</v>
      </c>
      <c r="AJ128" s="1">
        <f t="shared" si="136"/>
        <v>82723.468613768229</v>
      </c>
      <c r="AK128" s="1">
        <f t="shared" si="137"/>
        <v>31689.623495106152</v>
      </c>
      <c r="AL128" s="10">
        <f t="shared" si="172"/>
        <v>43.317000477343711</v>
      </c>
      <c r="AM128" s="10">
        <f t="shared" si="173"/>
        <v>8.7328552681044869</v>
      </c>
      <c r="AN128" s="10">
        <f t="shared" si="174"/>
        <v>2.9851817770949229</v>
      </c>
      <c r="AO128" s="7">
        <f t="shared" si="175"/>
        <v>1.0001065708205577E-2</v>
      </c>
      <c r="AP128" s="7">
        <f t="shared" si="176"/>
        <v>1.2598705045930402E-2</v>
      </c>
      <c r="AQ128" s="7">
        <f t="shared" si="177"/>
        <v>1.1428615109272117E-2</v>
      </c>
      <c r="AR128" s="1">
        <f t="shared" si="183"/>
        <v>143373.79907440886</v>
      </c>
      <c r="AS128" s="1">
        <f t="shared" si="181"/>
        <v>47779.846924126723</v>
      </c>
      <c r="AT128" s="1">
        <f t="shared" si="182"/>
        <v>18163.045486853018</v>
      </c>
      <c r="AU128" s="1">
        <f t="shared" si="138"/>
        <v>28674.759814881774</v>
      </c>
      <c r="AV128" s="1">
        <f t="shared" si="139"/>
        <v>9555.9693848253446</v>
      </c>
      <c r="AW128" s="1">
        <f t="shared" si="140"/>
        <v>3632.6090973706036</v>
      </c>
      <c r="AX128">
        <v>0.2</v>
      </c>
      <c r="AY128">
        <v>0.2</v>
      </c>
      <c r="AZ128">
        <v>0.2</v>
      </c>
      <c r="BA128">
        <f t="shared" si="124"/>
        <v>0.2</v>
      </c>
      <c r="BB128">
        <f t="shared" si="130"/>
        <v>4.000000000000001E-3</v>
      </c>
      <c r="BC128">
        <f t="shared" si="125"/>
        <v>4.000000000000001E-3</v>
      </c>
      <c r="BD128">
        <f t="shared" si="126"/>
        <v>4.000000000000001E-3</v>
      </c>
      <c r="BE128">
        <f t="shared" si="127"/>
        <v>573.49519629763563</v>
      </c>
      <c r="BF128">
        <f t="shared" si="128"/>
        <v>191.11938769650695</v>
      </c>
      <c r="BG128">
        <f t="shared" si="129"/>
        <v>72.652181947412089</v>
      </c>
      <c r="BH128">
        <f t="shared" si="131"/>
        <v>446.81895653692101</v>
      </c>
      <c r="BI128">
        <f t="shared" si="132"/>
        <v>68.714640575480971</v>
      </c>
      <c r="BJ128">
        <f t="shared" si="133"/>
        <v>32.605476917390966</v>
      </c>
      <c r="BK128" s="7">
        <f t="shared" si="134"/>
        <v>4.0521947908843198E-2</v>
      </c>
      <c r="BL128" s="8">
        <f>BL$3*temperature!$I238+BL$4*temperature!$I238^2+BL$5*temperature!$I238^6</f>
        <v>-3.2134654154642703</v>
      </c>
      <c r="BM128" s="8">
        <f>BM$3*temperature!$I238+BM$4*temperature!$I238^2+BM$5*temperature!$I238^6</f>
        <v>-4.6844777804794901</v>
      </c>
      <c r="BN128" s="8">
        <f>BN$3*temperature!$I238+BN$4*temperature!$I238^2+BN$5*temperature!$I238^6</f>
        <v>-5.5218147587007609</v>
      </c>
      <c r="BO128" s="8"/>
      <c r="BP128" s="8"/>
      <c r="BQ128" s="8"/>
    </row>
    <row r="129" spans="1:69" x14ac:dyDescent="0.3">
      <c r="A129">
        <f t="shared" si="141"/>
        <v>2083</v>
      </c>
      <c r="B129" s="4">
        <f t="shared" si="142"/>
        <v>1163.2566295589952</v>
      </c>
      <c r="C129" s="4">
        <f t="shared" si="143"/>
        <v>2953.4113516998495</v>
      </c>
      <c r="D129" s="4">
        <f t="shared" si="144"/>
        <v>4337.6396260859019</v>
      </c>
      <c r="E129" s="11">
        <f t="shared" si="145"/>
        <v>9.7151868602433E-5</v>
      </c>
      <c r="F129" s="11">
        <f t="shared" si="146"/>
        <v>1.9139569571203881E-4</v>
      </c>
      <c r="G129" s="11">
        <f t="shared" si="147"/>
        <v>3.9072750444196585E-4</v>
      </c>
      <c r="H129" s="4">
        <f t="shared" si="148"/>
        <v>144728.99101727278</v>
      </c>
      <c r="I129" s="4">
        <f t="shared" si="149"/>
        <v>48417.144770937928</v>
      </c>
      <c r="J129" s="4">
        <f t="shared" si="150"/>
        <v>18390.505976064196</v>
      </c>
      <c r="K129" s="4">
        <f t="shared" si="151"/>
        <v>124417.07817486612</v>
      </c>
      <c r="L129" s="4">
        <f t="shared" si="152"/>
        <v>16393.634006678822</v>
      </c>
      <c r="M129" s="4">
        <f t="shared" si="153"/>
        <v>4239.749624534621</v>
      </c>
      <c r="N129" s="11">
        <f t="shared" si="154"/>
        <v>9.3540983463753502E-3</v>
      </c>
      <c r="O129" s="11">
        <f t="shared" si="155"/>
        <v>1.3144303036241256E-2</v>
      </c>
      <c r="P129" s="11">
        <f t="shared" si="156"/>
        <v>1.2127790981420361E-2</v>
      </c>
      <c r="Q129" s="4">
        <f t="shared" si="157"/>
        <v>9259.4214720828859</v>
      </c>
      <c r="R129" s="4">
        <f t="shared" si="158"/>
        <v>11861.720435948175</v>
      </c>
      <c r="S129" s="4">
        <f t="shared" si="159"/>
        <v>5914.1237510457804</v>
      </c>
      <c r="T129" s="4">
        <f t="shared" si="160"/>
        <v>63.977655112497906</v>
      </c>
      <c r="U129" s="4">
        <f t="shared" si="161"/>
        <v>244.99008547625249</v>
      </c>
      <c r="V129" s="4">
        <f t="shared" si="162"/>
        <v>321.58570072749455</v>
      </c>
      <c r="W129" s="11">
        <f t="shared" si="163"/>
        <v>-1.0734613539272964E-2</v>
      </c>
      <c r="X129" s="11">
        <f t="shared" si="164"/>
        <v>-1.217998157191269E-2</v>
      </c>
      <c r="Y129" s="11">
        <f t="shared" si="165"/>
        <v>-9.7425357312937999E-3</v>
      </c>
      <c r="Z129" s="4">
        <f t="shared" si="178"/>
        <v>12768.085289172323</v>
      </c>
      <c r="AA129" s="4">
        <f t="shared" si="179"/>
        <v>27855.837715664868</v>
      </c>
      <c r="AB129" s="4">
        <f t="shared" si="180"/>
        <v>22565.046393685989</v>
      </c>
      <c r="AC129" s="12">
        <f t="shared" si="166"/>
        <v>1.7212759081645237</v>
      </c>
      <c r="AD129" s="12">
        <f t="shared" si="167"/>
        <v>2.9383991952596484</v>
      </c>
      <c r="AE129" s="12">
        <f t="shared" si="168"/>
        <v>4.7819933542443707</v>
      </c>
      <c r="AF129" s="11">
        <f t="shared" si="169"/>
        <v>-4.0504037456468023E-3</v>
      </c>
      <c r="AG129" s="11">
        <f t="shared" si="170"/>
        <v>2.9673830763510267E-4</v>
      </c>
      <c r="AH129" s="11">
        <f t="shared" si="171"/>
        <v>9.7937136394747881E-3</v>
      </c>
      <c r="AI129" s="1">
        <f t="shared" si="135"/>
        <v>260200.23630813175</v>
      </c>
      <c r="AJ129" s="1">
        <f t="shared" si="136"/>
        <v>84007.091137216747</v>
      </c>
      <c r="AK129" s="1">
        <f t="shared" si="137"/>
        <v>32153.270242966144</v>
      </c>
      <c r="AL129" s="10">
        <f t="shared" si="172"/>
        <v>43.745884483719436</v>
      </c>
      <c r="AM129" s="10">
        <f t="shared" si="173"/>
        <v>8.8417777091588192</v>
      </c>
      <c r="AN129" s="10">
        <f t="shared" si="174"/>
        <v>3.0189571057209377</v>
      </c>
      <c r="AO129" s="7">
        <f t="shared" si="175"/>
        <v>9.901055051123521E-3</v>
      </c>
      <c r="AP129" s="7">
        <f t="shared" si="176"/>
        <v>1.2472717995471097E-2</v>
      </c>
      <c r="AQ129" s="7">
        <f t="shared" si="177"/>
        <v>1.1314328958179395E-2</v>
      </c>
      <c r="AR129" s="1">
        <f t="shared" si="183"/>
        <v>144728.99101727278</v>
      </c>
      <c r="AS129" s="1">
        <f t="shared" si="181"/>
        <v>48417.144770937928</v>
      </c>
      <c r="AT129" s="1">
        <f t="shared" si="182"/>
        <v>18390.505976064196</v>
      </c>
      <c r="AU129" s="1">
        <f t="shared" si="138"/>
        <v>28945.798203454557</v>
      </c>
      <c r="AV129" s="1">
        <f t="shared" si="139"/>
        <v>9683.428954187586</v>
      </c>
      <c r="AW129" s="1">
        <f t="shared" si="140"/>
        <v>3678.1011952128392</v>
      </c>
      <c r="AX129">
        <v>0.2</v>
      </c>
      <c r="AY129">
        <v>0.2</v>
      </c>
      <c r="AZ129">
        <v>0.2</v>
      </c>
      <c r="BA129">
        <f t="shared" si="124"/>
        <v>0.2</v>
      </c>
      <c r="BB129">
        <f t="shared" si="130"/>
        <v>4.000000000000001E-3</v>
      </c>
      <c r="BC129">
        <f t="shared" si="125"/>
        <v>4.000000000000001E-3</v>
      </c>
      <c r="BD129">
        <f t="shared" si="126"/>
        <v>4.000000000000001E-3</v>
      </c>
      <c r="BE129">
        <f t="shared" si="127"/>
        <v>578.91596406909127</v>
      </c>
      <c r="BF129">
        <f t="shared" si="128"/>
        <v>193.66857908375175</v>
      </c>
      <c r="BG129">
        <f t="shared" si="129"/>
        <v>73.562023904256804</v>
      </c>
      <c r="BH129">
        <f t="shared" si="131"/>
        <v>453.40859726244736</v>
      </c>
      <c r="BI129">
        <f t="shared" si="132"/>
        <v>69.525311376595681</v>
      </c>
      <c r="BJ129">
        <f t="shared" si="133"/>
        <v>32.59998788428836</v>
      </c>
      <c r="BK129" s="7">
        <f t="shared" si="134"/>
        <v>4.032211826569207E-2</v>
      </c>
      <c r="BL129" s="8">
        <f>BL$3*temperature!$I239+BL$4*temperature!$I239^2+BL$5*temperature!$I239^6</f>
        <v>-3.4893399376429812</v>
      </c>
      <c r="BM129" s="8">
        <f>BM$3*temperature!$I239+BM$4*temperature!$I239^2+BM$5*temperature!$I239^6</f>
        <v>-4.9144430919413473</v>
      </c>
      <c r="BN129" s="8">
        <f>BN$3*temperature!$I239+BN$4*temperature!$I239^2+BN$5*temperature!$I239^6</f>
        <v>-5.7152456146031207</v>
      </c>
      <c r="BO129" s="8"/>
      <c r="BP129" s="8"/>
      <c r="BQ129" s="8"/>
    </row>
    <row r="130" spans="1:69" x14ac:dyDescent="0.3">
      <c r="A130">
        <f t="shared" si="141"/>
        <v>2084</v>
      </c>
      <c r="B130" s="4">
        <f t="shared" si="142"/>
        <v>1163.3639914864596</v>
      </c>
      <c r="C130" s="4">
        <f t="shared" si="143"/>
        <v>2953.9483584092131</v>
      </c>
      <c r="D130" s="4">
        <f t="shared" si="144"/>
        <v>4339.249719436858</v>
      </c>
      <c r="E130" s="11">
        <f t="shared" si="145"/>
        <v>9.229427517231135E-5</v>
      </c>
      <c r="F130" s="11">
        <f t="shared" si="146"/>
        <v>1.8182591092643686E-4</v>
      </c>
      <c r="G130" s="11">
        <f t="shared" si="147"/>
        <v>3.7119112921986754E-4</v>
      </c>
      <c r="H130" s="4">
        <f t="shared" si="148"/>
        <v>146066.37710826</v>
      </c>
      <c r="I130" s="4">
        <f t="shared" si="149"/>
        <v>49051.794997598299</v>
      </c>
      <c r="J130" s="4">
        <f t="shared" si="150"/>
        <v>18616.908330486087</v>
      </c>
      <c r="K130" s="4">
        <f t="shared" si="151"/>
        <v>125555.18150568448</v>
      </c>
      <c r="L130" s="4">
        <f t="shared" si="152"/>
        <v>16605.501872759247</v>
      </c>
      <c r="M130" s="4">
        <f t="shared" si="153"/>
        <v>4290.3519120126057</v>
      </c>
      <c r="N130" s="11">
        <f t="shared" si="154"/>
        <v>9.1474847948025406E-3</v>
      </c>
      <c r="O130" s="11">
        <f t="shared" si="155"/>
        <v>1.2923788953328463E-2</v>
      </c>
      <c r="P130" s="11">
        <f t="shared" si="156"/>
        <v>1.1935206547377009E-2</v>
      </c>
      <c r="Q130" s="4">
        <f t="shared" si="157"/>
        <v>9244.6695031929503</v>
      </c>
      <c r="R130" s="4">
        <f t="shared" si="158"/>
        <v>11870.834132667733</v>
      </c>
      <c r="S130" s="4">
        <f t="shared" si="159"/>
        <v>5928.6036166737422</v>
      </c>
      <c r="T130" s="4">
        <f t="shared" si="160"/>
        <v>63.29087970971635</v>
      </c>
      <c r="U130" s="4">
        <f t="shared" si="161"/>
        <v>242.00611074985042</v>
      </c>
      <c r="V130" s="4">
        <f t="shared" si="162"/>
        <v>318.45264054748378</v>
      </c>
      <c r="W130" s="11">
        <f t="shared" si="163"/>
        <v>-1.0734613539272964E-2</v>
      </c>
      <c r="X130" s="11">
        <f t="shared" si="164"/>
        <v>-1.217998157191269E-2</v>
      </c>
      <c r="Y130" s="11">
        <f t="shared" si="165"/>
        <v>-9.7425357312937999E-3</v>
      </c>
      <c r="Z130" s="4">
        <f t="shared" si="178"/>
        <v>12698.770952930246</v>
      </c>
      <c r="AA130" s="4">
        <f t="shared" si="179"/>
        <v>27891.849951809669</v>
      </c>
      <c r="AB130" s="4">
        <f t="shared" si="180"/>
        <v>22846.623545496699</v>
      </c>
      <c r="AC130" s="12">
        <f t="shared" si="166"/>
        <v>1.7143040457788026</v>
      </c>
      <c r="AD130" s="12">
        <f t="shared" si="167"/>
        <v>2.939271130864006</v>
      </c>
      <c r="AE130" s="12">
        <f t="shared" si="168"/>
        <v>4.8288268277817119</v>
      </c>
      <c r="AF130" s="11">
        <f t="shared" si="169"/>
        <v>-4.0504037456468023E-3</v>
      </c>
      <c r="AG130" s="11">
        <f t="shared" si="170"/>
        <v>2.9673830763510267E-4</v>
      </c>
      <c r="AH130" s="11">
        <f t="shared" si="171"/>
        <v>9.7937136394747881E-3</v>
      </c>
      <c r="AI130" s="1">
        <f t="shared" si="135"/>
        <v>263126.01088077313</v>
      </c>
      <c r="AJ130" s="1">
        <f t="shared" si="136"/>
        <v>85289.81097768266</v>
      </c>
      <c r="AK130" s="1">
        <f t="shared" si="137"/>
        <v>32616.04441388237</v>
      </c>
      <c r="AL130" s="10">
        <f t="shared" si="172"/>
        <v>44.174683590147502</v>
      </c>
      <c r="AM130" s="10">
        <f t="shared" si="173"/>
        <v>8.9509558991043505</v>
      </c>
      <c r="AN130" s="10">
        <f t="shared" si="174"/>
        <v>3.05277300478765</v>
      </c>
      <c r="AO130" s="7">
        <f t="shared" si="175"/>
        <v>9.8020445006122853E-3</v>
      </c>
      <c r="AP130" s="7">
        <f t="shared" si="176"/>
        <v>1.2347990815516387E-2</v>
      </c>
      <c r="AQ130" s="7">
        <f t="shared" si="177"/>
        <v>1.1201185668597602E-2</v>
      </c>
      <c r="AR130" s="1">
        <f t="shared" si="183"/>
        <v>146066.37710826</v>
      </c>
      <c r="AS130" s="1">
        <f t="shared" si="181"/>
        <v>49051.794997598299</v>
      </c>
      <c r="AT130" s="1">
        <f t="shared" si="182"/>
        <v>18616.908330486087</v>
      </c>
      <c r="AU130" s="1">
        <f t="shared" si="138"/>
        <v>29213.275421652001</v>
      </c>
      <c r="AV130" s="1">
        <f t="shared" si="139"/>
        <v>9810.3589995196598</v>
      </c>
      <c r="AW130" s="1">
        <f t="shared" si="140"/>
        <v>3723.3816660972175</v>
      </c>
      <c r="AX130">
        <v>0.2</v>
      </c>
      <c r="AY130">
        <v>0.2</v>
      </c>
      <c r="AZ130">
        <v>0.2</v>
      </c>
      <c r="BA130">
        <f t="shared" si="124"/>
        <v>0.2</v>
      </c>
      <c r="BB130">
        <f t="shared" si="130"/>
        <v>4.000000000000001E-3</v>
      </c>
      <c r="BC130">
        <f t="shared" si="125"/>
        <v>4.000000000000001E-3</v>
      </c>
      <c r="BD130">
        <f t="shared" si="126"/>
        <v>4.000000000000001E-3</v>
      </c>
      <c r="BE130">
        <f t="shared" si="127"/>
        <v>584.26550843304017</v>
      </c>
      <c r="BF130">
        <f t="shared" si="128"/>
        <v>196.20717999039326</v>
      </c>
      <c r="BG130">
        <f t="shared" si="129"/>
        <v>74.467633321944362</v>
      </c>
      <c r="BH130">
        <f t="shared" si="131"/>
        <v>460.09610740968651</v>
      </c>
      <c r="BI130">
        <f t="shared" si="132"/>
        <v>70.345703253599709</v>
      </c>
      <c r="BJ130">
        <f t="shared" si="133"/>
        <v>32.594590256914657</v>
      </c>
      <c r="BK130" s="7">
        <f t="shared" si="134"/>
        <v>4.0123344750266438E-2</v>
      </c>
      <c r="BL130" s="8">
        <f>BL$3*temperature!$I240+BL$4*temperature!$I240^2+BL$5*temperature!$I240^6</f>
        <v>-3.7705308880253696</v>
      </c>
      <c r="BM130" s="8">
        <f>BM$3*temperature!$I240+BM$4*temperature!$I240^2+BM$5*temperature!$I240^6</f>
        <v>-5.1483313879471808</v>
      </c>
      <c r="BN130" s="8">
        <f>BN$3*temperature!$I240+BN$4*temperature!$I240^2+BN$5*temperature!$I240^6</f>
        <v>-5.9115750871973631</v>
      </c>
      <c r="BO130" s="8"/>
      <c r="BP130" s="8"/>
      <c r="BQ130" s="8"/>
    </row>
    <row r="131" spans="1:69" x14ac:dyDescent="0.3">
      <c r="A131">
        <f t="shared" si="141"/>
        <v>2085</v>
      </c>
      <c r="B131" s="4">
        <f t="shared" si="142"/>
        <v>1163.4659947309976</v>
      </c>
      <c r="C131" s="4">
        <f t="shared" si="143"/>
        <v>2954.4586075427555</v>
      </c>
      <c r="D131" s="4">
        <f t="shared" si="144"/>
        <v>4340.7798758900162</v>
      </c>
      <c r="E131" s="11">
        <f t="shared" si="145"/>
        <v>8.7679561413695777E-5</v>
      </c>
      <c r="F131" s="11">
        <f t="shared" si="146"/>
        <v>1.7273461538011502E-4</v>
      </c>
      <c r="G131" s="11">
        <f t="shared" si="147"/>
        <v>3.5263157275887413E-4</v>
      </c>
      <c r="H131" s="4">
        <f t="shared" si="148"/>
        <v>147385.4503895737</v>
      </c>
      <c r="I131" s="4">
        <f t="shared" si="149"/>
        <v>49683.582741682039</v>
      </c>
      <c r="J131" s="4">
        <f t="shared" si="150"/>
        <v>18842.19530842219</v>
      </c>
      <c r="K131" s="4">
        <f t="shared" si="151"/>
        <v>126677.91844114047</v>
      </c>
      <c r="L131" s="4">
        <f t="shared" si="152"/>
        <v>16816.476160755636</v>
      </c>
      <c r="M131" s="4">
        <f t="shared" si="153"/>
        <v>4340.7396475175692</v>
      </c>
      <c r="N131" s="11">
        <f t="shared" si="154"/>
        <v>8.9421792234449793E-3</v>
      </c>
      <c r="O131" s="11">
        <f t="shared" si="155"/>
        <v>1.2705083508646409E-2</v>
      </c>
      <c r="P131" s="11">
        <f t="shared" si="156"/>
        <v>1.1744429486980401E-2</v>
      </c>
      <c r="Q131" s="4">
        <f t="shared" si="157"/>
        <v>9228.0206746321746</v>
      </c>
      <c r="R131" s="4">
        <f t="shared" si="158"/>
        <v>11877.281809965085</v>
      </c>
      <c r="S131" s="4">
        <f t="shared" si="159"/>
        <v>5941.8882560953089</v>
      </c>
      <c r="T131" s="4">
        <f t="shared" si="160"/>
        <v>62.611476575471933</v>
      </c>
      <c r="U131" s="4">
        <f t="shared" si="161"/>
        <v>239.05848078062698</v>
      </c>
      <c r="V131" s="4">
        <f t="shared" si="162"/>
        <v>315.35010431822508</v>
      </c>
      <c r="W131" s="11">
        <f t="shared" si="163"/>
        <v>-1.0734613539272964E-2</v>
      </c>
      <c r="X131" s="11">
        <f t="shared" si="164"/>
        <v>-1.217998157191269E-2</v>
      </c>
      <c r="Y131" s="11">
        <f t="shared" si="165"/>
        <v>-9.7425357312937999E-3</v>
      </c>
      <c r="Z131" s="4">
        <f t="shared" si="178"/>
        <v>12627.186261231029</v>
      </c>
      <c r="AA131" s="4">
        <f t="shared" si="179"/>
        <v>27921.562991823543</v>
      </c>
      <c r="AB131" s="4">
        <f t="shared" si="180"/>
        <v>23126.861272164737</v>
      </c>
      <c r="AC131" s="12">
        <f t="shared" si="166"/>
        <v>1.7073604222506027</v>
      </c>
      <c r="AD131" s="12">
        <f t="shared" si="167"/>
        <v>2.9401433252050593</v>
      </c>
      <c r="AE131" s="12">
        <f t="shared" si="168"/>
        <v>4.8761189749476195</v>
      </c>
      <c r="AF131" s="11">
        <f t="shared" si="169"/>
        <v>-4.0504037456468023E-3</v>
      </c>
      <c r="AG131" s="11">
        <f t="shared" si="170"/>
        <v>2.9673830763510267E-4</v>
      </c>
      <c r="AH131" s="11">
        <f t="shared" si="171"/>
        <v>9.7937136394747881E-3</v>
      </c>
      <c r="AI131" s="1">
        <f t="shared" si="135"/>
        <v>266026.68521434785</v>
      </c>
      <c r="AJ131" s="1">
        <f t="shared" si="136"/>
        <v>86571.188879434048</v>
      </c>
      <c r="AK131" s="1">
        <f t="shared" si="137"/>
        <v>33077.821638591347</v>
      </c>
      <c r="AL131" s="10">
        <f t="shared" si="172"/>
        <v>44.603355782355081</v>
      </c>
      <c r="AM131" s="10">
        <f t="shared" si="173"/>
        <v>9.0603769571242623</v>
      </c>
      <c r="AN131" s="10">
        <f t="shared" si="174"/>
        <v>3.0866257352460522</v>
      </c>
      <c r="AO131" s="7">
        <f t="shared" si="175"/>
        <v>9.7040240556061624E-3</v>
      </c>
      <c r="AP131" s="7">
        <f t="shared" si="176"/>
        <v>1.2224510907361224E-2</v>
      </c>
      <c r="AQ131" s="7">
        <f t="shared" si="177"/>
        <v>1.1089173811911626E-2</v>
      </c>
      <c r="AR131" s="1">
        <f t="shared" si="183"/>
        <v>147385.4503895737</v>
      </c>
      <c r="AS131" s="1">
        <f t="shared" si="181"/>
        <v>49683.582741682039</v>
      </c>
      <c r="AT131" s="1">
        <f t="shared" si="182"/>
        <v>18842.19530842219</v>
      </c>
      <c r="AU131" s="1">
        <f t="shared" si="138"/>
        <v>29477.090077914741</v>
      </c>
      <c r="AV131" s="1">
        <f t="shared" si="139"/>
        <v>9936.7165483364079</v>
      </c>
      <c r="AW131" s="1">
        <f t="shared" si="140"/>
        <v>3768.439061684438</v>
      </c>
      <c r="AX131">
        <v>0.2</v>
      </c>
      <c r="AY131">
        <v>0.2</v>
      </c>
      <c r="AZ131">
        <v>0.2</v>
      </c>
      <c r="BA131">
        <f t="shared" si="124"/>
        <v>0.2</v>
      </c>
      <c r="BB131">
        <f t="shared" si="130"/>
        <v>4.000000000000001E-3</v>
      </c>
      <c r="BC131">
        <f t="shared" si="125"/>
        <v>4.000000000000001E-3</v>
      </c>
      <c r="BD131">
        <f t="shared" si="126"/>
        <v>4.000000000000001E-3</v>
      </c>
      <c r="BE131">
        <f t="shared" si="127"/>
        <v>589.54180155829499</v>
      </c>
      <c r="BF131">
        <f t="shared" si="128"/>
        <v>198.73433096672821</v>
      </c>
      <c r="BG131">
        <f t="shared" si="129"/>
        <v>75.368781233688779</v>
      </c>
      <c r="BH131">
        <f t="shared" si="131"/>
        <v>466.88295346394955</v>
      </c>
      <c r="BI131">
        <f t="shared" si="132"/>
        <v>71.175933462222346</v>
      </c>
      <c r="BJ131">
        <f t="shared" si="133"/>
        <v>32.589282370280792</v>
      </c>
      <c r="BK131" s="7">
        <f t="shared" si="134"/>
        <v>3.9925662672020995E-2</v>
      </c>
      <c r="BL131" s="8">
        <f>BL$3*temperature!$I241+BL$4*temperature!$I241^2+BL$5*temperature!$I241^6</f>
        <v>-4.0569808602776938</v>
      </c>
      <c r="BM131" s="8">
        <f>BM$3*temperature!$I241+BM$4*temperature!$I241^2+BM$5*temperature!$I241^6</f>
        <v>-5.3860953115499584</v>
      </c>
      <c r="BN131" s="8">
        <f>BN$3*temperature!$I241+BN$4*temperature!$I241^2+BN$5*temperature!$I241^6</f>
        <v>-6.1107637343653991</v>
      </c>
      <c r="BO131" s="8"/>
      <c r="BP131" s="8"/>
      <c r="BQ131" s="8"/>
    </row>
    <row r="132" spans="1:69" x14ac:dyDescent="0.3">
      <c r="A132">
        <f t="shared" si="141"/>
        <v>2086</v>
      </c>
      <c r="B132" s="4">
        <f t="shared" si="142"/>
        <v>1163.5629063097285</v>
      </c>
      <c r="C132" s="4">
        <f t="shared" si="143"/>
        <v>2954.9434279504244</v>
      </c>
      <c r="D132" s="4">
        <f t="shared" si="144"/>
        <v>4342.2340371229193</v>
      </c>
      <c r="E132" s="11">
        <f t="shared" si="145"/>
        <v>8.3295583343010989E-5</v>
      </c>
      <c r="F132" s="11">
        <f t="shared" si="146"/>
        <v>1.6409788461110926E-4</v>
      </c>
      <c r="G132" s="11">
        <f t="shared" si="147"/>
        <v>3.3499999412093043E-4</v>
      </c>
      <c r="H132" s="4">
        <f t="shared" si="148"/>
        <v>148685.71772005846</v>
      </c>
      <c r="I132" s="4">
        <f t="shared" si="149"/>
        <v>50312.295783146365</v>
      </c>
      <c r="J132" s="4">
        <f t="shared" si="150"/>
        <v>19066.310625289396</v>
      </c>
      <c r="K132" s="4">
        <f t="shared" si="151"/>
        <v>127784.85539008738</v>
      </c>
      <c r="L132" s="4">
        <f t="shared" si="152"/>
        <v>17026.483589245374</v>
      </c>
      <c r="M132" s="4">
        <f t="shared" si="153"/>
        <v>4390.8988926636412</v>
      </c>
      <c r="N132" s="11">
        <f t="shared" si="154"/>
        <v>8.7381997002202727E-3</v>
      </c>
      <c r="O132" s="11">
        <f t="shared" si="155"/>
        <v>1.2488194701564703E-2</v>
      </c>
      <c r="P132" s="11">
        <f t="shared" si="156"/>
        <v>1.1555460409784724E-2</v>
      </c>
      <c r="Q132" s="4">
        <f t="shared" si="157"/>
        <v>9209.4991737811706</v>
      </c>
      <c r="R132" s="4">
        <f t="shared" si="158"/>
        <v>11881.085279636764</v>
      </c>
      <c r="S132" s="4">
        <f t="shared" si="159"/>
        <v>5953.9854343495481</v>
      </c>
      <c r="T132" s="4">
        <f t="shared" si="160"/>
        <v>61.939366571310998</v>
      </c>
      <c r="U132" s="4">
        <f t="shared" si="161"/>
        <v>236.1467528901095</v>
      </c>
      <c r="V132" s="4">
        <f t="shared" si="162"/>
        <v>312.27779465903757</v>
      </c>
      <c r="W132" s="11">
        <f t="shared" si="163"/>
        <v>-1.0734613539272964E-2</v>
      </c>
      <c r="X132" s="11">
        <f t="shared" si="164"/>
        <v>-1.217998157191269E-2</v>
      </c>
      <c r="Y132" s="11">
        <f t="shared" si="165"/>
        <v>-9.7425357312937999E-3</v>
      </c>
      <c r="Z132" s="4">
        <f t="shared" si="178"/>
        <v>12553.392725898826</v>
      </c>
      <c r="AA132" s="4">
        <f t="shared" si="179"/>
        <v>27945.018565704489</v>
      </c>
      <c r="AB132" s="4">
        <f t="shared" si="180"/>
        <v>23405.688644421254</v>
      </c>
      <c r="AC132" s="12">
        <f t="shared" si="166"/>
        <v>1.7004449232011498</v>
      </c>
      <c r="AD132" s="12">
        <f t="shared" si="167"/>
        <v>2.9410157783595854</v>
      </c>
      <c r="AE132" s="12">
        <f t="shared" si="168"/>
        <v>4.9238742878602659</v>
      </c>
      <c r="AF132" s="11">
        <f t="shared" si="169"/>
        <v>-4.0504037456468023E-3</v>
      </c>
      <c r="AG132" s="11">
        <f t="shared" si="170"/>
        <v>2.9673830763510267E-4</v>
      </c>
      <c r="AH132" s="11">
        <f t="shared" si="171"/>
        <v>9.7937136394747881E-3</v>
      </c>
      <c r="AI132" s="1">
        <f t="shared" si="135"/>
        <v>268901.10677082784</v>
      </c>
      <c r="AJ132" s="1">
        <f t="shared" si="136"/>
        <v>87850.786539827051</v>
      </c>
      <c r="AK132" s="1">
        <f t="shared" si="137"/>
        <v>33538.478536416653</v>
      </c>
      <c r="AL132" s="10">
        <f t="shared" si="172"/>
        <v>45.031859499453084</v>
      </c>
      <c r="AM132" s="10">
        <f t="shared" si="173"/>
        <v>9.1700280472920603</v>
      </c>
      <c r="AN132" s="10">
        <f t="shared" si="174"/>
        <v>3.1205115832238106</v>
      </c>
      <c r="AO132" s="7">
        <f t="shared" si="175"/>
        <v>9.6069838150500998E-3</v>
      </c>
      <c r="AP132" s="7">
        <f t="shared" si="176"/>
        <v>1.2102265798287611E-2</v>
      </c>
      <c r="AQ132" s="7">
        <f t="shared" si="177"/>
        <v>1.0978282073792509E-2</v>
      </c>
      <c r="AR132" s="1">
        <f t="shared" si="183"/>
        <v>148685.71772005846</v>
      </c>
      <c r="AS132" s="1">
        <f t="shared" si="181"/>
        <v>50312.295783146365</v>
      </c>
      <c r="AT132" s="1">
        <f t="shared" si="182"/>
        <v>19066.310625289396</v>
      </c>
      <c r="AU132" s="1">
        <f t="shared" si="138"/>
        <v>29737.143544011691</v>
      </c>
      <c r="AV132" s="1">
        <f t="shared" si="139"/>
        <v>10062.459156629273</v>
      </c>
      <c r="AW132" s="1">
        <f t="shared" si="140"/>
        <v>3813.2621250578795</v>
      </c>
      <c r="AX132">
        <v>0.2</v>
      </c>
      <c r="AY132">
        <v>0.2</v>
      </c>
      <c r="AZ132">
        <v>0.2</v>
      </c>
      <c r="BA132">
        <f t="shared" si="124"/>
        <v>0.2</v>
      </c>
      <c r="BB132">
        <f t="shared" si="130"/>
        <v>4.000000000000001E-3</v>
      </c>
      <c r="BC132">
        <f t="shared" si="125"/>
        <v>4.000000000000001E-3</v>
      </c>
      <c r="BD132">
        <f t="shared" si="126"/>
        <v>4.000000000000001E-3</v>
      </c>
      <c r="BE132">
        <f t="shared" si="127"/>
        <v>594.74287088023391</v>
      </c>
      <c r="BF132">
        <f t="shared" si="128"/>
        <v>201.2491831325855</v>
      </c>
      <c r="BG132">
        <f t="shared" si="129"/>
        <v>76.265242501157601</v>
      </c>
      <c r="BH132">
        <f t="shared" si="131"/>
        <v>473.77062429762407</v>
      </c>
      <c r="BI132">
        <f t="shared" si="132"/>
        <v>72.016120747748744</v>
      </c>
      <c r="BJ132">
        <f t="shared" si="133"/>
        <v>32.58406264382031</v>
      </c>
      <c r="BK132" s="7">
        <f t="shared" si="134"/>
        <v>3.972910610295452E-2</v>
      </c>
      <c r="BL132" s="8">
        <f>BL$3*temperature!$I242+BL$4*temperature!$I242^2+BL$5*temperature!$I242^6</f>
        <v>-4.3486291857840129</v>
      </c>
      <c r="BM132" s="8">
        <f>BM$3*temperature!$I242+BM$4*temperature!$I242^2+BM$5*temperature!$I242^6</f>
        <v>-5.6276851662262448</v>
      </c>
      <c r="BN132" s="8">
        <f>BN$3*temperature!$I242+BN$4*temperature!$I242^2+BN$5*temperature!$I242^6</f>
        <v>-6.3127704455872351</v>
      </c>
      <c r="BO132" s="8"/>
      <c r="BP132" s="8"/>
      <c r="BQ132" s="8"/>
    </row>
    <row r="133" spans="1:69" x14ac:dyDescent="0.3">
      <c r="A133">
        <f t="shared" si="141"/>
        <v>2087</v>
      </c>
      <c r="B133" s="4">
        <f t="shared" si="142"/>
        <v>1163.654979978214</v>
      </c>
      <c r="C133" s="4">
        <f t="shared" si="143"/>
        <v>2955.4040829178134</v>
      </c>
      <c r="D133" s="4">
        <f t="shared" si="144"/>
        <v>4343.6159530809819</v>
      </c>
      <c r="E133" s="11">
        <f t="shared" si="145"/>
        <v>7.9130804175860434E-5</v>
      </c>
      <c r="F133" s="11">
        <f t="shared" si="146"/>
        <v>1.5589299038055378E-4</v>
      </c>
      <c r="G133" s="11">
        <f t="shared" si="147"/>
        <v>3.1824999441488387E-4</v>
      </c>
      <c r="H133" s="4">
        <f t="shared" si="148"/>
        <v>149966.70022439482</v>
      </c>
      <c r="I133" s="4">
        <f t="shared" si="149"/>
        <v>50937.724744131468</v>
      </c>
      <c r="J133" s="4">
        <f t="shared" si="150"/>
        <v>19289.198996543371</v>
      </c>
      <c r="K133" s="4">
        <f t="shared" si="151"/>
        <v>128875.57119998104</v>
      </c>
      <c r="L133" s="4">
        <f t="shared" si="152"/>
        <v>17235.451841780508</v>
      </c>
      <c r="M133" s="4">
        <f t="shared" si="153"/>
        <v>4440.8159480262748</v>
      </c>
      <c r="N133" s="11">
        <f t="shared" si="154"/>
        <v>8.5355639881115053E-3</v>
      </c>
      <c r="O133" s="11">
        <f t="shared" si="155"/>
        <v>1.2273130352477901E-2</v>
      </c>
      <c r="P133" s="11">
        <f t="shared" si="156"/>
        <v>1.1368299881838739E-2</v>
      </c>
      <c r="Q133" s="4">
        <f t="shared" si="157"/>
        <v>9189.1302850968696</v>
      </c>
      <c r="R133" s="4">
        <f t="shared" si="158"/>
        <v>11882.267999935337</v>
      </c>
      <c r="S133" s="4">
        <f t="shared" si="159"/>
        <v>5964.9034969602444</v>
      </c>
      <c r="T133" s="4">
        <f t="shared" si="160"/>
        <v>61.274471408300613</v>
      </c>
      <c r="U133" s="4">
        <f t="shared" si="161"/>
        <v>233.27048979164095</v>
      </c>
      <c r="V133" s="4">
        <f t="shared" si="162"/>
        <v>309.23541708648224</v>
      </c>
      <c r="W133" s="11">
        <f t="shared" si="163"/>
        <v>-1.0734613539272964E-2</v>
      </c>
      <c r="X133" s="11">
        <f t="shared" si="164"/>
        <v>-1.217998157191269E-2</v>
      </c>
      <c r="Y133" s="11">
        <f t="shared" si="165"/>
        <v>-9.7425357312937999E-3</v>
      </c>
      <c r="Z133" s="4">
        <f t="shared" si="178"/>
        <v>12477.452636606633</v>
      </c>
      <c r="AA133" s="4">
        <f t="shared" si="179"/>
        <v>27962.262430141076</v>
      </c>
      <c r="AB133" s="4">
        <f t="shared" si="180"/>
        <v>23683.035934433312</v>
      </c>
      <c r="AC133" s="12">
        <f t="shared" si="166"/>
        <v>1.6935574347149498</v>
      </c>
      <c r="AD133" s="12">
        <f t="shared" si="167"/>
        <v>2.9418884904043838</v>
      </c>
      <c r="AE133" s="12">
        <f t="shared" si="168"/>
        <v>4.9720973026323421</v>
      </c>
      <c r="AF133" s="11">
        <f t="shared" si="169"/>
        <v>-4.0504037456468023E-3</v>
      </c>
      <c r="AG133" s="11">
        <f t="shared" si="170"/>
        <v>2.9673830763510267E-4</v>
      </c>
      <c r="AH133" s="11">
        <f t="shared" si="171"/>
        <v>9.7937136394747881E-3</v>
      </c>
      <c r="AI133" s="1">
        <f t="shared" si="135"/>
        <v>271748.13963775674</v>
      </c>
      <c r="AJ133" s="1">
        <f t="shared" si="136"/>
        <v>89128.167042473622</v>
      </c>
      <c r="AK133" s="1">
        <f t="shared" si="137"/>
        <v>33997.892807832868</v>
      </c>
      <c r="AL133" s="10">
        <f t="shared" si="172"/>
        <v>45.460153641372216</v>
      </c>
      <c r="AM133" s="10">
        <f t="shared" si="173"/>
        <v>9.2798963829300813</v>
      </c>
      <c r="AN133" s="10">
        <f t="shared" si="174"/>
        <v>3.1544268610352266</v>
      </c>
      <c r="AO133" s="7">
        <f t="shared" si="175"/>
        <v>9.5109139768995987E-3</v>
      </c>
      <c r="AP133" s="7">
        <f t="shared" si="176"/>
        <v>1.1981243140304734E-2</v>
      </c>
      <c r="AQ133" s="7">
        <f t="shared" si="177"/>
        <v>1.0868499253054584E-2</v>
      </c>
      <c r="AR133" s="1">
        <f t="shared" si="183"/>
        <v>149966.70022439482</v>
      </c>
      <c r="AS133" s="1">
        <f t="shared" si="181"/>
        <v>50937.724744131468</v>
      </c>
      <c r="AT133" s="1">
        <f t="shared" si="182"/>
        <v>19289.198996543371</v>
      </c>
      <c r="AU133" s="1">
        <f t="shared" si="138"/>
        <v>29993.340044878965</v>
      </c>
      <c r="AV133" s="1">
        <f t="shared" si="139"/>
        <v>10187.544948826295</v>
      </c>
      <c r="AW133" s="1">
        <f t="shared" si="140"/>
        <v>3857.8397993086746</v>
      </c>
      <c r="AX133">
        <v>0.2</v>
      </c>
      <c r="AY133">
        <v>0.2</v>
      </c>
      <c r="AZ133">
        <v>0.2</v>
      </c>
      <c r="BA133">
        <f t="shared" si="124"/>
        <v>0.2</v>
      </c>
      <c r="BB133">
        <f t="shared" si="130"/>
        <v>4.000000000000001E-3</v>
      </c>
      <c r="BC133">
        <f t="shared" si="125"/>
        <v>4.000000000000001E-3</v>
      </c>
      <c r="BD133">
        <f t="shared" si="126"/>
        <v>4.000000000000001E-3</v>
      </c>
      <c r="BE133">
        <f t="shared" si="127"/>
        <v>599.86680089757942</v>
      </c>
      <c r="BF133">
        <f t="shared" si="128"/>
        <v>203.75089897652592</v>
      </c>
      <c r="BG133">
        <f t="shared" si="129"/>
        <v>77.156795986173506</v>
      </c>
      <c r="BH133">
        <f t="shared" si="131"/>
        <v>480.76063149113997</v>
      </c>
      <c r="BI133">
        <f t="shared" si="132"/>
        <v>72.866385359755014</v>
      </c>
      <c r="BJ133">
        <f t="shared" si="133"/>
        <v>32.578929576335881</v>
      </c>
      <c r="BK133" s="7">
        <f t="shared" si="134"/>
        <v>3.9533707894373576E-2</v>
      </c>
      <c r="BL133" s="8">
        <f>BL$3*temperature!$I243+BL$4*temperature!$I243^2+BL$5*temperature!$I243^6</f>
        <v>-4.6454120404524843</v>
      </c>
      <c r="BM133" s="8">
        <f>BM$3*temperature!$I243+BM$4*temperature!$I243^2+BM$5*temperature!$I243^6</f>
        <v>-5.8730489974167668</v>
      </c>
      <c r="BN133" s="8">
        <f>BN$3*temperature!$I243+BN$4*temperature!$I243^2+BN$5*temperature!$I243^6</f>
        <v>-6.5175525046199985</v>
      </c>
      <c r="BO133" s="8"/>
      <c r="BP133" s="8"/>
      <c r="BQ133" s="8"/>
    </row>
    <row r="134" spans="1:69" x14ac:dyDescent="0.3">
      <c r="A134">
        <f t="shared" si="141"/>
        <v>2088</v>
      </c>
      <c r="B134" s="4">
        <f t="shared" si="142"/>
        <v>1163.7424568848455</v>
      </c>
      <c r="C134" s="4">
        <f t="shared" si="143"/>
        <v>2955.8417733590686</v>
      </c>
      <c r="D134" s="4">
        <f t="shared" si="144"/>
        <v>4344.9291910461498</v>
      </c>
      <c r="E134" s="11">
        <f t="shared" si="145"/>
        <v>7.5174263967067411E-5</v>
      </c>
      <c r="F134" s="11">
        <f t="shared" si="146"/>
        <v>1.4809834086152609E-4</v>
      </c>
      <c r="G134" s="11">
        <f t="shared" si="147"/>
        <v>3.0233749469413967E-4</v>
      </c>
      <c r="H134" s="4">
        <f t="shared" si="148"/>
        <v>151227.93371525811</v>
      </c>
      <c r="I134" s="4">
        <f t="shared" si="149"/>
        <v>51559.663282613474</v>
      </c>
      <c r="J134" s="4">
        <f t="shared" si="150"/>
        <v>19510.806179000003</v>
      </c>
      <c r="K134" s="4">
        <f t="shared" si="151"/>
        <v>129949.65752136549</v>
      </c>
      <c r="L134" s="4">
        <f t="shared" si="152"/>
        <v>17443.309634270514</v>
      </c>
      <c r="M134" s="4">
        <f t="shared" si="153"/>
        <v>4490.4773636373784</v>
      </c>
      <c r="N134" s="11">
        <f t="shared" si="154"/>
        <v>8.3342895118403426E-3</v>
      </c>
      <c r="O134" s="11">
        <f t="shared" si="155"/>
        <v>1.2059898075090558E-2</v>
      </c>
      <c r="P134" s="11">
        <f t="shared" si="156"/>
        <v>1.1182948402348458E-2</v>
      </c>
      <c r="Q134" s="4">
        <f t="shared" si="157"/>
        <v>9166.9403520705273</v>
      </c>
      <c r="R134" s="4">
        <f t="shared" si="158"/>
        <v>11880.855031555884</v>
      </c>
      <c r="S134" s="4">
        <f t="shared" si="159"/>
        <v>5974.6513568234359</v>
      </c>
      <c r="T134" s="4">
        <f t="shared" si="160"/>
        <v>60.616713637909278</v>
      </c>
      <c r="U134" s="4">
        <f t="shared" si="161"/>
        <v>230.42925952470773</v>
      </c>
      <c r="V134" s="4">
        <f t="shared" si="162"/>
        <v>306.22267998613563</v>
      </c>
      <c r="W134" s="11">
        <f t="shared" si="163"/>
        <v>-1.0734613539272964E-2</v>
      </c>
      <c r="X134" s="11">
        <f t="shared" si="164"/>
        <v>-1.217998157191269E-2</v>
      </c>
      <c r="Y134" s="11">
        <f t="shared" si="165"/>
        <v>-9.7425357312937999E-3</v>
      </c>
      <c r="Z134" s="4">
        <f t="shared" si="178"/>
        <v>12399.428987219188</v>
      </c>
      <c r="AA134" s="4">
        <f t="shared" si="179"/>
        <v>27973.344275543666</v>
      </c>
      <c r="AB134" s="4">
        <f t="shared" si="180"/>
        <v>23958.834668856511</v>
      </c>
      <c r="AC134" s="12">
        <f t="shared" si="166"/>
        <v>1.6866978433379123</v>
      </c>
      <c r="AD134" s="12">
        <f t="shared" si="167"/>
        <v>2.9427614614162776</v>
      </c>
      <c r="AE134" s="12">
        <f t="shared" si="168"/>
        <v>5.0207925998019283</v>
      </c>
      <c r="AF134" s="11">
        <f t="shared" si="169"/>
        <v>-4.0504037456468023E-3</v>
      </c>
      <c r="AG134" s="11">
        <f t="shared" si="170"/>
        <v>2.9673830763510267E-4</v>
      </c>
      <c r="AH134" s="11">
        <f t="shared" si="171"/>
        <v>9.7937136394747881E-3</v>
      </c>
      <c r="AI134" s="1">
        <f t="shared" si="135"/>
        <v>274566.66571886005</v>
      </c>
      <c r="AJ134" s="1">
        <f t="shared" si="136"/>
        <v>90402.895287052554</v>
      </c>
      <c r="AK134" s="1">
        <f t="shared" si="137"/>
        <v>34455.943326358254</v>
      </c>
      <c r="AL134" s="10">
        <f t="shared" si="172"/>
        <v>45.888197575925354</v>
      </c>
      <c r="AM134" s="10">
        <f t="shared" si="173"/>
        <v>9.3899692308619951</v>
      </c>
      <c r="AN134" s="10">
        <f t="shared" si="174"/>
        <v>3.1883679081583738</v>
      </c>
      <c r="AO134" s="7">
        <f t="shared" si="175"/>
        <v>9.4158048371306025E-3</v>
      </c>
      <c r="AP134" s="7">
        <f t="shared" si="176"/>
        <v>1.1861430708901687E-2</v>
      </c>
      <c r="AQ134" s="7">
        <f t="shared" si="177"/>
        <v>1.0759814260524039E-2</v>
      </c>
      <c r="AR134" s="1">
        <f t="shared" si="183"/>
        <v>151227.93371525811</v>
      </c>
      <c r="AS134" s="1">
        <f t="shared" si="181"/>
        <v>51559.663282613474</v>
      </c>
      <c r="AT134" s="1">
        <f t="shared" si="182"/>
        <v>19510.806179000003</v>
      </c>
      <c r="AU134" s="1">
        <f t="shared" si="138"/>
        <v>30245.586743051623</v>
      </c>
      <c r="AV134" s="1">
        <f t="shared" si="139"/>
        <v>10311.932656522695</v>
      </c>
      <c r="AW134" s="1">
        <f t="shared" si="140"/>
        <v>3902.1612358000007</v>
      </c>
      <c r="AX134">
        <v>0.2</v>
      </c>
      <c r="AY134">
        <v>0.2</v>
      </c>
      <c r="AZ134">
        <v>0.2</v>
      </c>
      <c r="BA134">
        <f t="shared" ref="BA134:BA197" si="184">(AX134*Z134+AY134*AA134+AZ134*AB134)/(Z134+AA134+AB134)</f>
        <v>0.2</v>
      </c>
      <c r="BB134">
        <f t="shared" si="130"/>
        <v>4.000000000000001E-3</v>
      </c>
      <c r="BC134">
        <f t="shared" ref="BC134:BC197" si="185">BC$5*AY134^2</f>
        <v>4.000000000000001E-3</v>
      </c>
      <c r="BD134">
        <f t="shared" ref="BD134:BD197" si="186">BD$5*AZ134^2</f>
        <v>4.000000000000001E-3</v>
      </c>
      <c r="BE134">
        <f t="shared" ref="BE134:BE197" si="187">BB134*AR134</f>
        <v>604.91173486103264</v>
      </c>
      <c r="BF134">
        <f t="shared" ref="BF134:BF197" si="188">BC134*AS134</f>
        <v>206.23865313045394</v>
      </c>
      <c r="BG134">
        <f t="shared" ref="BG134:BG197" si="189">BD134*AT134</f>
        <v>78.043224716000026</v>
      </c>
      <c r="BH134">
        <f t="shared" si="131"/>
        <v>487.85450965891272</v>
      </c>
      <c r="BI134">
        <f t="shared" si="132"/>
        <v>73.726849067082341</v>
      </c>
      <c r="BJ134">
        <f t="shared" si="133"/>
        <v>32.573881741187712</v>
      </c>
      <c r="BK134" s="7">
        <f t="shared" si="134"/>
        <v>3.9339499693417296E-2</v>
      </c>
      <c r="BL134" s="8">
        <f>BL$3*temperature!$I244+BL$4*temperature!$I244^2+BL$5*temperature!$I244^6</f>
        <v>-4.9472625542673754</v>
      </c>
      <c r="BM134" s="8">
        <f>BM$3*temperature!$I244+BM$4*temperature!$I244^2+BM$5*temperature!$I244^6</f>
        <v>-6.1221326759056414</v>
      </c>
      <c r="BN134" s="8">
        <f>BN$3*temperature!$I244+BN$4*temperature!$I244^2+BN$5*temperature!$I244^6</f>
        <v>-6.7250656533685804</v>
      </c>
      <c r="BO134" s="8"/>
      <c r="BP134" s="8"/>
      <c r="BQ134" s="8"/>
    </row>
    <row r="135" spans="1:69" x14ac:dyDescent="0.3">
      <c r="A135">
        <f t="shared" si="141"/>
        <v>2089</v>
      </c>
      <c r="B135" s="4">
        <f t="shared" si="142"/>
        <v>1163.8255661933567</v>
      </c>
      <c r="C135" s="4">
        <f t="shared" si="143"/>
        <v>2956.2576408584277</v>
      </c>
      <c r="D135" s="4">
        <f t="shared" si="144"/>
        <v>4346.1771443020816</v>
      </c>
      <c r="E135" s="11">
        <f t="shared" si="145"/>
        <v>7.1415550768714036E-5</v>
      </c>
      <c r="F135" s="11">
        <f t="shared" si="146"/>
        <v>1.4069342381844977E-4</v>
      </c>
      <c r="G135" s="11">
        <f t="shared" si="147"/>
        <v>2.8722061995943267E-4</v>
      </c>
      <c r="H135" s="4">
        <f t="shared" si="148"/>
        <v>152468.96908796456</v>
      </c>
      <c r="I135" s="4">
        <f t="shared" si="149"/>
        <v>52177.908279587311</v>
      </c>
      <c r="J135" s="4">
        <f t="shared" si="150"/>
        <v>19731.079010473219</v>
      </c>
      <c r="K135" s="4">
        <f t="shared" si="151"/>
        <v>131006.71914835178</v>
      </c>
      <c r="L135" s="4">
        <f t="shared" si="152"/>
        <v>17649.986780054824</v>
      </c>
      <c r="M135" s="4">
        <f t="shared" si="153"/>
        <v>4539.8699490058816</v>
      </c>
      <c r="N135" s="11">
        <f t="shared" si="154"/>
        <v>8.1343933269888424E-3</v>
      </c>
      <c r="O135" s="11">
        <f t="shared" si="155"/>
        <v>1.1848505250302788E-2</v>
      </c>
      <c r="P135" s="11">
        <f t="shared" si="156"/>
        <v>1.0999406381261512E-2</v>
      </c>
      <c r="Q135" s="4">
        <f t="shared" si="157"/>
        <v>9142.9567378677311</v>
      </c>
      <c r="R135" s="4">
        <f t="shared" si="158"/>
        <v>11876.872991740876</v>
      </c>
      <c r="S135" s="4">
        <f t="shared" si="159"/>
        <v>5983.2384805296597</v>
      </c>
      <c r="T135" s="4">
        <f t="shared" si="160"/>
        <v>59.966016642985544</v>
      </c>
      <c r="U135" s="4">
        <f t="shared" si="161"/>
        <v>227.6226353900673</v>
      </c>
      <c r="V135" s="4">
        <f t="shared" si="162"/>
        <v>303.23929458463817</v>
      </c>
      <c r="W135" s="11">
        <f t="shared" si="163"/>
        <v>-1.0734613539272964E-2</v>
      </c>
      <c r="X135" s="11">
        <f t="shared" si="164"/>
        <v>-1.217998157191269E-2</v>
      </c>
      <c r="Y135" s="11">
        <f t="shared" si="165"/>
        <v>-9.7425357312937999E-3</v>
      </c>
      <c r="Z135" s="4">
        <f t="shared" si="178"/>
        <v>12319.38540173848</v>
      </c>
      <c r="AA135" s="4">
        <f t="shared" si="179"/>
        <v>27978.317628191115</v>
      </c>
      <c r="AB135" s="4">
        <f t="shared" si="180"/>
        <v>24233.017679881366</v>
      </c>
      <c r="AC135" s="12">
        <f t="shared" si="166"/>
        <v>1.679866036075482</v>
      </c>
      <c r="AD135" s="12">
        <f t="shared" si="167"/>
        <v>2.9436346914721119</v>
      </c>
      <c r="AE135" s="12">
        <f t="shared" si="168"/>
        <v>5.0699648047675829</v>
      </c>
      <c r="AF135" s="11">
        <f t="shared" si="169"/>
        <v>-4.0504037456468023E-3</v>
      </c>
      <c r="AG135" s="11">
        <f t="shared" si="170"/>
        <v>2.9673830763510267E-4</v>
      </c>
      <c r="AH135" s="11">
        <f t="shared" si="171"/>
        <v>9.7937136394747881E-3</v>
      </c>
      <c r="AI135" s="1">
        <f t="shared" si="135"/>
        <v>277355.58589002572</v>
      </c>
      <c r="AJ135" s="1">
        <f t="shared" si="136"/>
        <v>91674.538414869996</v>
      </c>
      <c r="AK135" s="1">
        <f t="shared" si="137"/>
        <v>34912.510229522428</v>
      </c>
      <c r="AL135" s="10">
        <f t="shared" si="172"/>
        <v>46.315951145500932</v>
      </c>
      <c r="AM135" s="10">
        <f t="shared" si="173"/>
        <v>9.5002339155586775</v>
      </c>
      <c r="AN135" s="10">
        <f t="shared" si="174"/>
        <v>3.2223310921795134</v>
      </c>
      <c r="AO135" s="7">
        <f t="shared" si="175"/>
        <v>9.3216467887592969E-3</v>
      </c>
      <c r="AP135" s="7">
        <f t="shared" si="176"/>
        <v>1.174281640181267E-2</v>
      </c>
      <c r="AQ135" s="7">
        <f t="shared" si="177"/>
        <v>1.0652216117918799E-2</v>
      </c>
      <c r="AR135" s="1">
        <f t="shared" si="183"/>
        <v>152468.96908796456</v>
      </c>
      <c r="AS135" s="1">
        <f t="shared" si="181"/>
        <v>52177.908279587311</v>
      </c>
      <c r="AT135" s="1">
        <f t="shared" si="182"/>
        <v>19731.079010473219</v>
      </c>
      <c r="AU135" s="1">
        <f t="shared" si="138"/>
        <v>30493.793817592916</v>
      </c>
      <c r="AV135" s="1">
        <f t="shared" si="139"/>
        <v>10435.581655917464</v>
      </c>
      <c r="AW135" s="1">
        <f t="shared" si="140"/>
        <v>3946.215802094644</v>
      </c>
      <c r="AX135">
        <v>0.2</v>
      </c>
      <c r="AY135">
        <v>0.2</v>
      </c>
      <c r="AZ135">
        <v>0.2</v>
      </c>
      <c r="BA135">
        <f t="shared" si="184"/>
        <v>0.2</v>
      </c>
      <c r="BB135">
        <f t="shared" ref="BB135:BB198" si="190">BB$5*AX135^2</f>
        <v>4.000000000000001E-3</v>
      </c>
      <c r="BC135">
        <f t="shared" si="185"/>
        <v>4.000000000000001E-3</v>
      </c>
      <c r="BD135">
        <f t="shared" si="186"/>
        <v>4.000000000000001E-3</v>
      </c>
      <c r="BE135">
        <f t="shared" si="187"/>
        <v>609.87587635185844</v>
      </c>
      <c r="BF135">
        <f t="shared" si="188"/>
        <v>208.71163311834928</v>
      </c>
      <c r="BG135">
        <f t="shared" si="189"/>
        <v>78.924316041892894</v>
      </c>
      <c r="BH135">
        <f t="shared" ref="BH135:BH198" si="191">2*BB$5*AX135*AR135/Z135*1000</f>
        <v>495.05381678033564</v>
      </c>
      <c r="BI135">
        <f t="shared" ref="BI135:BI198" si="192">2*BC$5*AY135*AS135/AA135*1000</f>
        <v>74.597635173049241</v>
      </c>
      <c r="BJ135">
        <f t="shared" ref="BJ135:BJ198" si="193">2*BD$5*AZ135*AT135/AB135*1000</f>
        <v>32.568917781716102</v>
      </c>
      <c r="BK135" s="7">
        <f t="shared" ref="BK135:BK198" si="194">SUM(H135:J135)*SUM(B134:D134)/SUM(H134:J134)/SUM(B135:D135)-1+BK$5</f>
        <v>3.9146511959353675E-2</v>
      </c>
      <c r="BL135" s="8">
        <f>BL$3*temperature!$I245+BL$4*temperature!$I245^2+BL$5*temperature!$I245^6</f>
        <v>-5.2541109232870511</v>
      </c>
      <c r="BM135" s="8">
        <f>BM$3*temperature!$I245+BM$4*temperature!$I245^2+BM$5*temperature!$I245^6</f>
        <v>-6.3748799828232645</v>
      </c>
      <c r="BN135" s="8">
        <f>BN$3*temperature!$I245+BN$4*temperature!$I245^2+BN$5*temperature!$I245^6</f>
        <v>-6.9352641567945366</v>
      </c>
      <c r="BO135" s="8"/>
      <c r="BP135" s="8"/>
      <c r="BQ135" s="8"/>
    </row>
    <row r="136" spans="1:69" x14ac:dyDescent="0.3">
      <c r="A136">
        <f t="shared" si="141"/>
        <v>2090</v>
      </c>
      <c r="B136" s="4">
        <f t="shared" si="142"/>
        <v>1163.9045256749748</v>
      </c>
      <c r="C136" s="4">
        <f t="shared" si="143"/>
        <v>2956.6527705671506</v>
      </c>
      <c r="D136" s="4">
        <f t="shared" si="144"/>
        <v>4347.3630404112291</v>
      </c>
      <c r="E136" s="11">
        <f t="shared" si="145"/>
        <v>6.7844773230278332E-5</v>
      </c>
      <c r="F136" s="11">
        <f t="shared" si="146"/>
        <v>1.3365875262752726E-4</v>
      </c>
      <c r="G136" s="11">
        <f t="shared" si="147"/>
        <v>2.7285958896146101E-4</v>
      </c>
      <c r="H136" s="4">
        <f t="shared" si="148"/>
        <v>153689.37268720995</v>
      </c>
      <c r="I136" s="4">
        <f t="shared" si="149"/>
        <v>52792.26001948239</v>
      </c>
      <c r="J136" s="4">
        <f t="shared" si="150"/>
        <v>19949.965447655868</v>
      </c>
      <c r="K136" s="4">
        <f t="shared" si="151"/>
        <v>132046.37433476941</v>
      </c>
      <c r="L136" s="4">
        <f t="shared" si="152"/>
        <v>17855.414252569022</v>
      </c>
      <c r="M136" s="4">
        <f t="shared" si="153"/>
        <v>4588.9807826513488</v>
      </c>
      <c r="N136" s="11">
        <f t="shared" si="154"/>
        <v>7.9358920914607278E-3</v>
      </c>
      <c r="O136" s="11">
        <f t="shared" si="155"/>
        <v>1.1638959001733618E-2</v>
      </c>
      <c r="P136" s="11">
        <f t="shared" si="156"/>
        <v>1.0817674117784115E-2</v>
      </c>
      <c r="Q136" s="4">
        <f t="shared" si="157"/>
        <v>9117.2077847649907</v>
      </c>
      <c r="R136" s="4">
        <f t="shared" si="158"/>
        <v>11870.350006627632</v>
      </c>
      <c r="S136" s="4">
        <f t="shared" si="159"/>
        <v>5990.674874144408</v>
      </c>
      <c r="T136" s="4">
        <f t="shared" si="160"/>
        <v>59.322304628833486</v>
      </c>
      <c r="U136" s="4">
        <f t="shared" si="161"/>
        <v>224.85019588566607</v>
      </c>
      <c r="V136" s="4">
        <f t="shared" si="162"/>
        <v>300.28497492201501</v>
      </c>
      <c r="W136" s="11">
        <f t="shared" si="163"/>
        <v>-1.0734613539272964E-2</v>
      </c>
      <c r="X136" s="11">
        <f t="shared" si="164"/>
        <v>-1.217998157191269E-2</v>
      </c>
      <c r="Y136" s="11">
        <f t="shared" si="165"/>
        <v>-9.7425357312937999E-3</v>
      </c>
      <c r="Z136" s="4">
        <f t="shared" si="178"/>
        <v>12237.386060038116</v>
      </c>
      <c r="AA136" s="4">
        <f t="shared" si="179"/>
        <v>27977.23974776582</v>
      </c>
      <c r="AB136" s="4">
        <f t="shared" si="180"/>
        <v>24505.51915417509</v>
      </c>
      <c r="AC136" s="12">
        <f t="shared" si="166"/>
        <v>1.673061900390777</v>
      </c>
      <c r="AD136" s="12">
        <f t="shared" si="167"/>
        <v>2.9445081806487554</v>
      </c>
      <c r="AE136" s="12">
        <f t="shared" si="168"/>
        <v>5.1196185882276923</v>
      </c>
      <c r="AF136" s="11">
        <f t="shared" si="169"/>
        <v>-4.0504037456468023E-3</v>
      </c>
      <c r="AG136" s="11">
        <f t="shared" si="170"/>
        <v>2.9673830763510267E-4</v>
      </c>
      <c r="AH136" s="11">
        <f t="shared" si="171"/>
        <v>9.7937136394747881E-3</v>
      </c>
      <c r="AI136" s="1">
        <f t="shared" si="135"/>
        <v>280113.82111861609</v>
      </c>
      <c r="AJ136" s="1">
        <f t="shared" si="136"/>
        <v>92942.666229300463</v>
      </c>
      <c r="AK136" s="1">
        <f t="shared" si="137"/>
        <v>35367.475008664827</v>
      </c>
      <c r="AL136" s="10">
        <f t="shared" si="172"/>
        <v>46.743374673392083</v>
      </c>
      <c r="AM136" s="10">
        <f t="shared" si="173"/>
        <v>9.6106778231769106</v>
      </c>
      <c r="AN136" s="10">
        <f t="shared" si="174"/>
        <v>3.2563128097049252</v>
      </c>
      <c r="AO136" s="7">
        <f t="shared" si="175"/>
        <v>9.2284303208717035E-3</v>
      </c>
      <c r="AP136" s="7">
        <f t="shared" si="176"/>
        <v>1.1625388237794543E-2</v>
      </c>
      <c r="AQ136" s="7">
        <f t="shared" si="177"/>
        <v>1.0545693956739611E-2</v>
      </c>
      <c r="AR136" s="1">
        <f t="shared" si="183"/>
        <v>153689.37268720995</v>
      </c>
      <c r="AS136" s="1">
        <f t="shared" si="181"/>
        <v>52792.26001948239</v>
      </c>
      <c r="AT136" s="1">
        <f t="shared" si="182"/>
        <v>19949.965447655868</v>
      </c>
      <c r="AU136" s="1">
        <f t="shared" si="138"/>
        <v>30737.874537441992</v>
      </c>
      <c r="AV136" s="1">
        <f t="shared" si="139"/>
        <v>10558.452003896478</v>
      </c>
      <c r="AW136" s="1">
        <f t="shared" si="140"/>
        <v>3989.9930895311736</v>
      </c>
      <c r="AX136">
        <v>0.2</v>
      </c>
      <c r="AY136">
        <v>0.2</v>
      </c>
      <c r="AZ136">
        <v>0.2</v>
      </c>
      <c r="BA136">
        <f t="shared" si="184"/>
        <v>0.19999999999999998</v>
      </c>
      <c r="BB136">
        <f t="shared" si="190"/>
        <v>4.000000000000001E-3</v>
      </c>
      <c r="BC136">
        <f t="shared" si="185"/>
        <v>4.000000000000001E-3</v>
      </c>
      <c r="BD136">
        <f t="shared" si="186"/>
        <v>4.000000000000001E-3</v>
      </c>
      <c r="BE136">
        <f t="shared" si="187"/>
        <v>614.75749074883993</v>
      </c>
      <c r="BF136">
        <f t="shared" si="188"/>
        <v>211.16904007792962</v>
      </c>
      <c r="BG136">
        <f t="shared" si="189"/>
        <v>79.799861790623495</v>
      </c>
      <c r="BH136">
        <f t="shared" si="191"/>
        <v>502.36013453589214</v>
      </c>
      <c r="BI136">
        <f t="shared" si="192"/>
        <v>75.478868530907505</v>
      </c>
      <c r="BJ136">
        <f t="shared" si="193"/>
        <v>32.564036406887432</v>
      </c>
      <c r="BK136" s="7">
        <f t="shared" si="194"/>
        <v>3.8954773979720664E-2</v>
      </c>
      <c r="BL136" s="8">
        <f>BL$3*temperature!$I246+BL$4*temperature!$I246^2+BL$5*temperature!$I246^6</f>
        <v>-5.5658845237939296</v>
      </c>
      <c r="BM136" s="8">
        <f>BM$3*temperature!$I246+BM$4*temperature!$I246^2+BM$5*temperature!$I246^6</f>
        <v>-6.6312326960619021</v>
      </c>
      <c r="BN136" s="8">
        <f>BN$3*temperature!$I246+BN$4*temperature!$I246^2+BN$5*temperature!$I246^6</f>
        <v>-7.1481008687127581</v>
      </c>
      <c r="BO136" s="8"/>
      <c r="BP136" s="8"/>
      <c r="BQ136" s="8"/>
    </row>
    <row r="137" spans="1:69" x14ac:dyDescent="0.3">
      <c r="A137">
        <f t="shared" si="141"/>
        <v>2091</v>
      </c>
      <c r="B137" s="4">
        <f t="shared" si="142"/>
        <v>1163.9795422716506</v>
      </c>
      <c r="C137" s="4">
        <f t="shared" si="143"/>
        <v>2957.0281939623542</v>
      </c>
      <c r="D137" s="4">
        <f t="shared" si="144"/>
        <v>4348.4899491188889</v>
      </c>
      <c r="E137" s="11">
        <f t="shared" si="145"/>
        <v>6.4452534568764416E-5</v>
      </c>
      <c r="F137" s="11">
        <f t="shared" si="146"/>
        <v>1.269758149961509E-4</v>
      </c>
      <c r="G137" s="11">
        <f t="shared" si="147"/>
        <v>2.5921660951338794E-4</v>
      </c>
      <c r="H137" s="4">
        <f t="shared" si="148"/>
        <v>154888.72664558765</v>
      </c>
      <c r="I137" s="4">
        <f t="shared" si="149"/>
        <v>53402.522363536453</v>
      </c>
      <c r="J137" s="4">
        <f t="shared" si="150"/>
        <v>20167.414602178796</v>
      </c>
      <c r="K137" s="4">
        <f t="shared" si="151"/>
        <v>133068.25508574065</v>
      </c>
      <c r="L137" s="4">
        <f t="shared" si="152"/>
        <v>18059.524245515637</v>
      </c>
      <c r="M137" s="4">
        <f t="shared" si="153"/>
        <v>4637.7972211399983</v>
      </c>
      <c r="N137" s="11">
        <f t="shared" si="154"/>
        <v>7.7388020392026302E-3</v>
      </c>
      <c r="O137" s="11">
        <f t="shared" si="155"/>
        <v>1.1431266172793997E-2</v>
      </c>
      <c r="P137" s="11">
        <f t="shared" si="156"/>
        <v>1.0637751779915883E-2</v>
      </c>
      <c r="Q137" s="4">
        <f t="shared" si="157"/>
        <v>9089.7227724982331</v>
      </c>
      <c r="R137" s="4">
        <f t="shared" si="158"/>
        <v>11861.31566196502</v>
      </c>
      <c r="S137" s="4">
        <f t="shared" si="159"/>
        <v>5996.9710684727925</v>
      </c>
      <c r="T137" s="4">
        <f t="shared" si="160"/>
        <v>58.685502614383935</v>
      </c>
      <c r="U137" s="4">
        <f t="shared" si="161"/>
        <v>222.1115246433377</v>
      </c>
      <c r="V137" s="4">
        <f t="shared" si="162"/>
        <v>297.35943782426659</v>
      </c>
      <c r="W137" s="11">
        <f t="shared" si="163"/>
        <v>-1.0734613539272964E-2</v>
      </c>
      <c r="X137" s="11">
        <f t="shared" si="164"/>
        <v>-1.217998157191269E-2</v>
      </c>
      <c r="Y137" s="11">
        <f t="shared" si="165"/>
        <v>-9.7425357312937999E-3</v>
      </c>
      <c r="Z137" s="4">
        <f t="shared" si="178"/>
        <v>12153.495623568668</v>
      </c>
      <c r="AA137" s="4">
        <f t="shared" si="179"/>
        <v>27970.171520560201</v>
      </c>
      <c r="AB137" s="4">
        <f t="shared" si="180"/>
        <v>24776.274679628361</v>
      </c>
      <c r="AC137" s="12">
        <f t="shared" si="166"/>
        <v>1.6662853242027351</v>
      </c>
      <c r="AD137" s="12">
        <f t="shared" si="167"/>
        <v>2.9453819290230987</v>
      </c>
      <c r="AE137" s="12">
        <f t="shared" si="168"/>
        <v>5.1697586666241264</v>
      </c>
      <c r="AF137" s="11">
        <f t="shared" si="169"/>
        <v>-4.0504037456468023E-3</v>
      </c>
      <c r="AG137" s="11">
        <f t="shared" si="170"/>
        <v>2.9673830763510267E-4</v>
      </c>
      <c r="AH137" s="11">
        <f t="shared" si="171"/>
        <v>9.7937136394747881E-3</v>
      </c>
      <c r="AI137" s="1">
        <f t="shared" si="135"/>
        <v>282840.31354419648</v>
      </c>
      <c r="AJ137" s="1">
        <f t="shared" si="136"/>
        <v>94206.851610266909</v>
      </c>
      <c r="AK137" s="1">
        <f t="shared" si="137"/>
        <v>35820.72059732952</v>
      </c>
      <c r="AL137" s="10">
        <f t="shared" si="172"/>
        <v>47.170428969766519</v>
      </c>
      <c r="AM137" s="10">
        <f t="shared" si="173"/>
        <v>9.7212884054904762</v>
      </c>
      <c r="AN137" s="10">
        <f t="shared" si="174"/>
        <v>3.2903094872402985</v>
      </c>
      <c r="AO137" s="7">
        <f t="shared" si="175"/>
        <v>9.1361460176629869E-3</v>
      </c>
      <c r="AP137" s="7">
        <f t="shared" si="176"/>
        <v>1.1509134355416598E-2</v>
      </c>
      <c r="AQ137" s="7">
        <f t="shared" si="177"/>
        <v>1.0440237017172215E-2</v>
      </c>
      <c r="AR137" s="1">
        <f t="shared" si="183"/>
        <v>154888.72664558765</v>
      </c>
      <c r="AS137" s="1">
        <f t="shared" si="181"/>
        <v>53402.522363536453</v>
      </c>
      <c r="AT137" s="1">
        <f t="shared" si="182"/>
        <v>20167.414602178796</v>
      </c>
      <c r="AU137" s="1">
        <f t="shared" si="138"/>
        <v>30977.745329117533</v>
      </c>
      <c r="AV137" s="1">
        <f t="shared" si="139"/>
        <v>10680.504472707291</v>
      </c>
      <c r="AW137" s="1">
        <f t="shared" si="140"/>
        <v>4033.4829204357593</v>
      </c>
      <c r="AX137">
        <v>0.2</v>
      </c>
      <c r="AY137">
        <v>0.2</v>
      </c>
      <c r="AZ137">
        <v>0.2</v>
      </c>
      <c r="BA137">
        <f t="shared" si="184"/>
        <v>0.2</v>
      </c>
      <c r="BB137">
        <f t="shared" si="190"/>
        <v>4.000000000000001E-3</v>
      </c>
      <c r="BC137">
        <f t="shared" si="185"/>
        <v>4.000000000000001E-3</v>
      </c>
      <c r="BD137">
        <f t="shared" si="186"/>
        <v>4.000000000000001E-3</v>
      </c>
      <c r="BE137">
        <f t="shared" si="187"/>
        <v>619.55490658235078</v>
      </c>
      <c r="BF137">
        <f t="shared" si="188"/>
        <v>213.61008945414585</v>
      </c>
      <c r="BG137">
        <f t="shared" si="189"/>
        <v>80.669658408715208</v>
      </c>
      <c r="BH137">
        <f t="shared" si="191"/>
        <v>509.77506864846265</v>
      </c>
      <c r="BI137">
        <f t="shared" si="192"/>
        <v>76.370675559542505</v>
      </c>
      <c r="BJ137">
        <f t="shared" si="193"/>
        <v>32.559236387156986</v>
      </c>
      <c r="BK137" s="7">
        <f t="shared" si="194"/>
        <v>3.876431388632004E-2</v>
      </c>
      <c r="BL137" s="8">
        <f>BL$3*temperature!$I247+BL$4*temperature!$I247^2+BL$5*temperature!$I247^6</f>
        <v>-5.8825080283087381</v>
      </c>
      <c r="BM137" s="8">
        <f>BM$3*temperature!$I247+BM$4*temperature!$I247^2+BM$5*temperature!$I247^6</f>
        <v>-6.8911306778976282</v>
      </c>
      <c r="BN137" s="8">
        <f>BN$3*temperature!$I247+BN$4*temperature!$I247^2+BN$5*temperature!$I247^6</f>
        <v>-7.3635272983286191</v>
      </c>
      <c r="BO137" s="8"/>
      <c r="BP137" s="8"/>
      <c r="BQ137" s="8"/>
    </row>
    <row r="138" spans="1:69" x14ac:dyDescent="0.3">
      <c r="A138">
        <f t="shared" si="141"/>
        <v>2092</v>
      </c>
      <c r="B138" s="4">
        <f t="shared" si="142"/>
        <v>1164.050812631752</v>
      </c>
      <c r="C138" s="4">
        <f t="shared" si="143"/>
        <v>2957.3848914740047</v>
      </c>
      <c r="D138" s="4">
        <f t="shared" si="144"/>
        <v>4349.5607898989465</v>
      </c>
      <c r="E138" s="11">
        <f t="shared" si="145"/>
        <v>6.1229907840326195E-5</v>
      </c>
      <c r="F138" s="11">
        <f t="shared" si="146"/>
        <v>1.2062702424634335E-4</v>
      </c>
      <c r="G138" s="11">
        <f t="shared" si="147"/>
        <v>2.4625577903771852E-4</v>
      </c>
      <c r="H138" s="4">
        <f t="shared" si="148"/>
        <v>156066.62919365082</v>
      </c>
      <c r="I138" s="4">
        <f t="shared" si="149"/>
        <v>54008.502915878256</v>
      </c>
      <c r="J138" s="4">
        <f t="shared" si="150"/>
        <v>20383.376774788518</v>
      </c>
      <c r="K138" s="4">
        <f t="shared" si="151"/>
        <v>134072.00742449253</v>
      </c>
      <c r="L138" s="4">
        <f t="shared" si="152"/>
        <v>18262.250230459391</v>
      </c>
      <c r="M138" s="4">
        <f t="shared" si="153"/>
        <v>4686.3069076135589</v>
      </c>
      <c r="N138" s="11">
        <f t="shared" si="154"/>
        <v>7.5431389560578488E-3</v>
      </c>
      <c r="O138" s="11">
        <f t="shared" si="155"/>
        <v>1.1225433305315002E-2</v>
      </c>
      <c r="P138" s="11">
        <f t="shared" si="156"/>
        <v>1.0459639384931219E-2</v>
      </c>
      <c r="Q138" s="4">
        <f t="shared" si="157"/>
        <v>9060.5318756387023</v>
      </c>
      <c r="R138" s="4">
        <f t="shared" si="158"/>
        <v>11849.80095232862</v>
      </c>
      <c r="S138" s="4">
        <f t="shared" si="159"/>
        <v>6002.1381038356894</v>
      </c>
      <c r="T138" s="4">
        <f t="shared" si="160"/>
        <v>58.055536423460531</v>
      </c>
      <c r="U138" s="4">
        <f t="shared" si="161"/>
        <v>219.4062103662724</v>
      </c>
      <c r="V138" s="4">
        <f t="shared" si="162"/>
        <v>294.46240287622624</v>
      </c>
      <c r="W138" s="11">
        <f t="shared" si="163"/>
        <v>-1.0734613539272964E-2</v>
      </c>
      <c r="X138" s="11">
        <f t="shared" si="164"/>
        <v>-1.217998157191269E-2</v>
      </c>
      <c r="Y138" s="11">
        <f t="shared" si="165"/>
        <v>-9.7425357312937999E-3</v>
      </c>
      <c r="Z138" s="4">
        <f t="shared" si="178"/>
        <v>12067.779161211456</v>
      </c>
      <c r="AA138" s="4">
        <f t="shared" si="179"/>
        <v>27957.177348644545</v>
      </c>
      <c r="AB138" s="4">
        <f t="shared" si="180"/>
        <v>25045.22128982723</v>
      </c>
      <c r="AC138" s="12">
        <f t="shared" si="166"/>
        <v>1.659536195884268</v>
      </c>
      <c r="AD138" s="12">
        <f t="shared" si="167"/>
        <v>2.9462559366720562</v>
      </c>
      <c r="AE138" s="12">
        <f t="shared" si="168"/>
        <v>5.220389802590236</v>
      </c>
      <c r="AF138" s="11">
        <f t="shared" si="169"/>
        <v>-4.0504037456468023E-3</v>
      </c>
      <c r="AG138" s="11">
        <f t="shared" si="170"/>
        <v>2.9673830763510267E-4</v>
      </c>
      <c r="AH138" s="11">
        <f t="shared" si="171"/>
        <v>9.7937136394747881E-3</v>
      </c>
      <c r="AI138" s="1">
        <f t="shared" si="135"/>
        <v>285534.02751889435</v>
      </c>
      <c r="AJ138" s="1">
        <f t="shared" si="136"/>
        <v>95466.670921947516</v>
      </c>
      <c r="AK138" s="1">
        <f t="shared" si="137"/>
        <v>36272.131458032323</v>
      </c>
      <c r="AL138" s="10">
        <f t="shared" si="172"/>
        <v>47.59707533728227</v>
      </c>
      <c r="AM138" s="10">
        <f t="shared" si="173"/>
        <v>9.832053183713354</v>
      </c>
      <c r="AN138" s="10">
        <f t="shared" si="174"/>
        <v>3.324317582037871</v>
      </c>
      <c r="AO138" s="7">
        <f t="shared" si="175"/>
        <v>9.0447845574863576E-3</v>
      </c>
      <c r="AP138" s="7">
        <f t="shared" si="176"/>
        <v>1.1394043011862432E-2</v>
      </c>
      <c r="AQ138" s="7">
        <f t="shared" si="177"/>
        <v>1.0335834647000492E-2</v>
      </c>
      <c r="AR138" s="1">
        <f t="shared" si="183"/>
        <v>156066.62919365082</v>
      </c>
      <c r="AS138" s="1">
        <f t="shared" si="181"/>
        <v>54008.502915878256</v>
      </c>
      <c r="AT138" s="1">
        <f t="shared" si="182"/>
        <v>20383.376774788518</v>
      </c>
      <c r="AU138" s="1">
        <f t="shared" si="138"/>
        <v>31213.325838730165</v>
      </c>
      <c r="AV138" s="1">
        <f t="shared" si="139"/>
        <v>10801.700583175652</v>
      </c>
      <c r="AW138" s="1">
        <f t="shared" si="140"/>
        <v>4076.6753549577038</v>
      </c>
      <c r="AX138">
        <v>0.2</v>
      </c>
      <c r="AY138">
        <v>0.2</v>
      </c>
      <c r="AZ138">
        <v>0.2</v>
      </c>
      <c r="BA138">
        <f t="shared" si="184"/>
        <v>0.20000000000000004</v>
      </c>
      <c r="BB138">
        <f t="shared" si="190"/>
        <v>4.000000000000001E-3</v>
      </c>
      <c r="BC138">
        <f t="shared" si="185"/>
        <v>4.000000000000001E-3</v>
      </c>
      <c r="BD138">
        <f t="shared" si="186"/>
        <v>4.000000000000001E-3</v>
      </c>
      <c r="BE138">
        <f t="shared" si="187"/>
        <v>624.26651677460347</v>
      </c>
      <c r="BF138">
        <f t="shared" si="188"/>
        <v>216.03401166351307</v>
      </c>
      <c r="BG138">
        <f t="shared" si="189"/>
        <v>81.533507099154093</v>
      </c>
      <c r="BH138">
        <f t="shared" si="191"/>
        <v>517.30024922989628</v>
      </c>
      <c r="BI138">
        <f t="shared" si="192"/>
        <v>77.273184259421342</v>
      </c>
      <c r="BJ138">
        <f t="shared" si="193"/>
        <v>32.554516550536945</v>
      </c>
      <c r="BK138" s="7">
        <f t="shared" si="194"/>
        <v>3.8575158671101589E-2</v>
      </c>
      <c r="BL138" s="8">
        <f>BL$3*temperature!$I248+BL$4*temperature!$I248^2+BL$5*temperature!$I248^6</f>
        <v>-6.2039035231880604</v>
      </c>
      <c r="BM138" s="8">
        <f>BM$3*temperature!$I248+BM$4*temperature!$I248^2+BM$5*temperature!$I248^6</f>
        <v>-7.1545119636168923</v>
      </c>
      <c r="BN138" s="8">
        <f>BN$3*temperature!$I248+BN$4*temperature!$I248^2+BN$5*temperature!$I248^6</f>
        <v>-7.5814936773716761</v>
      </c>
      <c r="BO138" s="8"/>
      <c r="BP138" s="8"/>
      <c r="BQ138" s="8"/>
    </row>
    <row r="139" spans="1:69" x14ac:dyDescent="0.3">
      <c r="A139">
        <f t="shared" si="141"/>
        <v>2093</v>
      </c>
      <c r="B139" s="4">
        <f t="shared" si="142"/>
        <v>1164.118523619532</v>
      </c>
      <c r="C139" s="4">
        <f t="shared" si="143"/>
        <v>2957.7237949860637</v>
      </c>
      <c r="D139" s="4">
        <f t="shared" si="144"/>
        <v>4350.5783391556952</v>
      </c>
      <c r="E139" s="11">
        <f t="shared" si="145"/>
        <v>5.8168412448309883E-5</v>
      </c>
      <c r="F139" s="11">
        <f t="shared" si="146"/>
        <v>1.1459567303402617E-4</v>
      </c>
      <c r="G139" s="11">
        <f t="shared" si="147"/>
        <v>2.3394299008583258E-4</v>
      </c>
      <c r="H139" s="4">
        <f t="shared" si="148"/>
        <v>157222.69494136484</v>
      </c>
      <c r="I139" s="4">
        <f t="shared" si="149"/>
        <v>54610.013182092123</v>
      </c>
      <c r="J139" s="4">
        <f t="shared" si="150"/>
        <v>20597.803487592959</v>
      </c>
      <c r="K139" s="4">
        <f t="shared" si="151"/>
        <v>135057.29163429223</v>
      </c>
      <c r="L139" s="4">
        <f t="shared" si="152"/>
        <v>18463.52701177408</v>
      </c>
      <c r="M139" s="4">
        <f t="shared" si="153"/>
        <v>4734.4977798032978</v>
      </c>
      <c r="N139" s="11">
        <f t="shared" si="154"/>
        <v>7.3489181576891216E-3</v>
      </c>
      <c r="O139" s="11">
        <f t="shared" si="155"/>
        <v>1.1021466619649312E-2</v>
      </c>
      <c r="P139" s="11">
        <f t="shared" si="156"/>
        <v>1.0283336780919416E-2</v>
      </c>
      <c r="Q139" s="4">
        <f t="shared" si="157"/>
        <v>9029.6661201116585</v>
      </c>
      <c r="R139" s="4">
        <f t="shared" si="158"/>
        <v>11835.838228964947</v>
      </c>
      <c r="S139" s="4">
        <f t="shared" si="159"/>
        <v>6006.1875143869411</v>
      </c>
      <c r="T139" s="4">
        <f t="shared" si="160"/>
        <v>57.432332676139495</v>
      </c>
      <c r="U139" s="4">
        <f t="shared" si="161"/>
        <v>216.733846767248</v>
      </c>
      <c r="V139" s="4">
        <f t="shared" si="162"/>
        <v>291.59359239468199</v>
      </c>
      <c r="W139" s="11">
        <f t="shared" si="163"/>
        <v>-1.0734613539272964E-2</v>
      </c>
      <c r="X139" s="11">
        <f t="shared" si="164"/>
        <v>-1.217998157191269E-2</v>
      </c>
      <c r="Y139" s="11">
        <f t="shared" si="165"/>
        <v>-9.7425357312937999E-3</v>
      </c>
      <c r="Z139" s="4">
        <f t="shared" si="178"/>
        <v>11980.302075453077</v>
      </c>
      <c r="AA139" s="4">
        <f t="shared" si="179"/>
        <v>27938.325035292477</v>
      </c>
      <c r="AB139" s="4">
        <f t="shared" si="180"/>
        <v>25312.297506176779</v>
      </c>
      <c r="AC139" s="12">
        <f t="shared" si="166"/>
        <v>1.652814404260422</v>
      </c>
      <c r="AD139" s="12">
        <f t="shared" si="167"/>
        <v>2.9471302036725642</v>
      </c>
      <c r="AE139" s="12">
        <f t="shared" si="168"/>
        <v>5.2715168054032393</v>
      </c>
      <c r="AF139" s="11">
        <f t="shared" si="169"/>
        <v>-4.0504037456468023E-3</v>
      </c>
      <c r="AG139" s="11">
        <f t="shared" si="170"/>
        <v>2.9673830763510267E-4</v>
      </c>
      <c r="AH139" s="11">
        <f t="shared" si="171"/>
        <v>9.7937136394747881E-3</v>
      </c>
      <c r="AI139" s="1">
        <f t="shared" si="135"/>
        <v>288193.95060573507</v>
      </c>
      <c r="AJ139" s="1">
        <f t="shared" si="136"/>
        <v>96721.704412928419</v>
      </c>
      <c r="AK139" s="1">
        <f t="shared" si="137"/>
        <v>36721.593667186797</v>
      </c>
      <c r="AL139" s="10">
        <f t="shared" si="172"/>
        <v>48.023275576354521</v>
      </c>
      <c r="AM139" s="10">
        <f t="shared" si="173"/>
        <v>9.9429597522148008</v>
      </c>
      <c r="AN139" s="10">
        <f t="shared" si="174"/>
        <v>3.3583335829115106</v>
      </c>
      <c r="AO139" s="7">
        <f t="shared" si="175"/>
        <v>8.9543367119114935E-3</v>
      </c>
      <c r="AP139" s="7">
        <f t="shared" si="176"/>
        <v>1.1280102581743808E-2</v>
      </c>
      <c r="AQ139" s="7">
        <f t="shared" si="177"/>
        <v>1.0232476300530487E-2</v>
      </c>
      <c r="AR139" s="1">
        <f t="shared" si="183"/>
        <v>157222.69494136484</v>
      </c>
      <c r="AS139" s="1">
        <f t="shared" si="181"/>
        <v>54610.013182092123</v>
      </c>
      <c r="AT139" s="1">
        <f t="shared" si="182"/>
        <v>20597.803487592959</v>
      </c>
      <c r="AU139" s="1">
        <f t="shared" si="138"/>
        <v>31444.538988272969</v>
      </c>
      <c r="AV139" s="1">
        <f t="shared" si="139"/>
        <v>10922.002636418425</v>
      </c>
      <c r="AW139" s="1">
        <f t="shared" si="140"/>
        <v>4119.560697518592</v>
      </c>
      <c r="AX139">
        <v>0.2</v>
      </c>
      <c r="AY139">
        <v>0.2</v>
      </c>
      <c r="AZ139">
        <v>0.2</v>
      </c>
      <c r="BA139">
        <f t="shared" si="184"/>
        <v>0.2</v>
      </c>
      <c r="BB139">
        <f t="shared" si="190"/>
        <v>4.000000000000001E-3</v>
      </c>
      <c r="BC139">
        <f t="shared" si="185"/>
        <v>4.000000000000001E-3</v>
      </c>
      <c r="BD139">
        <f t="shared" si="186"/>
        <v>4.000000000000001E-3</v>
      </c>
      <c r="BE139">
        <f t="shared" si="187"/>
        <v>628.89077976545946</v>
      </c>
      <c r="BF139">
        <f t="shared" si="188"/>
        <v>218.44005272836856</v>
      </c>
      <c r="BG139">
        <f t="shared" si="189"/>
        <v>82.391213950371849</v>
      </c>
      <c r="BH139">
        <f t="shared" si="191"/>
        <v>524.93733113292615</v>
      </c>
      <c r="BI139">
        <f t="shared" si="192"/>
        <v>78.186524228789267</v>
      </c>
      <c r="BJ139">
        <f t="shared" si="193"/>
        <v>32.54987577886461</v>
      </c>
      <c r="BK139" s="7">
        <f t="shared" si="194"/>
        <v>3.8387334201962248E-2</v>
      </c>
      <c r="BL139" s="8">
        <f>BL$3*temperature!$I249+BL$4*temperature!$I249^2+BL$5*temperature!$I249^6</f>
        <v>-6.5299906275312054</v>
      </c>
      <c r="BM139" s="8">
        <f>BM$3*temperature!$I249+BM$4*temperature!$I249^2+BM$5*temperature!$I249^6</f>
        <v>-7.4213128509511641</v>
      </c>
      <c r="BN139" s="8">
        <f>BN$3*temperature!$I249+BN$4*temperature!$I249^2+BN$5*temperature!$I249^6</f>
        <v>-7.8019490276855965</v>
      </c>
      <c r="BO139" s="8"/>
      <c r="BP139" s="8"/>
      <c r="BQ139" s="8"/>
    </row>
    <row r="140" spans="1:69" x14ac:dyDescent="0.3">
      <c r="A140">
        <f t="shared" si="141"/>
        <v>2094</v>
      </c>
      <c r="B140" s="4">
        <f t="shared" si="142"/>
        <v>1164.1828527996317</v>
      </c>
      <c r="C140" s="4">
        <f t="shared" si="143"/>
        <v>2958.0457902175522</v>
      </c>
      <c r="D140" s="4">
        <f t="shared" si="144"/>
        <v>4351.5452370956973</v>
      </c>
      <c r="E140" s="11">
        <f t="shared" si="145"/>
        <v>5.5259991825894384E-5</v>
      </c>
      <c r="F140" s="11">
        <f t="shared" si="146"/>
        <v>1.0886588938232486E-4</v>
      </c>
      <c r="G140" s="11">
        <f t="shared" si="147"/>
        <v>2.2224584058154093E-4</v>
      </c>
      <c r="H140" s="4">
        <f t="shared" si="148"/>
        <v>158356.55513087037</v>
      </c>
      <c r="I140" s="4">
        <f t="shared" si="149"/>
        <v>55206.86872006426</v>
      </c>
      <c r="J140" s="4">
        <f t="shared" si="150"/>
        <v>20810.647514330009</v>
      </c>
      <c r="K140" s="4">
        <f t="shared" si="151"/>
        <v>136023.7824754538</v>
      </c>
      <c r="L140" s="4">
        <f t="shared" si="152"/>
        <v>18663.290778877366</v>
      </c>
      <c r="M140" s="4">
        <f t="shared" si="153"/>
        <v>4782.3580775226928</v>
      </c>
      <c r="N140" s="11">
        <f t="shared" si="154"/>
        <v>7.1561544694576096E-3</v>
      </c>
      <c r="O140" s="11">
        <f t="shared" si="155"/>
        <v>1.0819371996255045E-2</v>
      </c>
      <c r="P140" s="11">
        <f t="shared" si="156"/>
        <v>1.0108843629320186E-2</v>
      </c>
      <c r="Q140" s="4">
        <f t="shared" si="157"/>
        <v>8997.1573389726254</v>
      </c>
      <c r="R140" s="4">
        <f t="shared" si="158"/>
        <v>11819.46114639697</v>
      </c>
      <c r="S140" s="4">
        <f t="shared" si="159"/>
        <v>6009.1313120020468</v>
      </c>
      <c r="T140" s="4">
        <f t="shared" si="160"/>
        <v>56.815818780202179</v>
      </c>
      <c r="U140" s="4">
        <f t="shared" si="161"/>
        <v>214.09403250761318</v>
      </c>
      <c r="V140" s="4">
        <f t="shared" si="162"/>
        <v>288.75273140176046</v>
      </c>
      <c r="W140" s="11">
        <f t="shared" si="163"/>
        <v>-1.0734613539272964E-2</v>
      </c>
      <c r="X140" s="11">
        <f t="shared" si="164"/>
        <v>-1.217998157191269E-2</v>
      </c>
      <c r="Y140" s="11">
        <f t="shared" si="165"/>
        <v>-9.7425357312937999E-3</v>
      </c>
      <c r="Z140" s="4">
        <f t="shared" si="178"/>
        <v>11891.130029047365</v>
      </c>
      <c r="AA140" s="4">
        <f t="shared" si="179"/>
        <v>27913.68566696464</v>
      </c>
      <c r="AB140" s="4">
        <f t="shared" si="180"/>
        <v>25577.443377614632</v>
      </c>
      <c r="AC140" s="12">
        <f t="shared" si="166"/>
        <v>1.6461198386065465</v>
      </c>
      <c r="AD140" s="12">
        <f t="shared" si="167"/>
        <v>2.9480047301015824</v>
      </c>
      <c r="AE140" s="12">
        <f t="shared" si="168"/>
        <v>5.3231445314410379</v>
      </c>
      <c r="AF140" s="11">
        <f t="shared" si="169"/>
        <v>-4.0504037456468023E-3</v>
      </c>
      <c r="AG140" s="11">
        <f t="shared" si="170"/>
        <v>2.9673830763510267E-4</v>
      </c>
      <c r="AH140" s="11">
        <f t="shared" si="171"/>
        <v>9.7937136394747881E-3</v>
      </c>
      <c r="AI140" s="1">
        <f t="shared" si="135"/>
        <v>290819.09453343455</v>
      </c>
      <c r="AJ140" s="1">
        <f t="shared" si="136"/>
        <v>97971.536608054012</v>
      </c>
      <c r="AK140" s="1">
        <f t="shared" si="137"/>
        <v>37168.994997986716</v>
      </c>
      <c r="AL140" s="10">
        <f t="shared" si="172"/>
        <v>48.448991990078916</v>
      </c>
      <c r="AM140" s="10">
        <f t="shared" si="173"/>
        <v>10.053995782126222</v>
      </c>
      <c r="AN140" s="10">
        <f t="shared" si="174"/>
        <v>3.3923540110199641</v>
      </c>
      <c r="AO140" s="7">
        <f t="shared" si="175"/>
        <v>8.864793344792378E-3</v>
      </c>
      <c r="AP140" s="7">
        <f t="shared" si="176"/>
        <v>1.116730155592637E-2</v>
      </c>
      <c r="AQ140" s="7">
        <f t="shared" si="177"/>
        <v>1.0130151537525181E-2</v>
      </c>
      <c r="AR140" s="1">
        <f t="shared" si="183"/>
        <v>158356.55513087037</v>
      </c>
      <c r="AS140" s="1">
        <f t="shared" si="181"/>
        <v>55206.86872006426</v>
      </c>
      <c r="AT140" s="1">
        <f t="shared" si="182"/>
        <v>20810.647514330009</v>
      </c>
      <c r="AU140" s="1">
        <f t="shared" si="138"/>
        <v>31671.311026174077</v>
      </c>
      <c r="AV140" s="1">
        <f t="shared" si="139"/>
        <v>11041.373744012853</v>
      </c>
      <c r="AW140" s="1">
        <f t="shared" si="140"/>
        <v>4162.1295028660015</v>
      </c>
      <c r="AX140">
        <v>0.2</v>
      </c>
      <c r="AY140">
        <v>0.2</v>
      </c>
      <c r="AZ140">
        <v>0.2</v>
      </c>
      <c r="BA140">
        <f t="shared" si="184"/>
        <v>0.20000000000000004</v>
      </c>
      <c r="BB140">
        <f t="shared" si="190"/>
        <v>4.000000000000001E-3</v>
      </c>
      <c r="BC140">
        <f t="shared" si="185"/>
        <v>4.000000000000001E-3</v>
      </c>
      <c r="BD140">
        <f t="shared" si="186"/>
        <v>4.000000000000001E-3</v>
      </c>
      <c r="BE140">
        <f t="shared" si="187"/>
        <v>633.42622052348167</v>
      </c>
      <c r="BF140">
        <f t="shared" si="188"/>
        <v>220.82747488025709</v>
      </c>
      <c r="BG140">
        <f t="shared" si="189"/>
        <v>83.242590057320058</v>
      </c>
      <c r="BH140">
        <f t="shared" si="191"/>
        <v>532.68799430850004</v>
      </c>
      <c r="BI140">
        <f t="shared" si="192"/>
        <v>79.110826680119331</v>
      </c>
      <c r="BJ140">
        <f t="shared" si="193"/>
        <v>32.54531300425981</v>
      </c>
      <c r="BK140" s="7">
        <f t="shared" si="194"/>
        <v>3.8200865238474851E-2</v>
      </c>
      <c r="BL140" s="8">
        <f>BL$3*temperature!$I250+BL$4*temperature!$I250^2+BL$5*temperature!$I250^6</f>
        <v>-6.8606866131299711</v>
      </c>
      <c r="BM140" s="8">
        <f>BM$3*temperature!$I250+BM$4*temperature!$I250^2+BM$5*temperature!$I250^6</f>
        <v>-7.6914679901284089</v>
      </c>
      <c r="BN140" s="8">
        <f>BN$3*temperature!$I250+BN$4*temperature!$I250^2+BN$5*temperature!$I250^6</f>
        <v>-8.0248412291378486</v>
      </c>
      <c r="BO140" s="8"/>
      <c r="BP140" s="8"/>
      <c r="BQ140" s="8"/>
    </row>
    <row r="141" spans="1:69" x14ac:dyDescent="0.3">
      <c r="A141">
        <f t="shared" si="141"/>
        <v>2095</v>
      </c>
      <c r="B141" s="4">
        <f t="shared" si="142"/>
        <v>1164.243968897815</v>
      </c>
      <c r="C141" s="4">
        <f t="shared" si="143"/>
        <v>2958.3517189890485</v>
      </c>
      <c r="D141" s="4">
        <f t="shared" si="144"/>
        <v>4352.4639942832919</v>
      </c>
      <c r="E141" s="11">
        <f t="shared" si="145"/>
        <v>5.249699223459966E-5</v>
      </c>
      <c r="F141" s="11">
        <f t="shared" si="146"/>
        <v>1.0342259491320861E-4</v>
      </c>
      <c r="G141" s="11">
        <f t="shared" si="147"/>
        <v>2.1113354855246388E-4</v>
      </c>
      <c r="H141" s="4">
        <f t="shared" si="148"/>
        <v>159467.85786055608</v>
      </c>
      <c r="I141" s="4">
        <f t="shared" si="149"/>
        <v>55798.889282933145</v>
      </c>
      <c r="J141" s="4">
        <f t="shared" si="150"/>
        <v>21021.862908621515</v>
      </c>
      <c r="K141" s="4">
        <f t="shared" si="151"/>
        <v>136971.1693774318</v>
      </c>
      <c r="L141" s="4">
        <f t="shared" si="152"/>
        <v>18861.479155697274</v>
      </c>
      <c r="M141" s="4">
        <f t="shared" si="153"/>
        <v>4829.8763496337951</v>
      </c>
      <c r="N141" s="11">
        <f t="shared" si="154"/>
        <v>6.9648622081874834E-3</v>
      </c>
      <c r="O141" s="11">
        <f t="shared" si="155"/>
        <v>1.0619154958685595E-2</v>
      </c>
      <c r="P141" s="11">
        <f t="shared" si="156"/>
        <v>9.9361593884907951E-3</v>
      </c>
      <c r="Q141" s="4">
        <f t="shared" si="157"/>
        <v>8963.038127555199</v>
      </c>
      <c r="R141" s="4">
        <f t="shared" si="158"/>
        <v>11800.70460792355</v>
      </c>
      <c r="S141" s="4">
        <f t="shared" si="159"/>
        <v>6010.9819697703979</v>
      </c>
      <c r="T141" s="4">
        <f t="shared" si="160"/>
        <v>56.205922922679342</v>
      </c>
      <c r="U141" s="4">
        <f t="shared" si="161"/>
        <v>211.48637113701398</v>
      </c>
      <c r="V141" s="4">
        <f t="shared" si="162"/>
        <v>285.93954759857013</v>
      </c>
      <c r="W141" s="11">
        <f t="shared" si="163"/>
        <v>-1.0734613539272964E-2</v>
      </c>
      <c r="X141" s="11">
        <f t="shared" si="164"/>
        <v>-1.217998157191269E-2</v>
      </c>
      <c r="Y141" s="11">
        <f t="shared" si="165"/>
        <v>-9.7425357312937999E-3</v>
      </c>
      <c r="Z141" s="4">
        <f t="shared" si="178"/>
        <v>11800.328872325439</v>
      </c>
      <c r="AA141" s="4">
        <f t="shared" si="179"/>
        <v>27883.333492155602</v>
      </c>
      <c r="AB141" s="4">
        <f t="shared" si="180"/>
        <v>25840.600517858744</v>
      </c>
      <c r="AC141" s="12">
        <f t="shared" si="166"/>
        <v>1.6394523886464711</v>
      </c>
      <c r="AD141" s="12">
        <f t="shared" si="167"/>
        <v>2.9488795160360928</v>
      </c>
      <c r="AE141" s="12">
        <f t="shared" si="168"/>
        <v>5.3752778846435074</v>
      </c>
      <c r="AF141" s="11">
        <f t="shared" si="169"/>
        <v>-4.0504037456468023E-3</v>
      </c>
      <c r="AG141" s="11">
        <f t="shared" si="170"/>
        <v>2.9673830763510267E-4</v>
      </c>
      <c r="AH141" s="11">
        <f t="shared" si="171"/>
        <v>9.7937136394747881E-3</v>
      </c>
      <c r="AI141" s="1">
        <f t="shared" si="135"/>
        <v>293408.49610626517</v>
      </c>
      <c r="AJ141" s="1">
        <f t="shared" si="136"/>
        <v>99215.756691261457</v>
      </c>
      <c r="AK141" s="1">
        <f t="shared" si="137"/>
        <v>37614.225001054045</v>
      </c>
      <c r="AL141" s="10">
        <f t="shared" si="172"/>
        <v>48.874187388816907</v>
      </c>
      <c r="AM141" s="10">
        <f t="shared" si="173"/>
        <v>10.165149024839828</v>
      </c>
      <c r="AN141" s="10">
        <f t="shared" si="174"/>
        <v>3.426375420618522</v>
      </c>
      <c r="AO141" s="7">
        <f t="shared" si="175"/>
        <v>8.7761454113444541E-3</v>
      </c>
      <c r="AP141" s="7">
        <f t="shared" si="176"/>
        <v>1.1055628540367107E-2</v>
      </c>
      <c r="AQ141" s="7">
        <f t="shared" si="177"/>
        <v>1.0028850022149928E-2</v>
      </c>
      <c r="AR141" s="1">
        <f t="shared" si="183"/>
        <v>159467.85786055608</v>
      </c>
      <c r="AS141" s="1">
        <f t="shared" si="181"/>
        <v>55798.889282933145</v>
      </c>
      <c r="AT141" s="1">
        <f t="shared" si="182"/>
        <v>21021.862908621515</v>
      </c>
      <c r="AU141" s="1">
        <f t="shared" si="138"/>
        <v>31893.571572111217</v>
      </c>
      <c r="AV141" s="1">
        <f t="shared" si="139"/>
        <v>11159.77785658663</v>
      </c>
      <c r="AW141" s="1">
        <f t="shared" si="140"/>
        <v>4204.372581724303</v>
      </c>
      <c r="AX141">
        <v>0.2</v>
      </c>
      <c r="AY141">
        <v>0.2</v>
      </c>
      <c r="AZ141">
        <v>0.2</v>
      </c>
      <c r="BA141">
        <f t="shared" si="184"/>
        <v>0.2</v>
      </c>
      <c r="BB141">
        <f t="shared" si="190"/>
        <v>4.000000000000001E-3</v>
      </c>
      <c r="BC141">
        <f t="shared" si="185"/>
        <v>4.000000000000001E-3</v>
      </c>
      <c r="BD141">
        <f t="shared" si="186"/>
        <v>4.000000000000001E-3</v>
      </c>
      <c r="BE141">
        <f t="shared" si="187"/>
        <v>637.87143144222443</v>
      </c>
      <c r="BF141">
        <f t="shared" si="188"/>
        <v>223.19555713173264</v>
      </c>
      <c r="BG141">
        <f t="shared" si="189"/>
        <v>84.087451634486087</v>
      </c>
      <c r="BH141">
        <f t="shared" si="191"/>
        <v>540.5539441686102</v>
      </c>
      <c r="BI141">
        <f t="shared" si="192"/>
        <v>80.046224456815423</v>
      </c>
      <c r="BJ141">
        <f t="shared" si="193"/>
        <v>32.540827205765687</v>
      </c>
      <c r="BK141" s="7">
        <f t="shared" si="194"/>
        <v>3.801577544758758E-2</v>
      </c>
      <c r="BL141" s="8">
        <f>BL$3*temperature!$I251+BL$4*temperature!$I251^2+BL$5*temperature!$I251^6</f>
        <v>-7.1959065252025418</v>
      </c>
      <c r="BM141" s="8">
        <f>BM$3*temperature!$I251+BM$4*temperature!$I251^2+BM$5*temperature!$I251^6</f>
        <v>-7.9649104743557686</v>
      </c>
      <c r="BN141" s="8">
        <f>BN$3*temperature!$I251+BN$4*temperature!$I251^2+BN$5*temperature!$I251^6</f>
        <v>-8.2501170877166956</v>
      </c>
      <c r="BO141" s="8"/>
      <c r="BP141" s="8"/>
      <c r="BQ141" s="8"/>
    </row>
    <row r="142" spans="1:69" x14ac:dyDescent="0.3">
      <c r="A142">
        <f t="shared" si="141"/>
        <v>2096</v>
      </c>
      <c r="B142" s="4">
        <f t="shared" si="142"/>
        <v>1164.3020322390798</v>
      </c>
      <c r="C142" s="4">
        <f t="shared" si="143"/>
        <v>2958.6423813799202</v>
      </c>
      <c r="D142" s="4">
        <f t="shared" si="144"/>
        <v>4353.3369978929486</v>
      </c>
      <c r="E142" s="11">
        <f t="shared" si="145"/>
        <v>4.9872142622869677E-5</v>
      </c>
      <c r="F142" s="11">
        <f t="shared" si="146"/>
        <v>9.8251465167548176E-5</v>
      </c>
      <c r="G142" s="11">
        <f t="shared" si="147"/>
        <v>2.0057687112484069E-4</v>
      </c>
      <c r="H142" s="4">
        <f t="shared" si="148"/>
        <v>160556.2682805096</v>
      </c>
      <c r="I142" s="4">
        <f t="shared" si="149"/>
        <v>56385.898953991091</v>
      </c>
      <c r="J142" s="4">
        <f t="shared" si="150"/>
        <v>21231.405030182174</v>
      </c>
      <c r="K142" s="4">
        <f t="shared" si="151"/>
        <v>137899.15660607617</v>
      </c>
      <c r="L142" s="4">
        <f t="shared" si="152"/>
        <v>19058.031247322473</v>
      </c>
      <c r="M142" s="4">
        <f t="shared" si="153"/>
        <v>4877.0414604838425</v>
      </c>
      <c r="N142" s="11">
        <f t="shared" si="154"/>
        <v>6.7750551657133062E-3</v>
      </c>
      <c r="O142" s="11">
        <f t="shared" si="155"/>
        <v>1.0420820657950802E-2</v>
      </c>
      <c r="P142" s="11">
        <f t="shared" si="156"/>
        <v>9.7652832983237126E-3</v>
      </c>
      <c r="Q142" s="4">
        <f t="shared" si="157"/>
        <v>8927.3417981028852</v>
      </c>
      <c r="R142" s="4">
        <f t="shared" si="158"/>
        <v>11779.604710145601</v>
      </c>
      <c r="S142" s="4">
        <f t="shared" si="159"/>
        <v>6011.7524051240434</v>
      </c>
      <c r="T142" s="4">
        <f t="shared" si="160"/>
        <v>55.602574061486216</v>
      </c>
      <c r="U142" s="4">
        <f t="shared" si="161"/>
        <v>208.91047103385446</v>
      </c>
      <c r="V142" s="4">
        <f t="shared" si="162"/>
        <v>283.15377133910107</v>
      </c>
      <c r="W142" s="11">
        <f t="shared" si="163"/>
        <v>-1.0734613539272964E-2</v>
      </c>
      <c r="X142" s="11">
        <f t="shared" si="164"/>
        <v>-1.217998157191269E-2</v>
      </c>
      <c r="Y142" s="11">
        <f t="shared" si="165"/>
        <v>-9.7425357312937999E-3</v>
      </c>
      <c r="Z142" s="4">
        <f t="shared" si="178"/>
        <v>11707.96457130829</v>
      </c>
      <c r="AA142" s="4">
        <f t="shared" si="179"/>
        <v>27847.345797410555</v>
      </c>
      <c r="AB142" s="4">
        <f t="shared" si="180"/>
        <v>26101.712140143991</v>
      </c>
      <c r="AC142" s="12">
        <f t="shared" si="166"/>
        <v>1.6328119445506879</v>
      </c>
      <c r="AD142" s="12">
        <f t="shared" si="167"/>
        <v>2.9497545615531013</v>
      </c>
      <c r="AE142" s="12">
        <f t="shared" si="168"/>
        <v>5.4279218169783077</v>
      </c>
      <c r="AF142" s="11">
        <f t="shared" si="169"/>
        <v>-4.0504037456468023E-3</v>
      </c>
      <c r="AG142" s="11">
        <f t="shared" si="170"/>
        <v>2.9673830763510267E-4</v>
      </c>
      <c r="AH142" s="11">
        <f t="shared" si="171"/>
        <v>9.7937136394747881E-3</v>
      </c>
      <c r="AI142" s="1">
        <f t="shared" si="135"/>
        <v>295961.21806774987</v>
      </c>
      <c r="AJ142" s="1">
        <f t="shared" si="136"/>
        <v>100453.95887872194</v>
      </c>
      <c r="AK142" s="1">
        <f t="shared" si="137"/>
        <v>38057.175082672948</v>
      </c>
      <c r="AL142" s="10">
        <f t="shared" si="172"/>
        <v>49.298825094448603</v>
      </c>
      <c r="AM142" s="10">
        <f t="shared" si="173"/>
        <v>10.276407315399169</v>
      </c>
      <c r="AN142" s="10">
        <f t="shared" si="174"/>
        <v>3.4603943997793563</v>
      </c>
      <c r="AO142" s="7">
        <f t="shared" si="175"/>
        <v>8.6883839572310089E-3</v>
      </c>
      <c r="AP142" s="7">
        <f t="shared" si="176"/>
        <v>1.0945072254963436E-2</v>
      </c>
      <c r="AQ142" s="7">
        <f t="shared" si="177"/>
        <v>9.9285615219284282E-3</v>
      </c>
      <c r="AR142" s="1">
        <f t="shared" si="183"/>
        <v>160556.2682805096</v>
      </c>
      <c r="AS142" s="1">
        <f t="shared" si="181"/>
        <v>56385.898953991091</v>
      </c>
      <c r="AT142" s="1">
        <f t="shared" si="182"/>
        <v>21231.405030182174</v>
      </c>
      <c r="AU142" s="1">
        <f t="shared" si="138"/>
        <v>32111.253656101922</v>
      </c>
      <c r="AV142" s="1">
        <f t="shared" si="139"/>
        <v>11277.179790798218</v>
      </c>
      <c r="AW142" s="1">
        <f t="shared" si="140"/>
        <v>4246.2810060364345</v>
      </c>
      <c r="AX142">
        <v>0.2</v>
      </c>
      <c r="AY142">
        <v>0.2</v>
      </c>
      <c r="AZ142">
        <v>0.2</v>
      </c>
      <c r="BA142">
        <f t="shared" si="184"/>
        <v>0.2</v>
      </c>
      <c r="BB142">
        <f t="shared" si="190"/>
        <v>4.000000000000001E-3</v>
      </c>
      <c r="BC142">
        <f t="shared" si="185"/>
        <v>4.000000000000001E-3</v>
      </c>
      <c r="BD142">
        <f t="shared" si="186"/>
        <v>4.000000000000001E-3</v>
      </c>
      <c r="BE142">
        <f t="shared" si="187"/>
        <v>642.22507312203857</v>
      </c>
      <c r="BF142">
        <f t="shared" si="188"/>
        <v>225.54359581596441</v>
      </c>
      <c r="BG142">
        <f t="shared" si="189"/>
        <v>84.925620120728709</v>
      </c>
      <c r="BH142">
        <f t="shared" si="191"/>
        <v>548.53691195469173</v>
      </c>
      <c r="BI142">
        <f t="shared" si="192"/>
        <v>80.99285205017172</v>
      </c>
      <c r="BJ142">
        <f t="shared" si="193"/>
        <v>32.536417406164922</v>
      </c>
      <c r="BK142" s="7">
        <f t="shared" si="194"/>
        <v>3.783208741927499E-2</v>
      </c>
      <c r="BL142" s="8">
        <f>BL$3*temperature!$I252+BL$4*temperature!$I252^2+BL$5*temperature!$I252^6</f>
        <v>-7.5355633036608367</v>
      </c>
      <c r="BM142" s="8">
        <f>BM$3*temperature!$I252+BM$4*temperature!$I252^2+BM$5*temperature!$I252^6</f>
        <v>-8.2415719305536275</v>
      </c>
      <c r="BN142" s="8">
        <f>BN$3*temperature!$I252+BN$4*temperature!$I252^2+BN$5*temperature!$I252^6</f>
        <v>-8.4777224036871726</v>
      </c>
      <c r="BO142" s="8"/>
      <c r="BP142" s="8"/>
      <c r="BQ142" s="8"/>
    </row>
    <row r="143" spans="1:69" x14ac:dyDescent="0.3">
      <c r="A143">
        <f t="shared" si="141"/>
        <v>2097</v>
      </c>
      <c r="B143" s="4">
        <f t="shared" si="142"/>
        <v>1164.3571951642373</v>
      </c>
      <c r="C143" s="4">
        <f t="shared" si="143"/>
        <v>2958.9185377813533</v>
      </c>
      <c r="D143" s="4">
        <f t="shared" si="144"/>
        <v>4354.1665176712386</v>
      </c>
      <c r="E143" s="11">
        <f t="shared" si="145"/>
        <v>4.737853549172619E-5</v>
      </c>
      <c r="F143" s="11">
        <f t="shared" si="146"/>
        <v>9.3338891909170766E-5</v>
      </c>
      <c r="G143" s="11">
        <f t="shared" si="147"/>
        <v>1.9054802756859865E-4</v>
      </c>
      <c r="H143" s="4">
        <f t="shared" si="148"/>
        <v>161621.46875948747</v>
      </c>
      <c r="I143" s="4">
        <f t="shared" si="149"/>
        <v>56967.726273408924</v>
      </c>
      <c r="J143" s="4">
        <f t="shared" si="150"/>
        <v>21439.230568957726</v>
      </c>
      <c r="K143" s="4">
        <f t="shared" si="151"/>
        <v>138807.46340618448</v>
      </c>
      <c r="L143" s="4">
        <f t="shared" si="152"/>
        <v>19252.887683796893</v>
      </c>
      <c r="M143" s="4">
        <f t="shared" si="153"/>
        <v>4923.8425958096295</v>
      </c>
      <c r="N143" s="11">
        <f t="shared" si="154"/>
        <v>6.5867465941289449E-3</v>
      </c>
      <c r="O143" s="11">
        <f t="shared" si="155"/>
        <v>1.0224373858228164E-2</v>
      </c>
      <c r="P143" s="11">
        <f t="shared" si="156"/>
        <v>9.5962143658183674E-3</v>
      </c>
      <c r="Q143" s="4">
        <f t="shared" si="157"/>
        <v>8890.102333995912</v>
      </c>
      <c r="R143" s="4">
        <f t="shared" si="158"/>
        <v>11756.19868665168</v>
      </c>
      <c r="S143" s="4">
        <f t="shared" si="159"/>
        <v>6011.4559626364553</v>
      </c>
      <c r="T143" s="4">
        <f t="shared" si="160"/>
        <v>55.005701917147356</v>
      </c>
      <c r="U143" s="4">
        <f t="shared" si="161"/>
        <v>206.3659453464825</v>
      </c>
      <c r="V143" s="4">
        <f t="shared" si="162"/>
        <v>280.39513560437928</v>
      </c>
      <c r="W143" s="11">
        <f t="shared" si="163"/>
        <v>-1.0734613539272964E-2</v>
      </c>
      <c r="X143" s="11">
        <f t="shared" si="164"/>
        <v>-1.217998157191269E-2</v>
      </c>
      <c r="Y143" s="11">
        <f t="shared" si="165"/>
        <v>-9.7425357312937999E-3</v>
      </c>
      <c r="Z143" s="4">
        <f t="shared" si="178"/>
        <v>11614.103136769323</v>
      </c>
      <c r="AA143" s="4">
        <f t="shared" si="179"/>
        <v>27805.802780819762</v>
      </c>
      <c r="AB143" s="4">
        <f t="shared" si="180"/>
        <v>26360.723089410163</v>
      </c>
      <c r="AC143" s="12">
        <f t="shared" si="166"/>
        <v>1.626198396934543</v>
      </c>
      <c r="AD143" s="12">
        <f t="shared" si="167"/>
        <v>2.9506298667296353</v>
      </c>
      <c r="AE143" s="12">
        <f t="shared" si="168"/>
        <v>5.4810813289112508</v>
      </c>
      <c r="AF143" s="11">
        <f t="shared" si="169"/>
        <v>-4.0504037456468023E-3</v>
      </c>
      <c r="AG143" s="11">
        <f t="shared" si="170"/>
        <v>2.9673830763510267E-4</v>
      </c>
      <c r="AH143" s="11">
        <f t="shared" si="171"/>
        <v>9.7937136394747881E-3</v>
      </c>
      <c r="AI143" s="1">
        <f t="shared" si="135"/>
        <v>298476.34991707682</v>
      </c>
      <c r="AJ143" s="1">
        <f t="shared" si="136"/>
        <v>101685.74278164798</v>
      </c>
      <c r="AK143" s="1">
        <f t="shared" si="137"/>
        <v>38497.738580442092</v>
      </c>
      <c r="AL143" s="10">
        <f t="shared" si="172"/>
        <v>49.722868944298938</v>
      </c>
      <c r="AM143" s="10">
        <f t="shared" si="173"/>
        <v>10.387758575781763</v>
      </c>
      <c r="AN143" s="10">
        <f t="shared" si="174"/>
        <v>3.4944075710808185</v>
      </c>
      <c r="AO143" s="7">
        <f t="shared" si="175"/>
        <v>8.6015001176586985E-3</v>
      </c>
      <c r="AP143" s="7">
        <f t="shared" si="176"/>
        <v>1.0835621532413801E-2</v>
      </c>
      <c r="AQ143" s="7">
        <f t="shared" si="177"/>
        <v>9.8292759067091437E-3</v>
      </c>
      <c r="AR143" s="1">
        <f t="shared" si="183"/>
        <v>161621.46875948747</v>
      </c>
      <c r="AS143" s="1">
        <f t="shared" si="181"/>
        <v>56967.726273408924</v>
      </c>
      <c r="AT143" s="1">
        <f t="shared" si="182"/>
        <v>21439.230568957726</v>
      </c>
      <c r="AU143" s="1">
        <f t="shared" si="138"/>
        <v>32324.293751897494</v>
      </c>
      <c r="AV143" s="1">
        <f t="shared" si="139"/>
        <v>11393.545254681785</v>
      </c>
      <c r="AW143" s="1">
        <f t="shared" si="140"/>
        <v>4287.8461137915456</v>
      </c>
      <c r="AX143">
        <v>0.2</v>
      </c>
      <c r="AY143">
        <v>0.2</v>
      </c>
      <c r="AZ143">
        <v>0.2</v>
      </c>
      <c r="BA143">
        <f t="shared" si="184"/>
        <v>0.19999999999999998</v>
      </c>
      <c r="BB143">
        <f t="shared" si="190"/>
        <v>4.000000000000001E-3</v>
      </c>
      <c r="BC143">
        <f t="shared" si="185"/>
        <v>4.000000000000001E-3</v>
      </c>
      <c r="BD143">
        <f t="shared" si="186"/>
        <v>4.000000000000001E-3</v>
      </c>
      <c r="BE143">
        <f t="shared" si="187"/>
        <v>646.48587503795</v>
      </c>
      <c r="BF143">
        <f t="shared" si="188"/>
        <v>227.87090509363574</v>
      </c>
      <c r="BG143">
        <f t="shared" si="189"/>
        <v>85.756922275830931</v>
      </c>
      <c r="BH143">
        <f t="shared" si="191"/>
        <v>556.63865511166966</v>
      </c>
      <c r="BI143">
        <f t="shared" si="192"/>
        <v>81.950845616591735</v>
      </c>
      <c r="BJ143">
        <f t="shared" si="193"/>
        <v>32.53208266896209</v>
      </c>
      <c r="BK143" s="7">
        <f t="shared" si="194"/>
        <v>3.7649822682179507E-2</v>
      </c>
      <c r="BL143" s="8">
        <f>BL$3*temperature!$I253+BL$4*temperature!$I253^2+BL$5*temperature!$I253^6</f>
        <v>-7.8795679046690097</v>
      </c>
      <c r="BM143" s="8">
        <f>BM$3*temperature!$I253+BM$4*temperature!$I253^2+BM$5*temperature!$I253^6</f>
        <v>-8.5213826101671888</v>
      </c>
      <c r="BN143" s="8">
        <f>BN$3*temperature!$I253+BN$4*temperature!$I253^2+BN$5*temperature!$I253^6</f>
        <v>-8.7076020396821185</v>
      </c>
      <c r="BO143" s="8"/>
      <c r="BP143" s="8"/>
      <c r="BQ143" s="8"/>
    </row>
    <row r="144" spans="1:69" x14ac:dyDescent="0.3">
      <c r="A144">
        <f t="shared" si="141"/>
        <v>2098</v>
      </c>
      <c r="B144" s="4">
        <f t="shared" si="142"/>
        <v>1164.4096024259986</v>
      </c>
      <c r="C144" s="4">
        <f t="shared" si="143"/>
        <v>2959.1809108500406</v>
      </c>
      <c r="D144" s="4">
        <f t="shared" si="144"/>
        <v>4354.9547116208032</v>
      </c>
      <c r="E144" s="11">
        <f t="shared" si="145"/>
        <v>4.5009608717139881E-5</v>
      </c>
      <c r="F144" s="11">
        <f t="shared" si="146"/>
        <v>8.8671947313712221E-5</v>
      </c>
      <c r="G144" s="11">
        <f t="shared" si="147"/>
        <v>1.8102062619016873E-4</v>
      </c>
      <c r="H144" s="4">
        <f t="shared" si="148"/>
        <v>162663.15902361652</v>
      </c>
      <c r="I144" s="4">
        <f t="shared" si="149"/>
        <v>57544.204356678361</v>
      </c>
      <c r="J144" s="4">
        <f t="shared" si="150"/>
        <v>21645.297567176269</v>
      </c>
      <c r="K144" s="4">
        <f t="shared" si="151"/>
        <v>139695.82411954919</v>
      </c>
      <c r="L144" s="4">
        <f t="shared" si="152"/>
        <v>19445.990661026695</v>
      </c>
      <c r="M144" s="4">
        <f t="shared" si="153"/>
        <v>4970.2692681092058</v>
      </c>
      <c r="N144" s="11">
        <f t="shared" si="154"/>
        <v>6.399949192682497E-3</v>
      </c>
      <c r="O144" s="11">
        <f t="shared" si="155"/>
        <v>1.0029818923855016E-2</v>
      </c>
      <c r="P144" s="11">
        <f t="shared" si="156"/>
        <v>9.4289513517527013E-3</v>
      </c>
      <c r="Q144" s="4">
        <f t="shared" si="157"/>
        <v>8851.3543436821874</v>
      </c>
      <c r="R144" s="4">
        <f t="shared" si="158"/>
        <v>11730.524850994712</v>
      </c>
      <c r="S144" s="4">
        <f t="shared" si="159"/>
        <v>6010.106396526151</v>
      </c>
      <c r="T144" s="4">
        <f t="shared" si="160"/>
        <v>54.41523696461033</v>
      </c>
      <c r="U144" s="4">
        <f t="shared" si="161"/>
        <v>203.85241193509199</v>
      </c>
      <c r="V144" s="4">
        <f t="shared" si="162"/>
        <v>277.66337597687266</v>
      </c>
      <c r="W144" s="11">
        <f t="shared" si="163"/>
        <v>-1.0734613539272964E-2</v>
      </c>
      <c r="X144" s="11">
        <f t="shared" si="164"/>
        <v>-1.217998157191269E-2</v>
      </c>
      <c r="Y144" s="11">
        <f t="shared" si="165"/>
        <v>-9.7425357312937999E-3</v>
      </c>
      <c r="Z144" s="4">
        <f t="shared" si="178"/>
        <v>11518.810554387463</v>
      </c>
      <c r="AA144" s="4">
        <f t="shared" si="179"/>
        <v>27758.787423299003</v>
      </c>
      <c r="AB144" s="4">
        <f t="shared" si="180"/>
        <v>26617.579871910668</v>
      </c>
      <c r="AC144" s="12">
        <f t="shared" si="166"/>
        <v>1.6196116368564346</v>
      </c>
      <c r="AD144" s="12">
        <f t="shared" si="167"/>
        <v>2.9515054316427465</v>
      </c>
      <c r="AE144" s="12">
        <f t="shared" si="168"/>
        <v>5.5347614698812793</v>
      </c>
      <c r="AF144" s="11">
        <f t="shared" si="169"/>
        <v>-4.0504037456468023E-3</v>
      </c>
      <c r="AG144" s="11">
        <f t="shared" si="170"/>
        <v>2.9673830763510267E-4</v>
      </c>
      <c r="AH144" s="11">
        <f t="shared" si="171"/>
        <v>9.7937136394747881E-3</v>
      </c>
      <c r="AI144" s="1">
        <f t="shared" si="135"/>
        <v>300953.00867726665</v>
      </c>
      <c r="AJ144" s="1">
        <f t="shared" si="136"/>
        <v>102910.71375816496</v>
      </c>
      <c r="AK144" s="1">
        <f t="shared" si="137"/>
        <v>38935.810836189426</v>
      </c>
      <c r="AL144" s="10">
        <f t="shared" si="172"/>
        <v>50.146283294742908</v>
      </c>
      <c r="AM144" s="10">
        <f t="shared" si="173"/>
        <v>10.499190818074046</v>
      </c>
      <c r="AN144" s="10">
        <f t="shared" si="174"/>
        <v>3.5284115922659987</v>
      </c>
      <c r="AO144" s="7">
        <f t="shared" si="175"/>
        <v>8.5154851164821119E-3</v>
      </c>
      <c r="AP144" s="7">
        <f t="shared" si="176"/>
        <v>1.0727265317089663E-2</v>
      </c>
      <c r="AQ144" s="7">
        <f t="shared" si="177"/>
        <v>9.7309831476420517E-3</v>
      </c>
      <c r="AR144" s="1">
        <f t="shared" si="183"/>
        <v>162663.15902361652</v>
      </c>
      <c r="AS144" s="1">
        <f t="shared" si="181"/>
        <v>57544.204356678361</v>
      </c>
      <c r="AT144" s="1">
        <f t="shared" si="182"/>
        <v>21645.297567176269</v>
      </c>
      <c r="AU144" s="1">
        <f t="shared" si="138"/>
        <v>32532.631804723307</v>
      </c>
      <c r="AV144" s="1">
        <f t="shared" si="139"/>
        <v>11508.840871335673</v>
      </c>
      <c r="AW144" s="1">
        <f t="shared" si="140"/>
        <v>4329.0595134352543</v>
      </c>
      <c r="AX144">
        <v>0.2</v>
      </c>
      <c r="AY144">
        <v>0.2</v>
      </c>
      <c r="AZ144">
        <v>0.2</v>
      </c>
      <c r="BA144">
        <f t="shared" si="184"/>
        <v>0.19999999999999998</v>
      </c>
      <c r="BB144">
        <f t="shared" si="190"/>
        <v>4.000000000000001E-3</v>
      </c>
      <c r="BC144">
        <f t="shared" si="185"/>
        <v>4.000000000000001E-3</v>
      </c>
      <c r="BD144">
        <f t="shared" si="186"/>
        <v>4.000000000000001E-3</v>
      </c>
      <c r="BE144">
        <f t="shared" si="187"/>
        <v>650.65263609446629</v>
      </c>
      <c r="BF144">
        <f t="shared" si="188"/>
        <v>230.17681742671351</v>
      </c>
      <c r="BG144">
        <f t="shared" si="189"/>
        <v>86.5811902687051</v>
      </c>
      <c r="BH144">
        <f t="shared" si="191"/>
        <v>564.8609576677477</v>
      </c>
      <c r="BI144">
        <f t="shared" si="192"/>
        <v>82.920342995068054</v>
      </c>
      <c r="BJ144">
        <f t="shared" si="193"/>
        <v>32.527822095529267</v>
      </c>
      <c r="BK144" s="7">
        <f t="shared" si="194"/>
        <v>3.7469001719263567E-2</v>
      </c>
      <c r="BL144" s="8">
        <f>BL$3*temperature!$I254+BL$4*temperature!$I254^2+BL$5*temperature!$I254^6</f>
        <v>-8.2278294222592834</v>
      </c>
      <c r="BM144" s="8">
        <f>BM$3*temperature!$I254+BM$4*temperature!$I254^2+BM$5*temperature!$I254^6</f>
        <v>-8.8042714798880723</v>
      </c>
      <c r="BN144" s="8">
        <f>BN$3*temperature!$I254+BN$4*temperature!$I254^2+BN$5*temperature!$I254^6</f>
        <v>-8.9396999886087603</v>
      </c>
      <c r="BO144" s="8"/>
      <c r="BP144" s="8"/>
      <c r="BQ144" s="8"/>
    </row>
    <row r="145" spans="1:69" x14ac:dyDescent="0.3">
      <c r="A145">
        <f t="shared" si="141"/>
        <v>2099</v>
      </c>
      <c r="B145" s="4">
        <f t="shared" si="142"/>
        <v>1164.4593915655607</v>
      </c>
      <c r="C145" s="4">
        <f t="shared" si="143"/>
        <v>2959.4301873671679</v>
      </c>
      <c r="D145" s="4">
        <f t="shared" si="144"/>
        <v>4355.7036314182842</v>
      </c>
      <c r="E145" s="11">
        <f t="shared" si="145"/>
        <v>4.2759128281282883E-5</v>
      </c>
      <c r="F145" s="11">
        <f t="shared" si="146"/>
        <v>8.42383499480266E-5</v>
      </c>
      <c r="G145" s="11">
        <f t="shared" si="147"/>
        <v>1.7196959488066028E-4</v>
      </c>
      <c r="H145" s="4">
        <f t="shared" si="148"/>
        <v>163681.05626709908</v>
      </c>
      <c r="I145" s="4">
        <f t="shared" si="149"/>
        <v>58115.171004690477</v>
      </c>
      <c r="J145" s="4">
        <f t="shared" si="150"/>
        <v>21849.56543929952</v>
      </c>
      <c r="K145" s="4">
        <f t="shared" si="151"/>
        <v>140563.98827874765</v>
      </c>
      <c r="L145" s="4">
        <f t="shared" si="152"/>
        <v>19637.283978775708</v>
      </c>
      <c r="M145" s="4">
        <f t="shared" si="153"/>
        <v>5016.3113214810173</v>
      </c>
      <c r="N145" s="11">
        <f t="shared" si="154"/>
        <v>6.2146750961968866E-3</v>
      </c>
      <c r="O145" s="11">
        <f t="shared" si="155"/>
        <v>9.8371598075688294E-3</v>
      </c>
      <c r="P145" s="11">
        <f t="shared" si="156"/>
        <v>9.2634927582759818E-3</v>
      </c>
      <c r="Q145" s="4">
        <f t="shared" si="157"/>
        <v>8811.133014418956</v>
      </c>
      <c r="R145" s="4">
        <f t="shared" si="158"/>
        <v>11702.622539090316</v>
      </c>
      <c r="S145" s="4">
        <f t="shared" si="159"/>
        <v>6007.7178528996483</v>
      </c>
      <c r="T145" s="4">
        <f t="shared" si="160"/>
        <v>53.83111042514728</v>
      </c>
      <c r="U145" s="4">
        <f t="shared" si="161"/>
        <v>201.36949331433263</v>
      </c>
      <c r="V145" s="4">
        <f t="shared" si="162"/>
        <v>274.95823061514631</v>
      </c>
      <c r="W145" s="11">
        <f t="shared" si="163"/>
        <v>-1.0734613539272964E-2</v>
      </c>
      <c r="X145" s="11">
        <f t="shared" si="164"/>
        <v>-1.217998157191269E-2</v>
      </c>
      <c r="Y145" s="11">
        <f t="shared" si="165"/>
        <v>-9.7425357312937999E-3</v>
      </c>
      <c r="Z145" s="4">
        <f t="shared" si="178"/>
        <v>11422.152716124338</v>
      </c>
      <c r="AA145" s="4">
        <f t="shared" si="179"/>
        <v>27706.385357962801</v>
      </c>
      <c r="AB145" s="4">
        <f t="shared" si="180"/>
        <v>26872.230682222391</v>
      </c>
      <c r="AC145" s="12">
        <f t="shared" si="166"/>
        <v>1.6130515558160181</v>
      </c>
      <c r="AD145" s="12">
        <f t="shared" si="167"/>
        <v>2.9523812563695078</v>
      </c>
      <c r="AE145" s="12">
        <f t="shared" si="168"/>
        <v>5.5889673387800949</v>
      </c>
      <c r="AF145" s="11">
        <f t="shared" si="169"/>
        <v>-4.0504037456468023E-3</v>
      </c>
      <c r="AG145" s="11">
        <f t="shared" si="170"/>
        <v>2.9673830763510267E-4</v>
      </c>
      <c r="AH145" s="11">
        <f t="shared" si="171"/>
        <v>9.7937136394747881E-3</v>
      </c>
      <c r="AI145" s="1">
        <f t="shared" si="135"/>
        <v>303390.33961426327</v>
      </c>
      <c r="AJ145" s="1">
        <f t="shared" si="136"/>
        <v>104128.48325368414</v>
      </c>
      <c r="AK145" s="1">
        <f t="shared" si="137"/>
        <v>39371.289266005741</v>
      </c>
      <c r="AL145" s="10">
        <f t="shared" si="172"/>
        <v>50.569033024495752</v>
      </c>
      <c r="AM145" s="10">
        <f t="shared" si="173"/>
        <v>10.610692147539076</v>
      </c>
      <c r="AN145" s="10">
        <f t="shared" si="174"/>
        <v>3.5624031568708614</v>
      </c>
      <c r="AO145" s="7">
        <f t="shared" si="175"/>
        <v>8.4303302653172905E-3</v>
      </c>
      <c r="AP145" s="7">
        <f t="shared" si="176"/>
        <v>1.0619992663918767E-2</v>
      </c>
      <c r="AQ145" s="7">
        <f t="shared" si="177"/>
        <v>9.6336733161656307E-3</v>
      </c>
      <c r="AR145" s="1">
        <f t="shared" si="183"/>
        <v>163681.05626709908</v>
      </c>
      <c r="AS145" s="1">
        <f t="shared" si="181"/>
        <v>58115.171004690477</v>
      </c>
      <c r="AT145" s="1">
        <f t="shared" si="182"/>
        <v>21849.56543929952</v>
      </c>
      <c r="AU145" s="1">
        <f t="shared" si="138"/>
        <v>32736.211253419817</v>
      </c>
      <c r="AV145" s="1">
        <f t="shared" si="139"/>
        <v>11623.034200938097</v>
      </c>
      <c r="AW145" s="1">
        <f t="shared" si="140"/>
        <v>4369.9130878599044</v>
      </c>
      <c r="AX145">
        <v>0.2</v>
      </c>
      <c r="AY145">
        <v>0.2</v>
      </c>
      <c r="AZ145">
        <v>0.2</v>
      </c>
      <c r="BA145">
        <f t="shared" si="184"/>
        <v>0.20000000000000004</v>
      </c>
      <c r="BB145">
        <f t="shared" si="190"/>
        <v>4.000000000000001E-3</v>
      </c>
      <c r="BC145">
        <f t="shared" si="185"/>
        <v>4.000000000000001E-3</v>
      </c>
      <c r="BD145">
        <f t="shared" si="186"/>
        <v>4.000000000000001E-3</v>
      </c>
      <c r="BE145">
        <f t="shared" si="187"/>
        <v>654.72422506839644</v>
      </c>
      <c r="BF145">
        <f t="shared" si="188"/>
        <v>232.46068401876195</v>
      </c>
      <c r="BG145">
        <f t="shared" si="189"/>
        <v>87.3982617571981</v>
      </c>
      <c r="BH145">
        <f t="shared" si="191"/>
        <v>573.20563061999712</v>
      </c>
      <c r="BI145">
        <f t="shared" si="192"/>
        <v>83.901483724925114</v>
      </c>
      <c r="BJ145">
        <f t="shared" si="193"/>
        <v>32.523634822403245</v>
      </c>
      <c r="BK145" s="7">
        <f t="shared" si="194"/>
        <v>3.728964398343601E-2</v>
      </c>
      <c r="BL145" s="8">
        <f>BL$3*temperature!$I255+BL$4*temperature!$I255^2+BL$5*temperature!$I255^6</f>
        <v>-8.5802552097800415</v>
      </c>
      <c r="BM145" s="8">
        <f>BM$3*temperature!$I255+BM$4*temperature!$I255^2+BM$5*temperature!$I255^6</f>
        <v>-9.0901663121244756</v>
      </c>
      <c r="BN145" s="8">
        <f>BN$3*temperature!$I255+BN$4*temperature!$I255^2+BN$5*temperature!$I255^6</f>
        <v>-9.1739594412559029</v>
      </c>
      <c r="BO145" s="8"/>
      <c r="BP145" s="8"/>
      <c r="BQ145" s="8"/>
    </row>
    <row r="146" spans="1:69" x14ac:dyDescent="0.3">
      <c r="A146">
        <f t="shared" si="141"/>
        <v>2100</v>
      </c>
      <c r="B146" s="4">
        <f t="shared" si="142"/>
        <v>1164.5066932706379</v>
      </c>
      <c r="C146" s="4">
        <f t="shared" si="143"/>
        <v>2959.6670200071494</v>
      </c>
      <c r="D146" s="4">
        <f t="shared" si="144"/>
        <v>4356.4152275777533</v>
      </c>
      <c r="E146" s="11">
        <f t="shared" si="145"/>
        <v>4.0621171867218736E-5</v>
      </c>
      <c r="F146" s="11">
        <f t="shared" si="146"/>
        <v>8.0026432450625273E-5</v>
      </c>
      <c r="G146" s="11">
        <f t="shared" si="147"/>
        <v>1.6337111513662725E-4</v>
      </c>
      <c r="H146" s="4">
        <f t="shared" si="148"/>
        <v>164674.89523526249</v>
      </c>
      <c r="I146" s="4">
        <f t="shared" si="149"/>
        <v>58680.468805391763</v>
      </c>
      <c r="J146" s="4">
        <f t="shared" si="150"/>
        <v>22051.994989869367</v>
      </c>
      <c r="K146" s="4">
        <f t="shared" si="151"/>
        <v>141411.72067698123</v>
      </c>
      <c r="L146" s="4">
        <f t="shared" si="152"/>
        <v>19826.7130757331</v>
      </c>
      <c r="M146" s="4">
        <f t="shared" si="153"/>
        <v>5061.9589359324409</v>
      </c>
      <c r="N146" s="11">
        <f t="shared" si="154"/>
        <v>6.0309358649703881E-3</v>
      </c>
      <c r="O146" s="11">
        <f t="shared" si="155"/>
        <v>9.6464000399509864E-3</v>
      </c>
      <c r="P146" s="11">
        <f t="shared" si="156"/>
        <v>9.0998368175336797E-3</v>
      </c>
      <c r="Q146" s="4">
        <f t="shared" si="157"/>
        <v>8769.4740659294948</v>
      </c>
      <c r="R146" s="4">
        <f t="shared" si="158"/>
        <v>11672.532051165717</v>
      </c>
      <c r="S146" s="4">
        <f t="shared" si="159"/>
        <v>6004.3048517691605</v>
      </c>
      <c r="T146" s="4">
        <f t="shared" si="160"/>
        <v>53.253254258343397</v>
      </c>
      <c r="U146" s="4">
        <f t="shared" si="161"/>
        <v>198.91681659661867</v>
      </c>
      <c r="V146" s="4">
        <f t="shared" si="162"/>
        <v>272.27944022876494</v>
      </c>
      <c r="W146" s="11">
        <f t="shared" si="163"/>
        <v>-1.0734613539272964E-2</v>
      </c>
      <c r="X146" s="11">
        <f t="shared" si="164"/>
        <v>-1.217998157191269E-2</v>
      </c>
      <c r="Y146" s="11">
        <f t="shared" si="165"/>
        <v>-9.7425357312937999E-3</v>
      </c>
      <c r="Z146" s="4">
        <f t="shared" si="178"/>
        <v>11324.195352951174</v>
      </c>
      <c r="AA146" s="4">
        <f t="shared" si="179"/>
        <v>27648.684737894877</v>
      </c>
      <c r="AB146" s="4">
        <f t="shared" si="180"/>
        <v>27124.625427641389</v>
      </c>
      <c r="AC146" s="12">
        <f t="shared" si="166"/>
        <v>1.6065180457524195</v>
      </c>
      <c r="AD146" s="12">
        <f t="shared" si="167"/>
        <v>2.9532573409870166</v>
      </c>
      <c r="AE146" s="12">
        <f t="shared" si="168"/>
        <v>5.643704084436485</v>
      </c>
      <c r="AF146" s="11">
        <f t="shared" si="169"/>
        <v>-4.0504037456468023E-3</v>
      </c>
      <c r="AG146" s="11">
        <f t="shared" si="170"/>
        <v>2.9673830763510267E-4</v>
      </c>
      <c r="AH146" s="11">
        <f t="shared" si="171"/>
        <v>9.7937136394747881E-3</v>
      </c>
      <c r="AI146" s="1">
        <f t="shared" si="135"/>
        <v>305787.51690625679</v>
      </c>
      <c r="AJ146" s="1">
        <f t="shared" si="136"/>
        <v>105338.66912925383</v>
      </c>
      <c r="AK146" s="1">
        <f t="shared" si="137"/>
        <v>39804.073427265073</v>
      </c>
      <c r="AL146" s="10">
        <f t="shared" si="172"/>
        <v>50.991083537594044</v>
      </c>
      <c r="AM146" s="10">
        <f t="shared" si="173"/>
        <v>10.722250765577382</v>
      </c>
      <c r="AN146" s="10">
        <f t="shared" si="174"/>
        <v>3.5963789948222948</v>
      </c>
      <c r="AO146" s="7">
        <f t="shared" si="175"/>
        <v>8.346026962664118E-3</v>
      </c>
      <c r="AP146" s="7">
        <f t="shared" si="176"/>
        <v>1.0513792737279579E-2</v>
      </c>
      <c r="AQ146" s="7">
        <f t="shared" si="177"/>
        <v>9.5373365830039736E-3</v>
      </c>
      <c r="AR146" s="1">
        <f t="shared" si="183"/>
        <v>164674.89523526249</v>
      </c>
      <c r="AS146" s="1">
        <f t="shared" si="181"/>
        <v>58680.468805391763</v>
      </c>
      <c r="AT146" s="1">
        <f t="shared" si="182"/>
        <v>22051.994989869367</v>
      </c>
      <c r="AU146" s="1">
        <f t="shared" si="138"/>
        <v>32934.979047052497</v>
      </c>
      <c r="AV146" s="1">
        <f t="shared" si="139"/>
        <v>11736.093761078353</v>
      </c>
      <c r="AW146" s="1">
        <f t="shared" si="140"/>
        <v>4410.3989979738735</v>
      </c>
      <c r="AX146">
        <v>0.2</v>
      </c>
      <c r="AY146">
        <v>0.2</v>
      </c>
      <c r="AZ146">
        <v>0.2</v>
      </c>
      <c r="BA146">
        <f t="shared" si="184"/>
        <v>0.19999999999999998</v>
      </c>
      <c r="BB146">
        <f t="shared" si="190"/>
        <v>4.000000000000001E-3</v>
      </c>
      <c r="BC146">
        <f t="shared" si="185"/>
        <v>4.000000000000001E-3</v>
      </c>
      <c r="BD146">
        <f t="shared" si="186"/>
        <v>4.000000000000001E-3</v>
      </c>
      <c r="BE146">
        <f t="shared" si="187"/>
        <v>658.69958094105016</v>
      </c>
      <c r="BF146">
        <f t="shared" si="188"/>
        <v>234.7218752215671</v>
      </c>
      <c r="BG146">
        <f t="shared" si="189"/>
        <v>88.207979959477484</v>
      </c>
      <c r="BH146">
        <f t="shared" si="191"/>
        <v>581.67451232584745</v>
      </c>
      <c r="BI146">
        <f t="shared" si="192"/>
        <v>84.894409063828178</v>
      </c>
      <c r="BJ146">
        <f t="shared" si="193"/>
        <v>32.519520018731392</v>
      </c>
      <c r="BK146" s="7">
        <f t="shared" si="194"/>
        <v>3.711176791321355E-2</v>
      </c>
      <c r="BL146" s="8">
        <f>BL$3*temperature!$I256+BL$4*temperature!$I256^2+BL$5*temperature!$I256^6</f>
        <v>-8.9367510009600402</v>
      </c>
      <c r="BM146" s="8">
        <f>BM$3*temperature!$I256+BM$4*temperature!$I256^2+BM$5*temperature!$I256^6</f>
        <v>-9.378993775065176</v>
      </c>
      <c r="BN146" s="8">
        <f>BN$3*temperature!$I256+BN$4*temperature!$I256^2+BN$5*temperature!$I256^6</f>
        <v>-9.4103228534915004</v>
      </c>
      <c r="BO146" s="8"/>
      <c r="BP146" s="8"/>
      <c r="BQ146" s="8"/>
    </row>
    <row r="147" spans="1:69" x14ac:dyDescent="0.3">
      <c r="A147">
        <f t="shared" si="141"/>
        <v>2101</v>
      </c>
      <c r="B147" s="4">
        <f t="shared" si="142"/>
        <v>1164.5516317158392</v>
      </c>
      <c r="C147" s="4">
        <f t="shared" si="143"/>
        <v>2959.8920290203596</v>
      </c>
      <c r="D147" s="4">
        <f t="shared" si="144"/>
        <v>4357.0913543707948</v>
      </c>
      <c r="E147" s="11">
        <f t="shared" si="145"/>
        <v>3.8590113273857797E-5</v>
      </c>
      <c r="F147" s="11">
        <f t="shared" si="146"/>
        <v>7.6025110828094008E-5</v>
      </c>
      <c r="G147" s="11">
        <f t="shared" si="147"/>
        <v>1.5520255937979588E-4</v>
      </c>
      <c r="H147" s="4">
        <f t="shared" si="148"/>
        <v>165644.42828035404</v>
      </c>
      <c r="I147" s="4">
        <f t="shared" si="149"/>
        <v>59239.945226982687</v>
      </c>
      <c r="J147" s="4">
        <f t="shared" si="150"/>
        <v>22252.548429249578</v>
      </c>
      <c r="K147" s="4">
        <f t="shared" si="151"/>
        <v>142238.80141432214</v>
      </c>
      <c r="L147" s="4">
        <f t="shared" si="152"/>
        <v>20014.225061645047</v>
      </c>
      <c r="M147" s="4">
        <f t="shared" si="153"/>
        <v>5107.2026311605896</v>
      </c>
      <c r="N147" s="11">
        <f t="shared" si="154"/>
        <v>5.8487424760933493E-3</v>
      </c>
      <c r="O147" s="11">
        <f t="shared" si="155"/>
        <v>9.4575427200513928E-3</v>
      </c>
      <c r="P147" s="11">
        <f t="shared" si="156"/>
        <v>8.937981481237367E-3</v>
      </c>
      <c r="Q147" s="4">
        <f t="shared" si="157"/>
        <v>8726.413704076369</v>
      </c>
      <c r="R147" s="4">
        <f t="shared" si="158"/>
        <v>11640.294593386243</v>
      </c>
      <c r="S147" s="4">
        <f t="shared" si="159"/>
        <v>5999.8822688802375</v>
      </c>
      <c r="T147" s="4">
        <f t="shared" si="160"/>
        <v>52.681601154171439</v>
      </c>
      <c r="U147" s="4">
        <f t="shared" si="161"/>
        <v>196.49401343612831</v>
      </c>
      <c r="V147" s="4">
        <f t="shared" si="162"/>
        <v>269.62674805343954</v>
      </c>
      <c r="W147" s="11">
        <f t="shared" si="163"/>
        <v>-1.0734613539272964E-2</v>
      </c>
      <c r="X147" s="11">
        <f t="shared" si="164"/>
        <v>-1.217998157191269E-2</v>
      </c>
      <c r="Y147" s="11">
        <f t="shared" si="165"/>
        <v>-9.7425357312937999E-3</v>
      </c>
      <c r="Z147" s="4">
        <f t="shared" si="178"/>
        <v>11225.003969043799</v>
      </c>
      <c r="AA147" s="4">
        <f t="shared" si="179"/>
        <v>27585.776102617641</v>
      </c>
      <c r="AB147" s="4">
        <f t="shared" si="180"/>
        <v>27374.715749959196</v>
      </c>
      <c r="AC147" s="12">
        <f t="shared" si="166"/>
        <v>1.6000109990424547</v>
      </c>
      <c r="AD147" s="12">
        <f t="shared" si="167"/>
        <v>2.9541336855723919</v>
      </c>
      <c r="AE147" s="12">
        <f t="shared" si="168"/>
        <v>5.6989769061053899</v>
      </c>
      <c r="AF147" s="11">
        <f t="shared" si="169"/>
        <v>-4.0504037456468023E-3</v>
      </c>
      <c r="AG147" s="11">
        <f t="shared" si="170"/>
        <v>2.9673830763510267E-4</v>
      </c>
      <c r="AH147" s="11">
        <f t="shared" si="171"/>
        <v>9.7937136394747881E-3</v>
      </c>
      <c r="AI147" s="1">
        <f t="shared" si="135"/>
        <v>308143.74426268361</v>
      </c>
      <c r="AJ147" s="1">
        <f t="shared" si="136"/>
        <v>106540.89597740681</v>
      </c>
      <c r="AK147" s="1">
        <f t="shared" si="137"/>
        <v>40234.065082512447</v>
      </c>
      <c r="AL147" s="10">
        <f t="shared" si="172"/>
        <v>51.412400766073652</v>
      </c>
      <c r="AM147" s="10">
        <f t="shared" si="173"/>
        <v>10.833854972581534</v>
      </c>
      <c r="AN147" s="10">
        <f t="shared" si="174"/>
        <v>3.6303358730064237</v>
      </c>
      <c r="AO147" s="7">
        <f t="shared" si="175"/>
        <v>8.2625666930374771E-3</v>
      </c>
      <c r="AP147" s="7">
        <f t="shared" si="176"/>
        <v>1.0408654809906782E-2</v>
      </c>
      <c r="AQ147" s="7">
        <f t="shared" si="177"/>
        <v>9.4419632171739345E-3</v>
      </c>
      <c r="AR147" s="1">
        <f t="shared" si="183"/>
        <v>165644.42828035404</v>
      </c>
      <c r="AS147" s="1">
        <f t="shared" si="181"/>
        <v>59239.945226982687</v>
      </c>
      <c r="AT147" s="1">
        <f t="shared" si="182"/>
        <v>22252.548429249578</v>
      </c>
      <c r="AU147" s="1">
        <f t="shared" si="138"/>
        <v>33128.885656070808</v>
      </c>
      <c r="AV147" s="1">
        <f t="shared" si="139"/>
        <v>11847.989045396538</v>
      </c>
      <c r="AW147" s="1">
        <f t="shared" si="140"/>
        <v>4450.5096858499155</v>
      </c>
      <c r="AX147">
        <v>0.2</v>
      </c>
      <c r="AY147">
        <v>0.2</v>
      </c>
      <c r="AZ147">
        <v>0.2</v>
      </c>
      <c r="BA147">
        <f t="shared" si="184"/>
        <v>0.19999999999999998</v>
      </c>
      <c r="BB147">
        <f t="shared" si="190"/>
        <v>4.000000000000001E-3</v>
      </c>
      <c r="BC147">
        <f t="shared" si="185"/>
        <v>4.000000000000001E-3</v>
      </c>
      <c r="BD147">
        <f t="shared" si="186"/>
        <v>4.000000000000001E-3</v>
      </c>
      <c r="BE147">
        <f t="shared" si="187"/>
        <v>662.57771312141631</v>
      </c>
      <c r="BF147">
        <f t="shared" si="188"/>
        <v>236.95978090793079</v>
      </c>
      <c r="BG147">
        <f t="shared" si="189"/>
        <v>89.01019371699833</v>
      </c>
      <c r="BH147">
        <f t="shared" si="191"/>
        <v>590.26946890056024</v>
      </c>
      <c r="BI147">
        <f t="shared" si="192"/>
        <v>85.89926200606169</v>
      </c>
      <c r="BJ147">
        <f t="shared" si="193"/>
        <v>32.515476883858057</v>
      </c>
      <c r="BK147" s="7">
        <f t="shared" si="194"/>
        <v>3.6935390948396679E-2</v>
      </c>
      <c r="BL147" s="8">
        <f>BL$3*temperature!$I257+BL$4*temperature!$I257^2+BL$5*temperature!$I257^6</f>
        <v>-9.2972210303815856</v>
      </c>
      <c r="BM147" s="8">
        <f>BM$3*temperature!$I257+BM$4*temperature!$I257^2+BM$5*temperature!$I257^6</f>
        <v>-9.6706795221890491</v>
      </c>
      <c r="BN147" s="8">
        <f>BN$3*temperature!$I257+BN$4*temperature!$I257^2+BN$5*temperature!$I257^6</f>
        <v>-9.6487320129451195</v>
      </c>
      <c r="BO147" s="8"/>
      <c r="BP147" s="8"/>
      <c r="BQ147" s="8"/>
    </row>
    <row r="148" spans="1:69" x14ac:dyDescent="0.3">
      <c r="A148">
        <f t="shared" si="141"/>
        <v>2102</v>
      </c>
      <c r="B148" s="4">
        <f t="shared" si="142"/>
        <v>1164.5943248862513</v>
      </c>
      <c r="C148" s="4">
        <f t="shared" si="143"/>
        <v>2960.1058038339274</v>
      </c>
      <c r="D148" s="4">
        <f t="shared" si="144"/>
        <v>4357.7337745139621</v>
      </c>
      <c r="E148" s="11">
        <f t="shared" si="145"/>
        <v>3.6660607610164905E-5</v>
      </c>
      <c r="F148" s="11">
        <f t="shared" si="146"/>
        <v>7.2223855286689307E-5</v>
      </c>
      <c r="G148" s="11">
        <f t="shared" si="147"/>
        <v>1.4744243141080607E-4</v>
      </c>
      <c r="H148" s="4">
        <f t="shared" si="148"/>
        <v>166589.42539053463</v>
      </c>
      <c r="I148" s="4">
        <f t="shared" si="149"/>
        <v>59793.452702643248</v>
      </c>
      <c r="J148" s="4">
        <f t="shared" si="150"/>
        <v>22451.189387268991</v>
      </c>
      <c r="K148" s="4">
        <f t="shared" si="151"/>
        <v>143045.02592076929</v>
      </c>
      <c r="L148" s="4">
        <f t="shared" si="152"/>
        <v>20199.768746508587</v>
      </c>
      <c r="M148" s="4">
        <f t="shared" si="153"/>
        <v>5152.0332698096208</v>
      </c>
      <c r="N148" s="11">
        <f t="shared" si="154"/>
        <v>5.6681053160643202E-3</v>
      </c>
      <c r="O148" s="11">
        <f t="shared" si="155"/>
        <v>9.270590507104437E-3</v>
      </c>
      <c r="P148" s="11">
        <f t="shared" si="156"/>
        <v>8.7779244112042853E-3</v>
      </c>
      <c r="Q148" s="4">
        <f t="shared" si="157"/>
        <v>8681.9885746494892</v>
      </c>
      <c r="R148" s="4">
        <f t="shared" si="158"/>
        <v>11605.952219283583</v>
      </c>
      <c r="S148" s="4">
        <f t="shared" si="159"/>
        <v>5994.4653173847228</v>
      </c>
      <c r="T148" s="4">
        <f t="shared" si="160"/>
        <v>52.116084525151294</v>
      </c>
      <c r="U148" s="4">
        <f t="shared" si="161"/>
        <v>194.1007199734851</v>
      </c>
      <c r="V148" s="4">
        <f t="shared" si="162"/>
        <v>266.99989982641637</v>
      </c>
      <c r="W148" s="11">
        <f t="shared" si="163"/>
        <v>-1.0734613539272964E-2</v>
      </c>
      <c r="X148" s="11">
        <f t="shared" si="164"/>
        <v>-1.217998157191269E-2</v>
      </c>
      <c r="Y148" s="11">
        <f t="shared" si="165"/>
        <v>-9.7425357312937999E-3</v>
      </c>
      <c r="Z148" s="4">
        <f t="shared" si="178"/>
        <v>11124.643777556375</v>
      </c>
      <c r="AA148" s="4">
        <f t="shared" si="179"/>
        <v>27517.752243558476</v>
      </c>
      <c r="AB148" s="4">
        <f t="shared" si="180"/>
        <v>27622.455044620649</v>
      </c>
      <c r="AC148" s="12">
        <f t="shared" si="166"/>
        <v>1.593530308498857</v>
      </c>
      <c r="AD148" s="12">
        <f t="shared" si="167"/>
        <v>2.9550102902027766</v>
      </c>
      <c r="AE148" s="12">
        <f t="shared" si="168"/>
        <v>5.7547910539617657</v>
      </c>
      <c r="AF148" s="11">
        <f t="shared" si="169"/>
        <v>-4.0504037456468023E-3</v>
      </c>
      <c r="AG148" s="11">
        <f t="shared" si="170"/>
        <v>2.9673830763510267E-4</v>
      </c>
      <c r="AH148" s="11">
        <f t="shared" si="171"/>
        <v>9.7937136394747881E-3</v>
      </c>
      <c r="AI148" s="1">
        <f t="shared" si="135"/>
        <v>310458.25549248606</v>
      </c>
      <c r="AJ148" s="1">
        <f t="shared" si="136"/>
        <v>107734.79542506266</v>
      </c>
      <c r="AK148" s="1">
        <f t="shared" si="137"/>
        <v>40661.168260111117</v>
      </c>
      <c r="AL148" s="10">
        <f t="shared" si="172"/>
        <v>51.832951172350725</v>
      </c>
      <c r="AM148" s="10">
        <f t="shared" si="173"/>
        <v>10.945493170685026</v>
      </c>
      <c r="AN148" s="10">
        <f t="shared" si="174"/>
        <v>3.6642705958075479</v>
      </c>
      <c r="AO148" s="7">
        <f t="shared" si="175"/>
        <v>8.1799410261071022E-3</v>
      </c>
      <c r="AP148" s="7">
        <f t="shared" si="176"/>
        <v>1.0304568261807714E-2</v>
      </c>
      <c r="AQ148" s="7">
        <f t="shared" si="177"/>
        <v>9.3475435850021958E-3</v>
      </c>
      <c r="AR148" s="1">
        <f t="shared" si="183"/>
        <v>166589.42539053463</v>
      </c>
      <c r="AS148" s="1">
        <f t="shared" si="181"/>
        <v>59793.452702643248</v>
      </c>
      <c r="AT148" s="1">
        <f t="shared" si="182"/>
        <v>22451.189387268991</v>
      </c>
      <c r="AU148" s="1">
        <f t="shared" si="138"/>
        <v>33317.885078106927</v>
      </c>
      <c r="AV148" s="1">
        <f t="shared" si="139"/>
        <v>11958.690540528651</v>
      </c>
      <c r="AW148" s="1">
        <f t="shared" si="140"/>
        <v>4490.2378774537983</v>
      </c>
      <c r="AX148">
        <v>0.2</v>
      </c>
      <c r="AY148">
        <v>0.2</v>
      </c>
      <c r="AZ148">
        <v>0.2</v>
      </c>
      <c r="BA148">
        <f t="shared" si="184"/>
        <v>0.2</v>
      </c>
      <c r="BB148">
        <f t="shared" si="190"/>
        <v>4.000000000000001E-3</v>
      </c>
      <c r="BC148">
        <f t="shared" si="185"/>
        <v>4.000000000000001E-3</v>
      </c>
      <c r="BD148">
        <f t="shared" si="186"/>
        <v>4.000000000000001E-3</v>
      </c>
      <c r="BE148">
        <f t="shared" si="187"/>
        <v>666.35770156213869</v>
      </c>
      <c r="BF148">
        <f t="shared" si="188"/>
        <v>239.17381081057306</v>
      </c>
      <c r="BG148">
        <f t="shared" si="189"/>
        <v>89.804757549075987</v>
      </c>
      <c r="BH148">
        <f t="shared" si="191"/>
        <v>598.99239462075604</v>
      </c>
      <c r="BI148">
        <f t="shared" si="192"/>
        <v>86.916187301075922</v>
      </c>
      <c r="BJ148">
        <f t="shared" si="193"/>
        <v>32.511504645046038</v>
      </c>
      <c r="BK148" s="7">
        <f t="shared" si="194"/>
        <v>3.6760529545755344E-2</v>
      </c>
      <c r="BL148" s="8">
        <f>BL$3*temperature!$I258+BL$4*temperature!$I258^2+BL$5*temperature!$I258^6</f>
        <v>-9.6615681531647688</v>
      </c>
      <c r="BM148" s="8">
        <f>BM$3*temperature!$I258+BM$4*temperature!$I258^2+BM$5*temperature!$I258^6</f>
        <v>-9.9651482810784771</v>
      </c>
      <c r="BN148" s="8">
        <f>BN$3*temperature!$I258+BN$4*temperature!$I258^2+BN$5*temperature!$I258^6</f>
        <v>-9.8891281050745299</v>
      </c>
      <c r="BO148" s="8"/>
      <c r="BP148" s="8"/>
      <c r="BQ148" s="8"/>
    </row>
    <row r="149" spans="1:69" x14ac:dyDescent="0.3">
      <c r="A149">
        <f t="shared" si="141"/>
        <v>2103</v>
      </c>
      <c r="B149" s="4">
        <f t="shared" si="142"/>
        <v>1164.6348848850425</v>
      </c>
      <c r="C149" s="4">
        <f t="shared" si="143"/>
        <v>2960.3089045744769</v>
      </c>
      <c r="D149" s="4">
        <f t="shared" si="144"/>
        <v>4358.3441636339594</v>
      </c>
      <c r="E149" s="11">
        <f t="shared" si="145"/>
        <v>3.4827577229656655E-5</v>
      </c>
      <c r="F149" s="11">
        <f t="shared" si="146"/>
        <v>6.8612662522354835E-5</v>
      </c>
      <c r="G149" s="11">
        <f t="shared" si="147"/>
        <v>1.4007030984026575E-4</v>
      </c>
      <c r="H149" s="4">
        <f t="shared" si="148"/>
        <v>167509.67419258322</v>
      </c>
      <c r="I149" s="4">
        <f t="shared" si="149"/>
        <v>60340.848706794335</v>
      </c>
      <c r="J149" s="4">
        <f t="shared" si="150"/>
        <v>22647.88292477695</v>
      </c>
      <c r="K149" s="4">
        <f t="shared" si="151"/>
        <v>143830.20495656677</v>
      </c>
      <c r="L149" s="4">
        <f t="shared" si="152"/>
        <v>20383.294666834066</v>
      </c>
      <c r="M149" s="4">
        <f t="shared" si="153"/>
        <v>5196.4420602096943</v>
      </c>
      <c r="N149" s="11">
        <f t="shared" si="154"/>
        <v>5.4890341746827165E-3</v>
      </c>
      <c r="O149" s="11">
        <f t="shared" si="155"/>
        <v>9.0855456133476231E-3</v>
      </c>
      <c r="P149" s="11">
        <f t="shared" si="156"/>
        <v>8.619662970793307E-3</v>
      </c>
      <c r="Q149" s="4">
        <f t="shared" si="157"/>
        <v>8636.2357173642249</v>
      </c>
      <c r="R149" s="4">
        <f t="shared" si="158"/>
        <v>11569.547771107798</v>
      </c>
      <c r="S149" s="4">
        <f t="shared" si="159"/>
        <v>5988.0695293939752</v>
      </c>
      <c r="T149" s="4">
        <f t="shared" si="160"/>
        <v>51.556638498593713</v>
      </c>
      <c r="U149" s="4">
        <f t="shared" si="161"/>
        <v>191.73657678111306</v>
      </c>
      <c r="V149" s="4">
        <f t="shared" si="162"/>
        <v>264.39864376210562</v>
      </c>
      <c r="W149" s="11">
        <f t="shared" si="163"/>
        <v>-1.0734613539272964E-2</v>
      </c>
      <c r="X149" s="11">
        <f t="shared" si="164"/>
        <v>-1.217998157191269E-2</v>
      </c>
      <c r="Y149" s="11">
        <f t="shared" si="165"/>
        <v>-9.7425357312937999E-3</v>
      </c>
      <c r="Z149" s="4">
        <f t="shared" si="178"/>
        <v>11023.179638076275</v>
      </c>
      <c r="AA149" s="4">
        <f t="shared" si="179"/>
        <v>27444.708068804572</v>
      </c>
      <c r="AB149" s="4">
        <f t="shared" si="180"/>
        <v>27867.798477271725</v>
      </c>
      <c r="AC149" s="12">
        <f t="shared" si="166"/>
        <v>1.5870758673685115</v>
      </c>
      <c r="AD149" s="12">
        <f t="shared" si="167"/>
        <v>2.9558871549553358</v>
      </c>
      <c r="AE149" s="12">
        <f t="shared" si="168"/>
        <v>5.8111518295992788</v>
      </c>
      <c r="AF149" s="11">
        <f t="shared" si="169"/>
        <v>-4.0504037456468023E-3</v>
      </c>
      <c r="AG149" s="11">
        <f t="shared" si="170"/>
        <v>2.9673830763510267E-4</v>
      </c>
      <c r="AH149" s="11">
        <f t="shared" si="171"/>
        <v>9.7937136394747881E-3</v>
      </c>
      <c r="AI149" s="1">
        <f t="shared" si="135"/>
        <v>312730.3150213444</v>
      </c>
      <c r="AJ149" s="1">
        <f t="shared" si="136"/>
        <v>108920.00642308505</v>
      </c>
      <c r="AK149" s="1">
        <f t="shared" si="137"/>
        <v>41085.28931155381</v>
      </c>
      <c r="AL149" s="10">
        <f t="shared" si="172"/>
        <v>52.252701751311655</v>
      </c>
      <c r="AM149" s="10">
        <f t="shared" si="173"/>
        <v>11.057153866406136</v>
      </c>
      <c r="AN149" s="10">
        <f t="shared" si="174"/>
        <v>3.6981800056180854</v>
      </c>
      <c r="AO149" s="7">
        <f t="shared" si="175"/>
        <v>8.0981416158460318E-3</v>
      </c>
      <c r="AP149" s="7">
        <f t="shared" si="176"/>
        <v>1.0201522579189637E-2</v>
      </c>
      <c r="AQ149" s="7">
        <f t="shared" si="177"/>
        <v>9.254068149152174E-3</v>
      </c>
      <c r="AR149" s="1">
        <f t="shared" si="183"/>
        <v>167509.67419258322</v>
      </c>
      <c r="AS149" s="1">
        <f t="shared" si="181"/>
        <v>60340.848706794335</v>
      </c>
      <c r="AT149" s="1">
        <f t="shared" si="182"/>
        <v>22647.88292477695</v>
      </c>
      <c r="AU149" s="1">
        <f t="shared" si="138"/>
        <v>33501.934838516645</v>
      </c>
      <c r="AV149" s="1">
        <f t="shared" si="139"/>
        <v>12068.169741358868</v>
      </c>
      <c r="AW149" s="1">
        <f t="shared" si="140"/>
        <v>4529.57658495539</v>
      </c>
      <c r="AX149">
        <v>0.2</v>
      </c>
      <c r="AY149">
        <v>0.2</v>
      </c>
      <c r="AZ149">
        <v>0.2</v>
      </c>
      <c r="BA149">
        <f t="shared" si="184"/>
        <v>0.2</v>
      </c>
      <c r="BB149">
        <f t="shared" si="190"/>
        <v>4.000000000000001E-3</v>
      </c>
      <c r="BC149">
        <f t="shared" si="185"/>
        <v>4.000000000000001E-3</v>
      </c>
      <c r="BD149">
        <f t="shared" si="186"/>
        <v>4.000000000000001E-3</v>
      </c>
      <c r="BE149">
        <f t="shared" si="187"/>
        <v>670.03869677033299</v>
      </c>
      <c r="BF149">
        <f t="shared" si="188"/>
        <v>241.36339482717739</v>
      </c>
      <c r="BG149">
        <f t="shared" si="189"/>
        <v>90.591531699107819</v>
      </c>
      <c r="BH149">
        <f t="shared" si="191"/>
        <v>607.8452123340935</v>
      </c>
      <c r="BI149">
        <f t="shared" si="192"/>
        <v>87.945331472309093</v>
      </c>
      <c r="BJ149">
        <f t="shared" si="193"/>
        <v>32.507602555326351</v>
      </c>
      <c r="BK149" s="7">
        <f t="shared" si="194"/>
        <v>3.6587199194737935E-2</v>
      </c>
      <c r="BL149" s="8">
        <f>BL$3*temperature!$I259+BL$4*temperature!$I259^2+BL$5*temperature!$I259^6</f>
        <v>-10.029693963673925</v>
      </c>
      <c r="BM149" s="8">
        <f>BM$3*temperature!$I259+BM$4*temperature!$I259^2+BM$5*temperature!$I259^6</f>
        <v>-10.262323941401709</v>
      </c>
      <c r="BN149" s="8">
        <f>BN$3*temperature!$I259+BN$4*temperature!$I259^2+BN$5*temperature!$I259^6</f>
        <v>-10.131451778520715</v>
      </c>
      <c r="BO149" s="8"/>
      <c r="BP149" s="8"/>
      <c r="BQ149" s="8"/>
    </row>
    <row r="150" spans="1:69" x14ac:dyDescent="0.3">
      <c r="A150">
        <f t="shared" si="141"/>
        <v>2104</v>
      </c>
      <c r="B150" s="4">
        <f t="shared" si="142"/>
        <v>1164.6734182258704</v>
      </c>
      <c r="C150" s="4">
        <f t="shared" si="143"/>
        <v>2960.5018635165166</v>
      </c>
      <c r="D150" s="4">
        <f t="shared" si="144"/>
        <v>4358.9241145204805</v>
      </c>
      <c r="E150" s="11">
        <f t="shared" si="145"/>
        <v>3.3086198368173824E-5</v>
      </c>
      <c r="F150" s="11">
        <f t="shared" si="146"/>
        <v>6.5182029396237086E-5</v>
      </c>
      <c r="G150" s="11">
        <f t="shared" si="147"/>
        <v>1.3306679434825245E-4</v>
      </c>
      <c r="H150" s="4">
        <f t="shared" si="148"/>
        <v>168404.97992887761</v>
      </c>
      <c r="I150" s="4">
        <f t="shared" si="149"/>
        <v>60881.99582292197</v>
      </c>
      <c r="J150" s="4">
        <f t="shared" si="150"/>
        <v>22842.595543128504</v>
      </c>
      <c r="K150" s="4">
        <f t="shared" si="151"/>
        <v>144594.16459028178</v>
      </c>
      <c r="L150" s="4">
        <f t="shared" si="152"/>
        <v>20564.755108988742</v>
      </c>
      <c r="M150" s="4">
        <f t="shared" si="153"/>
        <v>5240.4205586041471</v>
      </c>
      <c r="N150" s="11">
        <f t="shared" si="154"/>
        <v>5.3115382401471845E-3</v>
      </c>
      <c r="O150" s="11">
        <f t="shared" si="155"/>
        <v>8.9024097978591676E-3</v>
      </c>
      <c r="P150" s="11">
        <f t="shared" si="156"/>
        <v>8.4631942172905816E-3</v>
      </c>
      <c r="Q150" s="4">
        <f t="shared" si="157"/>
        <v>8589.1925201614758</v>
      </c>
      <c r="R150" s="4">
        <f t="shared" si="158"/>
        <v>11531.124821221503</v>
      </c>
      <c r="S150" s="4">
        <f t="shared" si="159"/>
        <v>5980.7107374474326</v>
      </c>
      <c r="T150" s="4">
        <f t="shared" si="160"/>
        <v>51.003197908927305</v>
      </c>
      <c r="U150" s="4">
        <f t="shared" si="161"/>
        <v>189.40122880925747</v>
      </c>
      <c r="V150" s="4">
        <f t="shared" si="162"/>
        <v>261.82273052794767</v>
      </c>
      <c r="W150" s="11">
        <f t="shared" si="163"/>
        <v>-1.0734613539272964E-2</v>
      </c>
      <c r="X150" s="11">
        <f t="shared" si="164"/>
        <v>-1.217998157191269E-2</v>
      </c>
      <c r="Y150" s="11">
        <f t="shared" si="165"/>
        <v>-9.7425357312937999E-3</v>
      </c>
      <c r="Z150" s="4">
        <f t="shared" si="178"/>
        <v>10920.675995854966</v>
      </c>
      <c r="AA150" s="4">
        <f t="shared" si="179"/>
        <v>27366.74046743373</v>
      </c>
      <c r="AB150" s="4">
        <f t="shared" si="180"/>
        <v>28110.702997711531</v>
      </c>
      <c r="AC150" s="12">
        <f t="shared" si="166"/>
        <v>1.5806475693306965</v>
      </c>
      <c r="AD150" s="12">
        <f t="shared" si="167"/>
        <v>2.9567642799072575</v>
      </c>
      <c r="AE150" s="12">
        <f t="shared" si="168"/>
        <v>5.8680645865338841</v>
      </c>
      <c r="AF150" s="11">
        <f t="shared" si="169"/>
        <v>-4.0504037456468023E-3</v>
      </c>
      <c r="AG150" s="11">
        <f t="shared" si="170"/>
        <v>2.9673830763510267E-4</v>
      </c>
      <c r="AH150" s="11">
        <f t="shared" si="171"/>
        <v>9.7937136394747881E-3</v>
      </c>
      <c r="AI150" s="1">
        <f t="shared" si="135"/>
        <v>314959.21835772658</v>
      </c>
      <c r="AJ150" s="1">
        <f t="shared" si="136"/>
        <v>110096.17552213543</v>
      </c>
      <c r="AK150" s="1">
        <f t="shared" si="137"/>
        <v>41506.336965353825</v>
      </c>
      <c r="AL150" s="10">
        <f t="shared" si="172"/>
        <v>52.671620032118419</v>
      </c>
      <c r="AM150" s="10">
        <f t="shared" si="173"/>
        <v>11.168825673187555</v>
      </c>
      <c r="AN150" s="10">
        <f t="shared" si="174"/>
        <v>3.7320609833199088</v>
      </c>
      <c r="AO150" s="7">
        <f t="shared" si="175"/>
        <v>8.0171601996875709E-3</v>
      </c>
      <c r="AP150" s="7">
        <f t="shared" si="176"/>
        <v>1.0099507353397741E-2</v>
      </c>
      <c r="AQ150" s="7">
        <f t="shared" si="177"/>
        <v>9.1615274676606524E-3</v>
      </c>
      <c r="AR150" s="1">
        <f t="shared" si="183"/>
        <v>168404.97992887761</v>
      </c>
      <c r="AS150" s="1">
        <f t="shared" si="181"/>
        <v>60881.99582292197</v>
      </c>
      <c r="AT150" s="1">
        <f t="shared" si="182"/>
        <v>22842.595543128504</v>
      </c>
      <c r="AU150" s="1">
        <f t="shared" si="138"/>
        <v>33680.995985775524</v>
      </c>
      <c r="AV150" s="1">
        <f t="shared" si="139"/>
        <v>12176.399164584394</v>
      </c>
      <c r="AW150" s="1">
        <f t="shared" si="140"/>
        <v>4568.5191086257009</v>
      </c>
      <c r="AX150">
        <v>0.2</v>
      </c>
      <c r="AY150">
        <v>0.2</v>
      </c>
      <c r="AZ150">
        <v>0.2</v>
      </c>
      <c r="BA150">
        <f t="shared" si="184"/>
        <v>0.2</v>
      </c>
      <c r="BB150">
        <f t="shared" si="190"/>
        <v>4.000000000000001E-3</v>
      </c>
      <c r="BC150">
        <f t="shared" si="185"/>
        <v>4.000000000000001E-3</v>
      </c>
      <c r="BD150">
        <f t="shared" si="186"/>
        <v>4.000000000000001E-3</v>
      </c>
      <c r="BE150">
        <f t="shared" si="187"/>
        <v>673.6199197155106</v>
      </c>
      <c r="BF150">
        <f t="shared" si="188"/>
        <v>243.52798329168795</v>
      </c>
      <c r="BG150">
        <f t="shared" si="189"/>
        <v>91.370382172514041</v>
      </c>
      <c r="BH150">
        <f t="shared" si="191"/>
        <v>616.82987387519665</v>
      </c>
      <c r="BI150">
        <f t="shared" si="192"/>
        <v>88.986842836283287</v>
      </c>
      <c r="BJ150">
        <f t="shared" si="193"/>
        <v>32.503769891472444</v>
      </c>
      <c r="BK150" s="7">
        <f t="shared" si="194"/>
        <v>3.6415414433225352E-2</v>
      </c>
      <c r="BL150" s="8">
        <f>BL$3*temperature!$I260+BL$4*temperature!$I260^2+BL$5*temperature!$I260^6</f>
        <v>-10.401498913066881</v>
      </c>
      <c r="BM150" s="8">
        <f>BM$3*temperature!$I260+BM$4*temperature!$I260^2+BM$5*temperature!$I260^6</f>
        <v>-10.562129641935989</v>
      </c>
      <c r="BN150" s="8">
        <f>BN$3*temperature!$I260+BN$4*temperature!$I260^2+BN$5*temperature!$I260^6</f>
        <v>-10.375643209660264</v>
      </c>
      <c r="BO150" s="8"/>
      <c r="BP150" s="8"/>
      <c r="BQ150" s="8"/>
    </row>
    <row r="151" spans="1:69" x14ac:dyDescent="0.3">
      <c r="A151">
        <f t="shared" si="141"/>
        <v>2105</v>
      </c>
      <c r="B151" s="4">
        <f t="shared" si="142"/>
        <v>1164.7100261108324</v>
      </c>
      <c r="C151" s="4">
        <f t="shared" si="143"/>
        <v>2960.6851864600371</v>
      </c>
      <c r="D151" s="4">
        <f t="shared" si="144"/>
        <v>4359.4751411762709</v>
      </c>
      <c r="E151" s="11">
        <f t="shared" si="145"/>
        <v>3.143188844976513E-5</v>
      </c>
      <c r="F151" s="11">
        <f t="shared" si="146"/>
        <v>6.1922927926425227E-5</v>
      </c>
      <c r="G151" s="11">
        <f t="shared" si="147"/>
        <v>1.2641345463083981E-4</v>
      </c>
      <c r="H151" s="4">
        <f t="shared" si="148"/>
        <v>169275.16540925487</v>
      </c>
      <c r="I151" s="4">
        <f t="shared" si="149"/>
        <v>61416.761803013032</v>
      </c>
      <c r="J151" s="4">
        <f t="shared" si="150"/>
        <v>23035.295191620069</v>
      </c>
      <c r="K151" s="4">
        <f t="shared" si="151"/>
        <v>145336.74615517294</v>
      </c>
      <c r="L151" s="4">
        <f t="shared" si="152"/>
        <v>20744.104129641149</v>
      </c>
      <c r="M151" s="4">
        <f t="shared" si="153"/>
        <v>5283.960670872113</v>
      </c>
      <c r="N151" s="11">
        <f t="shared" si="154"/>
        <v>5.1356260952528654E-3</v>
      </c>
      <c r="O151" s="11">
        <f t="shared" si="155"/>
        <v>8.7211843613939077E-3</v>
      </c>
      <c r="P151" s="11">
        <f t="shared" si="156"/>
        <v>8.3085148951409504E-3</v>
      </c>
      <c r="Q151" s="4">
        <f t="shared" si="157"/>
        <v>8540.8966738974777</v>
      </c>
      <c r="R151" s="4">
        <f t="shared" si="158"/>
        <v>11490.727613651596</v>
      </c>
      <c r="S151" s="4">
        <f t="shared" si="159"/>
        <v>5972.4050559306479</v>
      </c>
      <c r="T151" s="4">
        <f t="shared" si="160"/>
        <v>50.455698290107918</v>
      </c>
      <c r="U151" s="4">
        <f t="shared" si="161"/>
        <v>187.09432533266309</v>
      </c>
      <c r="V151" s="4">
        <f t="shared" si="162"/>
        <v>259.27191322051425</v>
      </c>
      <c r="W151" s="11">
        <f t="shared" si="163"/>
        <v>-1.0734613539272964E-2</v>
      </c>
      <c r="X151" s="11">
        <f t="shared" si="164"/>
        <v>-1.217998157191269E-2</v>
      </c>
      <c r="Y151" s="11">
        <f t="shared" si="165"/>
        <v>-9.7425357312937999E-3</v>
      </c>
      <c r="Z151" s="4">
        <f t="shared" si="178"/>
        <v>10817.19682290192</v>
      </c>
      <c r="AA151" s="4">
        <f t="shared" si="179"/>
        <v>27283.948173700628</v>
      </c>
      <c r="AB151" s="4">
        <f t="shared" si="180"/>
        <v>28351.127351271181</v>
      </c>
      <c r="AC151" s="12">
        <f t="shared" si="166"/>
        <v>1.5742453084953318</v>
      </c>
      <c r="AD151" s="12">
        <f t="shared" si="167"/>
        <v>2.9576416651357533</v>
      </c>
      <c r="AE151" s="12">
        <f t="shared" si="168"/>
        <v>5.9255347307123403</v>
      </c>
      <c r="AF151" s="11">
        <f t="shared" si="169"/>
        <v>-4.0504037456468023E-3</v>
      </c>
      <c r="AG151" s="11">
        <f t="shared" si="170"/>
        <v>2.9673830763510267E-4</v>
      </c>
      <c r="AH151" s="11">
        <f t="shared" si="171"/>
        <v>9.7937136394747881E-3</v>
      </c>
      <c r="AI151" s="1">
        <f t="shared" si="135"/>
        <v>317144.29250772949</v>
      </c>
      <c r="AJ151" s="1">
        <f t="shared" si="136"/>
        <v>111262.95713450627</v>
      </c>
      <c r="AK151" s="1">
        <f t="shared" si="137"/>
        <v>41924.222377444145</v>
      </c>
      <c r="AL151" s="10">
        <f t="shared" si="172"/>
        <v>53.089674079735246</v>
      </c>
      <c r="AM151" s="10">
        <f t="shared" si="173"/>
        <v>11.28049731383258</v>
      </c>
      <c r="AN151" s="10">
        <f t="shared" si="174"/>
        <v>3.7659104487374822</v>
      </c>
      <c r="AO151" s="7">
        <f t="shared" si="175"/>
        <v>7.9369885976906945E-3</v>
      </c>
      <c r="AP151" s="7">
        <f t="shared" si="176"/>
        <v>9.9985122798637634E-3</v>
      </c>
      <c r="AQ151" s="7">
        <f t="shared" si="177"/>
        <v>9.0699121929840466E-3</v>
      </c>
      <c r="AR151" s="1">
        <f t="shared" si="183"/>
        <v>169275.16540925487</v>
      </c>
      <c r="AS151" s="1">
        <f t="shared" si="181"/>
        <v>61416.761803013032</v>
      </c>
      <c r="AT151" s="1">
        <f t="shared" si="182"/>
        <v>23035.295191620069</v>
      </c>
      <c r="AU151" s="1">
        <f t="shared" si="138"/>
        <v>33855.033081850976</v>
      </c>
      <c r="AV151" s="1">
        <f t="shared" si="139"/>
        <v>12283.352360602606</v>
      </c>
      <c r="AW151" s="1">
        <f t="shared" si="140"/>
        <v>4607.0590383240142</v>
      </c>
      <c r="AX151">
        <v>0.2</v>
      </c>
      <c r="AY151">
        <v>0.2</v>
      </c>
      <c r="AZ151">
        <v>0.2</v>
      </c>
      <c r="BA151">
        <f t="shared" si="184"/>
        <v>0.2</v>
      </c>
      <c r="BB151">
        <f t="shared" si="190"/>
        <v>4.000000000000001E-3</v>
      </c>
      <c r="BC151">
        <f t="shared" si="185"/>
        <v>4.000000000000001E-3</v>
      </c>
      <c r="BD151">
        <f t="shared" si="186"/>
        <v>4.000000000000001E-3</v>
      </c>
      <c r="BE151">
        <f t="shared" si="187"/>
        <v>677.1006616370197</v>
      </c>
      <c r="BF151">
        <f t="shared" si="188"/>
        <v>245.66704721205218</v>
      </c>
      <c r="BG151">
        <f t="shared" si="189"/>
        <v>92.141180766480304</v>
      </c>
      <c r="BH151">
        <f t="shared" si="191"/>
        <v>625.94836048788318</v>
      </c>
      <c r="BI151">
        <f t="shared" si="192"/>
        <v>90.040871521979369</v>
      </c>
      <c r="BJ151">
        <f t="shared" si="193"/>
        <v>32.500005952090987</v>
      </c>
      <c r="BK151" s="7">
        <f t="shared" si="194"/>
        <v>3.6245188863275074E-2</v>
      </c>
      <c r="BL151" s="8">
        <f>BL$3*temperature!$I261+BL$4*temperature!$I261^2+BL$5*temperature!$I261^6</f>
        <v>-10.776882425516806</v>
      </c>
      <c r="BM151" s="8">
        <f>BM$3*temperature!$I261+BM$4*temperature!$I261^2+BM$5*temperature!$I261^6</f>
        <v>-10.864487856510037</v>
      </c>
      <c r="BN151" s="8">
        <f>BN$3*temperature!$I261+BN$4*temperature!$I261^2+BN$5*temperature!$I261^6</f>
        <v>-10.62164216626919</v>
      </c>
      <c r="BO151" s="8"/>
      <c r="BP151" s="8"/>
      <c r="BQ151" s="8"/>
    </row>
    <row r="152" spans="1:69" x14ac:dyDescent="0.3">
      <c r="A152">
        <f t="shared" si="141"/>
        <v>2106</v>
      </c>
      <c r="B152" s="4">
        <f t="shared" si="142"/>
        <v>1164.7448046946683</v>
      </c>
      <c r="C152" s="4">
        <f t="shared" si="143"/>
        <v>2960.85935404068</v>
      </c>
      <c r="D152" s="4">
        <f t="shared" si="144"/>
        <v>4359.9986826735958</v>
      </c>
      <c r="E152" s="11">
        <f t="shared" si="145"/>
        <v>2.9860294027276873E-5</v>
      </c>
      <c r="F152" s="11">
        <f t="shared" si="146"/>
        <v>5.8826781530103961E-5</v>
      </c>
      <c r="G152" s="11">
        <f t="shared" si="147"/>
        <v>1.2009278189929781E-4</v>
      </c>
      <c r="H152" s="4">
        <f t="shared" si="148"/>
        <v>170120.07093841422</v>
      </c>
      <c r="I152" s="4">
        <f t="shared" si="149"/>
        <v>61945.019618669932</v>
      </c>
      <c r="J152" s="4">
        <f t="shared" si="150"/>
        <v>23225.951272902497</v>
      </c>
      <c r="K152" s="4">
        <f t="shared" si="151"/>
        <v>146057.80618442877</v>
      </c>
      <c r="L152" s="4">
        <f t="shared" si="152"/>
        <v>20921.297573332438</v>
      </c>
      <c r="M152" s="4">
        <f t="shared" si="153"/>
        <v>5327.0546537551027</v>
      </c>
      <c r="N152" s="11">
        <f t="shared" si="154"/>
        <v>4.9613057147019912E-3</v>
      </c>
      <c r="O152" s="11">
        <f t="shared" si="155"/>
        <v>8.5418701421815513E-3</v>
      </c>
      <c r="P152" s="11">
        <f t="shared" si="156"/>
        <v>8.1556214300657626E-3</v>
      </c>
      <c r="Q152" s="4">
        <f t="shared" si="157"/>
        <v>8491.3861275081708</v>
      </c>
      <c r="R152" s="4">
        <f t="shared" si="158"/>
        <v>11448.401005910213</v>
      </c>
      <c r="S152" s="4">
        <f t="shared" si="159"/>
        <v>5963.1688624768249</v>
      </c>
      <c r="T152" s="4">
        <f t="shared" si="160"/>
        <v>49.914075868109457</v>
      </c>
      <c r="U152" s="4">
        <f t="shared" si="161"/>
        <v>184.81551989790182</v>
      </c>
      <c r="V152" s="4">
        <f t="shared" si="162"/>
        <v>256.74594734184251</v>
      </c>
      <c r="W152" s="11">
        <f t="shared" si="163"/>
        <v>-1.0734613539272964E-2</v>
      </c>
      <c r="X152" s="11">
        <f t="shared" si="164"/>
        <v>-1.217998157191269E-2</v>
      </c>
      <c r="Y152" s="11">
        <f t="shared" si="165"/>
        <v>-9.7425357312937999E-3</v>
      </c>
      <c r="Z152" s="4">
        <f t="shared" si="178"/>
        <v>10712.805561020037</v>
      </c>
      <c r="AA152" s="4">
        <f t="shared" si="179"/>
        <v>27196.431631351574</v>
      </c>
      <c r="AB152" s="4">
        <f t="shared" si="180"/>
        <v>28589.03208764585</v>
      </c>
      <c r="AC152" s="12">
        <f t="shared" si="166"/>
        <v>1.5678689794012355</v>
      </c>
      <c r="AD152" s="12">
        <f t="shared" si="167"/>
        <v>2.958519310718057</v>
      </c>
      <c r="AE152" s="12">
        <f t="shared" si="168"/>
        <v>5.9835677210256994</v>
      </c>
      <c r="AF152" s="11">
        <f t="shared" si="169"/>
        <v>-4.0504037456468023E-3</v>
      </c>
      <c r="AG152" s="11">
        <f t="shared" si="170"/>
        <v>2.9673830763510267E-4</v>
      </c>
      <c r="AH152" s="11">
        <f t="shared" si="171"/>
        <v>9.7937136394747881E-3</v>
      </c>
      <c r="AI152" s="1">
        <f t="shared" si="135"/>
        <v>319284.89633880754</v>
      </c>
      <c r="AJ152" s="1">
        <f t="shared" si="136"/>
        <v>112420.01378165826</v>
      </c>
      <c r="AK152" s="1">
        <f t="shared" si="137"/>
        <v>42338.85917802374</v>
      </c>
      <c r="AL152" s="10">
        <f t="shared" si="172"/>
        <v>53.506832496182966</v>
      </c>
      <c r="AM152" s="10">
        <f t="shared" si="173"/>
        <v>11.39215762283875</v>
      </c>
      <c r="AN152" s="10">
        <f t="shared" si="174"/>
        <v>3.7997253610632056</v>
      </c>
      <c r="AO152" s="7">
        <f t="shared" si="175"/>
        <v>7.8576187117137871E-3</v>
      </c>
      <c r="AP152" s="7">
        <f t="shared" si="176"/>
        <v>9.8985271570651255E-3</v>
      </c>
      <c r="AQ152" s="7">
        <f t="shared" si="177"/>
        <v>8.9792130710542057E-3</v>
      </c>
      <c r="AR152" s="1">
        <f t="shared" si="183"/>
        <v>170120.07093841422</v>
      </c>
      <c r="AS152" s="1">
        <f t="shared" si="181"/>
        <v>61945.019618669932</v>
      </c>
      <c r="AT152" s="1">
        <f t="shared" si="182"/>
        <v>23225.951272902497</v>
      </c>
      <c r="AU152" s="1">
        <f t="shared" si="138"/>
        <v>34024.014187682849</v>
      </c>
      <c r="AV152" s="1">
        <f t="shared" si="139"/>
        <v>12389.003923733988</v>
      </c>
      <c r="AW152" s="1">
        <f t="shared" si="140"/>
        <v>4645.1902545804996</v>
      </c>
      <c r="AX152">
        <v>0.2</v>
      </c>
      <c r="AY152">
        <v>0.2</v>
      </c>
      <c r="AZ152">
        <v>0.2</v>
      </c>
      <c r="BA152">
        <f t="shared" si="184"/>
        <v>0.19999999999999998</v>
      </c>
      <c r="BB152">
        <f t="shared" si="190"/>
        <v>4.000000000000001E-3</v>
      </c>
      <c r="BC152">
        <f t="shared" si="185"/>
        <v>4.000000000000001E-3</v>
      </c>
      <c r="BD152">
        <f t="shared" si="186"/>
        <v>4.000000000000001E-3</v>
      </c>
      <c r="BE152">
        <f t="shared" si="187"/>
        <v>680.48028375365709</v>
      </c>
      <c r="BF152">
        <f t="shared" si="188"/>
        <v>247.78007847467978</v>
      </c>
      <c r="BG152">
        <f t="shared" si="189"/>
        <v>92.90380509161001</v>
      </c>
      <c r="BH152">
        <f t="shared" si="191"/>
        <v>635.20268325383847</v>
      </c>
      <c r="BI152">
        <f t="shared" si="192"/>
        <v>91.107569490492736</v>
      </c>
      <c r="BJ152">
        <f t="shared" si="193"/>
        <v>32.496310055826072</v>
      </c>
      <c r="BK152" s="7">
        <f t="shared" si="194"/>
        <v>3.6076535166926299E-2</v>
      </c>
      <c r="BL152" s="8">
        <f>BL$3*temperature!$I262+BL$4*temperature!$I262^2+BL$5*temperature!$I262^6</f>
        <v>-11.155743012945742</v>
      </c>
      <c r="BM152" s="8">
        <f>BM$3*temperature!$I262+BM$4*temperature!$I262^2+BM$5*temperature!$I262^6</f>
        <v>-11.169320478751169</v>
      </c>
      <c r="BN152" s="8">
        <f>BN$3*temperature!$I262+BN$4*temperature!$I262^2+BN$5*temperature!$I262^6</f>
        <v>-10.869388070217038</v>
      </c>
      <c r="BO152" s="8"/>
      <c r="BP152" s="8"/>
      <c r="BQ152" s="8"/>
    </row>
    <row r="153" spans="1:69" x14ac:dyDescent="0.3">
      <c r="A153">
        <f t="shared" si="141"/>
        <v>2107</v>
      </c>
      <c r="B153" s="4">
        <f t="shared" si="142"/>
        <v>1164.7778453358867</v>
      </c>
      <c r="C153" s="4">
        <f t="shared" si="143"/>
        <v>2961.0248229757231</v>
      </c>
      <c r="D153" s="4">
        <f t="shared" si="144"/>
        <v>4360.4961068259317</v>
      </c>
      <c r="E153" s="11">
        <f t="shared" si="145"/>
        <v>2.8367279325913028E-5</v>
      </c>
      <c r="F153" s="11">
        <f t="shared" si="146"/>
        <v>5.5885442453598761E-5</v>
      </c>
      <c r="G153" s="11">
        <f t="shared" si="147"/>
        <v>1.1408814280433292E-4</v>
      </c>
      <c r="H153" s="4">
        <f t="shared" si="148"/>
        <v>170939.55421955045</v>
      </c>
      <c r="I153" s="4">
        <f t="shared" si="149"/>
        <v>62466.647503988977</v>
      </c>
      <c r="J153" s="4">
        <f t="shared" si="150"/>
        <v>23414.534646401782</v>
      </c>
      <c r="K153" s="4">
        <f t="shared" si="151"/>
        <v>146757.21632587942</v>
      </c>
      <c r="L153" s="4">
        <f t="shared" si="152"/>
        <v>21096.29308720629</v>
      </c>
      <c r="M153" s="4">
        <f t="shared" si="153"/>
        <v>5369.6951155967345</v>
      </c>
      <c r="N153" s="11">
        <f t="shared" si="154"/>
        <v>4.7885844633834829E-3</v>
      </c>
      <c r="O153" s="11">
        <f t="shared" si="155"/>
        <v>8.3644675126131052E-3</v>
      </c>
      <c r="P153" s="11">
        <f t="shared" si="156"/>
        <v>8.0045099239922646E-3</v>
      </c>
      <c r="Q153" s="4">
        <f t="shared" si="157"/>
        <v>8440.6990437281875</v>
      </c>
      <c r="R153" s="4">
        <f t="shared" si="158"/>
        <v>11404.19041119239</v>
      </c>
      <c r="S153" s="4">
        <f t="shared" si="159"/>
        <v>5953.0187793848891</v>
      </c>
      <c r="T153" s="4">
        <f t="shared" si="160"/>
        <v>49.378267553495348</v>
      </c>
      <c r="U153" s="4">
        <f t="shared" si="161"/>
        <v>182.56447027134192</v>
      </c>
      <c r="V153" s="4">
        <f t="shared" si="162"/>
        <v>254.24459077599974</v>
      </c>
      <c r="W153" s="11">
        <f t="shared" si="163"/>
        <v>-1.0734613539272964E-2</v>
      </c>
      <c r="X153" s="11">
        <f t="shared" si="164"/>
        <v>-1.217998157191269E-2</v>
      </c>
      <c r="Y153" s="11">
        <f t="shared" si="165"/>
        <v>-9.7425357312937999E-3</v>
      </c>
      <c r="Z153" s="4">
        <f t="shared" si="178"/>
        <v>10607.565066854111</v>
      </c>
      <c r="AA153" s="4">
        <f t="shared" si="179"/>
        <v>27104.292858332745</v>
      </c>
      <c r="AB153" s="4">
        <f t="shared" si="180"/>
        <v>28824.379567214302</v>
      </c>
      <c r="AC153" s="12">
        <f t="shared" si="166"/>
        <v>1.5615184770143853</v>
      </c>
      <c r="AD153" s="12">
        <f t="shared" si="167"/>
        <v>2.9593972167314253</v>
      </c>
      <c r="AE153" s="12">
        <f t="shared" si="168"/>
        <v>6.0421690698278301</v>
      </c>
      <c r="AF153" s="11">
        <f t="shared" si="169"/>
        <v>-4.0504037456468023E-3</v>
      </c>
      <c r="AG153" s="11">
        <f t="shared" si="170"/>
        <v>2.9673830763510267E-4</v>
      </c>
      <c r="AH153" s="11">
        <f t="shared" si="171"/>
        <v>9.7937136394747881E-3</v>
      </c>
      <c r="AI153" s="1">
        <f t="shared" si="135"/>
        <v>321380.42089260963</v>
      </c>
      <c r="AJ153" s="1">
        <f t="shared" si="136"/>
        <v>113567.01632722642</v>
      </c>
      <c r="AK153" s="1">
        <f t="shared" si="137"/>
        <v>42750.163514801869</v>
      </c>
      <c r="AL153" s="10">
        <f t="shared" si="172"/>
        <v>53.923064421527243</v>
      </c>
      <c r="AM153" s="10">
        <f t="shared" si="173"/>
        <v>11.503795548629913</v>
      </c>
      <c r="AN153" s="10">
        <f t="shared" si="174"/>
        <v>3.8335027192553954</v>
      </c>
      <c r="AO153" s="7">
        <f t="shared" si="175"/>
        <v>7.779042524596649E-3</v>
      </c>
      <c r="AP153" s="7">
        <f t="shared" si="176"/>
        <v>9.7995418854944748E-3</v>
      </c>
      <c r="AQ153" s="7">
        <f t="shared" si="177"/>
        <v>8.8894209403436644E-3</v>
      </c>
      <c r="AR153" s="1">
        <f t="shared" si="183"/>
        <v>170939.55421955045</v>
      </c>
      <c r="AS153" s="1">
        <f t="shared" si="181"/>
        <v>62466.647503988977</v>
      </c>
      <c r="AT153" s="1">
        <f t="shared" si="182"/>
        <v>23414.534646401782</v>
      </c>
      <c r="AU153" s="1">
        <f t="shared" si="138"/>
        <v>34187.910843910089</v>
      </c>
      <c r="AV153" s="1">
        <f t="shared" si="139"/>
        <v>12493.329500797796</v>
      </c>
      <c r="AW153" s="1">
        <f t="shared" si="140"/>
        <v>4682.906929280357</v>
      </c>
      <c r="AX153">
        <v>0.2</v>
      </c>
      <c r="AY153">
        <v>0.2</v>
      </c>
      <c r="AZ153">
        <v>0.2</v>
      </c>
      <c r="BA153">
        <f t="shared" si="184"/>
        <v>0.2</v>
      </c>
      <c r="BB153">
        <f t="shared" si="190"/>
        <v>4.000000000000001E-3</v>
      </c>
      <c r="BC153">
        <f t="shared" si="185"/>
        <v>4.000000000000001E-3</v>
      </c>
      <c r="BD153">
        <f t="shared" si="186"/>
        <v>4.000000000000001E-3</v>
      </c>
      <c r="BE153">
        <f t="shared" si="187"/>
        <v>683.75821687820201</v>
      </c>
      <c r="BF153">
        <f t="shared" si="188"/>
        <v>249.86659001595598</v>
      </c>
      <c r="BG153">
        <f t="shared" si="189"/>
        <v>93.658138585607148</v>
      </c>
      <c r="BH153">
        <f t="shared" si="191"/>
        <v>644.59488352776555</v>
      </c>
      <c r="BI153">
        <f t="shared" si="192"/>
        <v>92.187090554970439</v>
      </c>
      <c r="BJ153">
        <f t="shared" si="193"/>
        <v>32.492681539670215</v>
      </c>
      <c r="BK153" s="7">
        <f t="shared" si="194"/>
        <v>3.5909465121989975E-2</v>
      </c>
      <c r="BL153" s="8">
        <f>BL$3*temperature!$I263+BL$4*temperature!$I263^2+BL$5*temperature!$I263^6</f>
        <v>-11.537978388118244</v>
      </c>
      <c r="BM153" s="8">
        <f>BM$3*temperature!$I263+BM$4*temperature!$I263^2+BM$5*temperature!$I263^6</f>
        <v>-11.476548905529217</v>
      </c>
      <c r="BN153" s="8">
        <f>BN$3*temperature!$I263+BN$4*temperature!$I263^2+BN$5*temperature!$I263^6</f>
        <v>-11.11882005911507</v>
      </c>
      <c r="BO153" s="8"/>
      <c r="BP153" s="8"/>
      <c r="BQ153" s="8"/>
    </row>
    <row r="154" spans="1:69" x14ac:dyDescent="0.3">
      <c r="A154">
        <f t="shared" si="141"/>
        <v>2108</v>
      </c>
      <c r="B154" s="4">
        <f t="shared" si="142"/>
        <v>1164.8092348354535</v>
      </c>
      <c r="C154" s="4">
        <f t="shared" si="143"/>
        <v>2961.1820272489535</v>
      </c>
      <c r="D154" s="4">
        <f t="shared" si="144"/>
        <v>4360.9687136833381</v>
      </c>
      <c r="E154" s="11">
        <f t="shared" si="145"/>
        <v>2.6948915359617375E-5</v>
      </c>
      <c r="F154" s="11">
        <f t="shared" si="146"/>
        <v>5.309117033091882E-5</v>
      </c>
      <c r="G154" s="11">
        <f t="shared" si="147"/>
        <v>1.0838373566411626E-4</v>
      </c>
      <c r="H154" s="4">
        <f t="shared" si="148"/>
        <v>171733.49023495748</v>
      </c>
      <c r="I154" s="4">
        <f t="shared" si="149"/>
        <v>62981.528990307888</v>
      </c>
      <c r="J154" s="4">
        <f t="shared" si="150"/>
        <v>23601.017629783091</v>
      </c>
      <c r="K154" s="4">
        <f t="shared" si="151"/>
        <v>147434.86323682641</v>
      </c>
      <c r="L154" s="4">
        <f t="shared" si="152"/>
        <v>21269.050132936281</v>
      </c>
      <c r="M154" s="4">
        <f t="shared" si="153"/>
        <v>5411.8750166059617</v>
      </c>
      <c r="N154" s="11">
        <f t="shared" si="154"/>
        <v>4.6174690956406472E-3</v>
      </c>
      <c r="O154" s="11">
        <f t="shared" si="155"/>
        <v>8.1889763768383528E-3</v>
      </c>
      <c r="P154" s="11">
        <f t="shared" si="156"/>
        <v>7.8551761508232065E-3</v>
      </c>
      <c r="Q154" s="4">
        <f t="shared" si="157"/>
        <v>8388.873755441211</v>
      </c>
      <c r="R154" s="4">
        <f t="shared" si="158"/>
        <v>11358.141741054569</v>
      </c>
      <c r="S154" s="4">
        <f t="shared" si="159"/>
        <v>5941.9716550866924</v>
      </c>
      <c r="T154" s="4">
        <f t="shared" si="160"/>
        <v>48.848210934069755</v>
      </c>
      <c r="U154" s="4">
        <f t="shared" si="161"/>
        <v>180.34083838775098</v>
      </c>
      <c r="V154" s="4">
        <f t="shared" si="162"/>
        <v>251.7676037658764</v>
      </c>
      <c r="W154" s="11">
        <f t="shared" si="163"/>
        <v>-1.0734613539272964E-2</v>
      </c>
      <c r="X154" s="11">
        <f t="shared" si="164"/>
        <v>-1.217998157191269E-2</v>
      </c>
      <c r="Y154" s="11">
        <f t="shared" si="165"/>
        <v>-9.7425357312937999E-3</v>
      </c>
      <c r="Z154" s="4">
        <f t="shared" si="178"/>
        <v>10501.537559015082</v>
      </c>
      <c r="AA154" s="4">
        <f t="shared" si="179"/>
        <v>27007.635312147457</v>
      </c>
      <c r="AB154" s="4">
        <f t="shared" si="180"/>
        <v>29057.133964884229</v>
      </c>
      <c r="AC154" s="12">
        <f t="shared" si="166"/>
        <v>1.5551936967261895</v>
      </c>
      <c r="AD154" s="12">
        <f t="shared" si="167"/>
        <v>2.9602753832531383</v>
      </c>
      <c r="AE154" s="12">
        <f t="shared" si="168"/>
        <v>6.101344343459016</v>
      </c>
      <c r="AF154" s="11">
        <f t="shared" si="169"/>
        <v>-4.0504037456468023E-3</v>
      </c>
      <c r="AG154" s="11">
        <f t="shared" si="170"/>
        <v>2.9673830763510267E-4</v>
      </c>
      <c r="AH154" s="11">
        <f t="shared" si="171"/>
        <v>9.7937136394747881E-3</v>
      </c>
      <c r="AI154" s="1">
        <f t="shared" si="135"/>
        <v>323430.28964725876</v>
      </c>
      <c r="AJ154" s="1">
        <f t="shared" si="136"/>
        <v>114703.64419530157</v>
      </c>
      <c r="AK154" s="1">
        <f t="shared" si="137"/>
        <v>43158.05409260204</v>
      </c>
      <c r="AL154" s="10">
        <f t="shared" si="172"/>
        <v>54.338339534606952</v>
      </c>
      <c r="AM154" s="10">
        <f t="shared" si="173"/>
        <v>11.615400155687666</v>
      </c>
      <c r="AN154" s="10">
        <f t="shared" si="174"/>
        <v>3.8672395624093343</v>
      </c>
      <c r="AO154" s="7">
        <f t="shared" si="175"/>
        <v>7.7012520993506826E-3</v>
      </c>
      <c r="AP154" s="7">
        <f t="shared" si="176"/>
        <v>9.7015464666395292E-3</v>
      </c>
      <c r="AQ154" s="7">
        <f t="shared" si="177"/>
        <v>8.800526730940228E-3</v>
      </c>
      <c r="AR154" s="1">
        <f t="shared" si="183"/>
        <v>171733.49023495748</v>
      </c>
      <c r="AS154" s="1">
        <f t="shared" si="181"/>
        <v>62981.528990307888</v>
      </c>
      <c r="AT154" s="1">
        <f t="shared" si="182"/>
        <v>23601.017629783091</v>
      </c>
      <c r="AU154" s="1">
        <f t="shared" si="138"/>
        <v>34346.6980469915</v>
      </c>
      <c r="AV154" s="1">
        <f t="shared" si="139"/>
        <v>12596.305798061578</v>
      </c>
      <c r="AW154" s="1">
        <f t="shared" si="140"/>
        <v>4720.2035259566183</v>
      </c>
      <c r="AX154">
        <v>0.2</v>
      </c>
      <c r="AY154">
        <v>0.2</v>
      </c>
      <c r="AZ154">
        <v>0.2</v>
      </c>
      <c r="BA154">
        <f t="shared" si="184"/>
        <v>0.19999999999999998</v>
      </c>
      <c r="BB154">
        <f t="shared" si="190"/>
        <v>4.000000000000001E-3</v>
      </c>
      <c r="BC154">
        <f t="shared" si="185"/>
        <v>4.000000000000001E-3</v>
      </c>
      <c r="BD154">
        <f t="shared" si="186"/>
        <v>4.000000000000001E-3</v>
      </c>
      <c r="BE154">
        <f t="shared" si="187"/>
        <v>686.93396093983006</v>
      </c>
      <c r="BF154">
        <f t="shared" si="188"/>
        <v>251.9261159612316</v>
      </c>
      <c r="BG154">
        <f t="shared" si="189"/>
        <v>94.404070519132389</v>
      </c>
      <c r="BH154">
        <f t="shared" si="191"/>
        <v>654.12703337915434</v>
      </c>
      <c r="BI154">
        <f t="shared" si="192"/>
        <v>93.279590400837733</v>
      </c>
      <c r="BJ154">
        <f t="shared" si="193"/>
        <v>32.489119757378838</v>
      </c>
      <c r="BK154" s="7">
        <f t="shared" si="194"/>
        <v>3.574398961788991E-2</v>
      </c>
      <c r="BL154" s="8">
        <f>BL$3*temperature!$I264+BL$4*temperature!$I264^2+BL$5*temperature!$I264^6</f>
        <v>-11.923485575952636</v>
      </c>
      <c r="BM154" s="8">
        <f>BM$3*temperature!$I264+BM$4*temperature!$I264^2+BM$5*temperature!$I264^6</f>
        <v>-11.786094118995976</v>
      </c>
      <c r="BN154" s="8">
        <f>BN$3*temperature!$I264+BN$4*temperature!$I264^2+BN$5*temperature!$I264^6</f>
        <v>-11.369877046847256</v>
      </c>
      <c r="BO154" s="8"/>
      <c r="BP154" s="8"/>
      <c r="BQ154" s="8"/>
    </row>
    <row r="155" spans="1:69" x14ac:dyDescent="0.3">
      <c r="A155">
        <f t="shared" si="141"/>
        <v>2109</v>
      </c>
      <c r="B155" s="4">
        <f t="shared" si="142"/>
        <v>1164.8390556636591</v>
      </c>
      <c r="C155" s="4">
        <f t="shared" si="143"/>
        <v>2961.3313792373738</v>
      </c>
      <c r="D155" s="4">
        <f t="shared" si="144"/>
        <v>4361.4177388596263</v>
      </c>
      <c r="E155" s="11">
        <f t="shared" si="145"/>
        <v>2.5601469591636505E-5</v>
      </c>
      <c r="F155" s="11">
        <f t="shared" si="146"/>
        <v>5.0436611814372876E-5</v>
      </c>
      <c r="G155" s="11">
        <f t="shared" si="147"/>
        <v>1.0296454888091045E-4</v>
      </c>
      <c r="H155" s="4">
        <f t="shared" si="148"/>
        <v>172501.77110436893</v>
      </c>
      <c r="I155" s="4">
        <f t="shared" si="149"/>
        <v>63489.552932939769</v>
      </c>
      <c r="J155" s="4">
        <f t="shared" si="150"/>
        <v>23785.373998496059</v>
      </c>
      <c r="K155" s="4">
        <f t="shared" si="151"/>
        <v>148090.64845965971</v>
      </c>
      <c r="L155" s="4">
        <f t="shared" si="152"/>
        <v>21439.529995893306</v>
      </c>
      <c r="M155" s="4">
        <f t="shared" si="153"/>
        <v>5453.587668654548</v>
      </c>
      <c r="N155" s="11">
        <f t="shared" si="154"/>
        <v>4.4479657554259422E-3</v>
      </c>
      <c r="O155" s="11">
        <f t="shared" si="155"/>
        <v>8.0153961691513675E-3</v>
      </c>
      <c r="P155" s="11">
        <f t="shared" si="156"/>
        <v>7.7076155529449686E-3</v>
      </c>
      <c r="Q155" s="4">
        <f t="shared" si="157"/>
        <v>8335.9487227340214</v>
      </c>
      <c r="R155" s="4">
        <f t="shared" si="158"/>
        <v>11310.301348672674</v>
      </c>
      <c r="S155" s="4">
        <f t="shared" si="159"/>
        <v>5930.0445456946591</v>
      </c>
      <c r="T155" s="4">
        <f t="shared" si="160"/>
        <v>48.323844267607626</v>
      </c>
      <c r="U155" s="4">
        <f t="shared" si="161"/>
        <v>178.1442902995249</v>
      </c>
      <c r="V155" s="4">
        <f t="shared" si="162"/>
        <v>249.31474889020512</v>
      </c>
      <c r="W155" s="11">
        <f t="shared" si="163"/>
        <v>-1.0734613539272964E-2</v>
      </c>
      <c r="X155" s="11">
        <f t="shared" si="164"/>
        <v>-1.217998157191269E-2</v>
      </c>
      <c r="Y155" s="11">
        <f t="shared" si="165"/>
        <v>-9.7425357312937999E-3</v>
      </c>
      <c r="Z155" s="4">
        <f t="shared" si="178"/>
        <v>10394.784567335875</v>
      </c>
      <c r="AA155" s="4">
        <f t="shared" si="179"/>
        <v>26906.563756110696</v>
      </c>
      <c r="AB155" s="4">
        <f t="shared" si="180"/>
        <v>29287.261271508411</v>
      </c>
      <c r="AC155" s="12">
        <f t="shared" si="166"/>
        <v>1.5488945343517635</v>
      </c>
      <c r="AD155" s="12">
        <f t="shared" si="167"/>
        <v>2.9611538103604986</v>
      </c>
      <c r="AE155" s="12">
        <f t="shared" si="168"/>
        <v>6.1610991627746827</v>
      </c>
      <c r="AF155" s="11">
        <f t="shared" si="169"/>
        <v>-4.0504037456468023E-3</v>
      </c>
      <c r="AG155" s="11">
        <f t="shared" si="170"/>
        <v>2.9673830763510267E-4</v>
      </c>
      <c r="AH155" s="11">
        <f t="shared" si="171"/>
        <v>9.7937136394747881E-3</v>
      </c>
      <c r="AI155" s="1">
        <f t="shared" si="135"/>
        <v>325433.9587295244</v>
      </c>
      <c r="AJ155" s="1">
        <f t="shared" si="136"/>
        <v>115829.585573833</v>
      </c>
      <c r="AK155" s="1">
        <f t="shared" si="137"/>
        <v>43562.452209298455</v>
      </c>
      <c r="AL155" s="10">
        <f t="shared" si="172"/>
        <v>54.752628053508914</v>
      </c>
      <c r="AM155" s="10">
        <f t="shared" si="173"/>
        <v>11.726960626583294</v>
      </c>
      <c r="AN155" s="10">
        <f t="shared" si="174"/>
        <v>3.9009329701018278</v>
      </c>
      <c r="AO155" s="7">
        <f t="shared" si="175"/>
        <v>7.6242395783571761E-3</v>
      </c>
      <c r="AP155" s="7">
        <f t="shared" si="176"/>
        <v>9.6045310019731347E-3</v>
      </c>
      <c r="AQ155" s="7">
        <f t="shared" si="177"/>
        <v>8.7125214636308256E-3</v>
      </c>
      <c r="AR155" s="1">
        <f t="shared" si="183"/>
        <v>172501.77110436893</v>
      </c>
      <c r="AS155" s="1">
        <f t="shared" si="181"/>
        <v>63489.552932939769</v>
      </c>
      <c r="AT155" s="1">
        <f t="shared" si="182"/>
        <v>23785.373998496059</v>
      </c>
      <c r="AU155" s="1">
        <f t="shared" si="138"/>
        <v>34500.354220873785</v>
      </c>
      <c r="AV155" s="1">
        <f t="shared" si="139"/>
        <v>12697.910586587954</v>
      </c>
      <c r="AW155" s="1">
        <f t="shared" si="140"/>
        <v>4757.0747996992122</v>
      </c>
      <c r="AX155">
        <v>0.2</v>
      </c>
      <c r="AY155">
        <v>0.2</v>
      </c>
      <c r="AZ155">
        <v>0.2</v>
      </c>
      <c r="BA155">
        <f t="shared" si="184"/>
        <v>0.20000000000000004</v>
      </c>
      <c r="BB155">
        <f t="shared" si="190"/>
        <v>4.000000000000001E-3</v>
      </c>
      <c r="BC155">
        <f t="shared" si="185"/>
        <v>4.000000000000001E-3</v>
      </c>
      <c r="BD155">
        <f t="shared" si="186"/>
        <v>4.000000000000001E-3</v>
      </c>
      <c r="BE155">
        <f t="shared" si="187"/>
        <v>690.00708441747588</v>
      </c>
      <c r="BF155">
        <f t="shared" si="188"/>
        <v>253.95821173175912</v>
      </c>
      <c r="BG155">
        <f t="shared" si="189"/>
        <v>95.141495993984265</v>
      </c>
      <c r="BH155">
        <f t="shared" si="191"/>
        <v>663.80123604073958</v>
      </c>
      <c r="BI155">
        <f t="shared" si="192"/>
        <v>94.38522660630835</v>
      </c>
      <c r="BJ155">
        <f t="shared" si="193"/>
        <v>32.485624077981292</v>
      </c>
      <c r="BK155" s="7">
        <f t="shared" si="194"/>
        <v>3.558011867150454E-2</v>
      </c>
      <c r="BL155" s="8">
        <f>BL$3*temperature!$I265+BL$4*temperature!$I265^2+BL$5*temperature!$I265^6</f>
        <v>-12.312161022916818</v>
      </c>
      <c r="BM155" s="8">
        <f>BM$3*temperature!$I265+BM$4*temperature!$I265^2+BM$5*temperature!$I265^6</f>
        <v>-12.097876767125749</v>
      </c>
      <c r="BN155" s="8">
        <f>BN$3*temperature!$I265+BN$4*temperature!$I265^2+BN$5*temperature!$I265^6</f>
        <v>-11.622497782917566</v>
      </c>
      <c r="BO155" s="8"/>
      <c r="BP155" s="8"/>
      <c r="BQ155" s="8"/>
    </row>
    <row r="156" spans="1:69" x14ac:dyDescent="0.3">
      <c r="A156">
        <f t="shared" si="141"/>
        <v>2110</v>
      </c>
      <c r="B156" s="4">
        <f t="shared" si="142"/>
        <v>1164.8673861757386</v>
      </c>
      <c r="C156" s="4">
        <f t="shared" si="143"/>
        <v>2961.4732707825406</v>
      </c>
      <c r="D156" s="4">
        <f t="shared" si="144"/>
        <v>4361.8443566990909</v>
      </c>
      <c r="E156" s="11">
        <f t="shared" si="145"/>
        <v>2.4321396112054679E-5</v>
      </c>
      <c r="F156" s="11">
        <f t="shared" si="146"/>
        <v>4.7914781223654231E-5</v>
      </c>
      <c r="G156" s="11">
        <f t="shared" si="147"/>
        <v>9.7816321436864918E-5</v>
      </c>
      <c r="H156" s="4">
        <f t="shared" si="148"/>
        <v>173244.30592183242</v>
      </c>
      <c r="I156" s="4">
        <f t="shared" si="149"/>
        <v>63990.613530032177</v>
      </c>
      <c r="J156" s="4">
        <f t="shared" si="150"/>
        <v>23967.578983445172</v>
      </c>
      <c r="K156" s="4">
        <f t="shared" si="151"/>
        <v>148724.48827895659</v>
      </c>
      <c r="L156" s="4">
        <f t="shared" si="152"/>
        <v>21607.695791602833</v>
      </c>
      <c r="M156" s="4">
        <f t="shared" si="153"/>
        <v>5494.8267346208322</v>
      </c>
      <c r="N156" s="11">
        <f t="shared" si="154"/>
        <v>4.2800799772952924E-3</v>
      </c>
      <c r="O156" s="11">
        <f t="shared" si="155"/>
        <v>7.8437258532131349E-3</v>
      </c>
      <c r="P156" s="11">
        <f t="shared" si="156"/>
        <v>7.5618232385468165E-3</v>
      </c>
      <c r="Q156" s="4">
        <f t="shared" si="157"/>
        <v>8281.9624907222624</v>
      </c>
      <c r="R156" s="4">
        <f t="shared" si="158"/>
        <v>11260.715972775261</v>
      </c>
      <c r="S156" s="4">
        <f t="shared" si="159"/>
        <v>5917.2546966608043</v>
      </c>
      <c r="T156" s="4">
        <f t="shared" si="160"/>
        <v>47.80510647466285</v>
      </c>
      <c r="U156" s="4">
        <f t="shared" si="161"/>
        <v>175.97449612653523</v>
      </c>
      <c r="V156" s="4">
        <f t="shared" si="162"/>
        <v>246.88579104080375</v>
      </c>
      <c r="W156" s="11">
        <f t="shared" si="163"/>
        <v>-1.0734613539272964E-2</v>
      </c>
      <c r="X156" s="11">
        <f t="shared" si="164"/>
        <v>-1.217998157191269E-2</v>
      </c>
      <c r="Y156" s="11">
        <f t="shared" si="165"/>
        <v>-9.7425357312937999E-3</v>
      </c>
      <c r="Z156" s="4">
        <f t="shared" si="178"/>
        <v>10287.366884306644</v>
      </c>
      <c r="AA156" s="4">
        <f t="shared" si="179"/>
        <v>26801.184126737156</v>
      </c>
      <c r="AB156" s="4">
        <f t="shared" si="180"/>
        <v>29514.72929291951</v>
      </c>
      <c r="AC156" s="12">
        <f t="shared" si="166"/>
        <v>1.5426208861282134</v>
      </c>
      <c r="AD156" s="12">
        <f t="shared" si="167"/>
        <v>2.9620324981308324</v>
      </c>
      <c r="AE156" s="12">
        <f t="shared" si="168"/>
        <v>6.2214392036793056</v>
      </c>
      <c r="AF156" s="11">
        <f t="shared" si="169"/>
        <v>-4.0504037456468023E-3</v>
      </c>
      <c r="AG156" s="11">
        <f t="shared" si="170"/>
        <v>2.9673830763510267E-4</v>
      </c>
      <c r="AH156" s="11">
        <f t="shared" si="171"/>
        <v>9.7937136394747881E-3</v>
      </c>
      <c r="AI156" s="1">
        <f t="shared" si="135"/>
        <v>327390.91707744577</v>
      </c>
      <c r="AJ156" s="1">
        <f t="shared" si="136"/>
        <v>116944.53760303765</v>
      </c>
      <c r="AK156" s="1">
        <f t="shared" si="137"/>
        <v>43963.281788067827</v>
      </c>
      <c r="AL156" s="10">
        <f t="shared" si="172"/>
        <v>55.165900735795297</v>
      </c>
      <c r="AM156" s="10">
        <f t="shared" si="173"/>
        <v>11.838466263911261</v>
      </c>
      <c r="AN156" s="10">
        <f t="shared" si="174"/>
        <v>3.9345800627097236</v>
      </c>
      <c r="AO156" s="7">
        <f t="shared" si="175"/>
        <v>7.5479971825736045E-3</v>
      </c>
      <c r="AP156" s="7">
        <f t="shared" si="176"/>
        <v>9.5084856919534031E-3</v>
      </c>
      <c r="AQ156" s="7">
        <f t="shared" si="177"/>
        <v>8.6253962489945164E-3</v>
      </c>
      <c r="AR156" s="1">
        <f t="shared" si="183"/>
        <v>173244.30592183242</v>
      </c>
      <c r="AS156" s="1">
        <f t="shared" si="181"/>
        <v>63990.613530032177</v>
      </c>
      <c r="AT156" s="1">
        <f t="shared" si="182"/>
        <v>23967.578983445172</v>
      </c>
      <c r="AU156" s="1">
        <f t="shared" si="138"/>
        <v>34648.861184366484</v>
      </c>
      <c r="AV156" s="1">
        <f t="shared" si="139"/>
        <v>12798.122706006436</v>
      </c>
      <c r="AW156" s="1">
        <f t="shared" si="140"/>
        <v>4793.5157966890347</v>
      </c>
      <c r="AX156">
        <v>0.2</v>
      </c>
      <c r="AY156">
        <v>0.2</v>
      </c>
      <c r="AZ156">
        <v>0.2</v>
      </c>
      <c r="BA156">
        <f t="shared" si="184"/>
        <v>0.19999999999999998</v>
      </c>
      <c r="BB156">
        <f t="shared" si="190"/>
        <v>4.000000000000001E-3</v>
      </c>
      <c r="BC156">
        <f t="shared" si="185"/>
        <v>4.000000000000001E-3</v>
      </c>
      <c r="BD156">
        <f t="shared" si="186"/>
        <v>4.000000000000001E-3</v>
      </c>
      <c r="BE156">
        <f t="shared" si="187"/>
        <v>692.9772236873298</v>
      </c>
      <c r="BF156">
        <f t="shared" si="188"/>
        <v>255.96245412012877</v>
      </c>
      <c r="BG156">
        <f t="shared" si="189"/>
        <v>95.870315933780702</v>
      </c>
      <c r="BH156">
        <f t="shared" si="191"/>
        <v>673.6196263637346</v>
      </c>
      <c r="BI156">
        <f t="shared" si="192"/>
        <v>95.504158663190481</v>
      </c>
      <c r="BJ156">
        <f t="shared" si="193"/>
        <v>32.482193884386973</v>
      </c>
      <c r="BK156" s="7">
        <f t="shared" si="194"/>
        <v>3.5417861443012261E-2</v>
      </c>
      <c r="BL156" s="8">
        <f>BL$3*temperature!$I266+BL$4*temperature!$I266^2+BL$5*temperature!$I266^6</f>
        <v>-12.70390070438421</v>
      </c>
      <c r="BM156" s="8">
        <f>BM$3*temperature!$I266+BM$4*temperature!$I266^2+BM$5*temperature!$I266^6</f>
        <v>-12.41181724266891</v>
      </c>
      <c r="BN156" s="8">
        <f>BN$3*temperature!$I266+BN$4*temperature!$I266^2+BN$5*temperature!$I266^6</f>
        <v>-11.876620910551875</v>
      </c>
      <c r="BO156" s="8"/>
      <c r="BP156" s="8"/>
      <c r="BQ156" s="8"/>
    </row>
    <row r="157" spans="1:69" x14ac:dyDescent="0.3">
      <c r="A157">
        <f t="shared" si="141"/>
        <v>2111</v>
      </c>
      <c r="B157" s="4">
        <f t="shared" si="142"/>
        <v>1164.8943008167998</v>
      </c>
      <c r="C157" s="4">
        <f t="shared" si="143"/>
        <v>2961.6080742092163</v>
      </c>
      <c r="D157" s="4">
        <f t="shared" si="144"/>
        <v>4362.2496832902607</v>
      </c>
      <c r="E157" s="11">
        <f t="shared" si="145"/>
        <v>2.3105326306451945E-5</v>
      </c>
      <c r="F157" s="11">
        <f t="shared" si="146"/>
        <v>4.5519042162471515E-5</v>
      </c>
      <c r="G157" s="11">
        <f t="shared" si="147"/>
        <v>9.2925505365021663E-5</v>
      </c>
      <c r="H157" s="4">
        <f t="shared" si="148"/>
        <v>173961.02057195123</v>
      </c>
      <c r="I157" s="4">
        <f t="shared" si="149"/>
        <v>64484.610333700803</v>
      </c>
      <c r="J157" s="4">
        <f t="shared" si="150"/>
        <v>24147.609266830183</v>
      </c>
      <c r="K157" s="4">
        <f t="shared" si="151"/>
        <v>149336.31356078689</v>
      </c>
      <c r="L157" s="4">
        <f t="shared" si="152"/>
        <v>21773.512469545429</v>
      </c>
      <c r="M157" s="4">
        <f t="shared" si="153"/>
        <v>5535.5862272919376</v>
      </c>
      <c r="N157" s="11">
        <f t="shared" si="154"/>
        <v>4.1138166882290772E-3</v>
      </c>
      <c r="O157" s="11">
        <f t="shared" si="155"/>
        <v>7.6739639220131384E-3</v>
      </c>
      <c r="P157" s="11">
        <f t="shared" si="156"/>
        <v>7.4177939796162828E-3</v>
      </c>
      <c r="Q157" s="4">
        <f t="shared" si="157"/>
        <v>8226.9536482122166</v>
      </c>
      <c r="R157" s="4">
        <f t="shared" si="158"/>
        <v>11209.432682341674</v>
      </c>
      <c r="S157" s="4">
        <f t="shared" si="159"/>
        <v>5903.6195245764584</v>
      </c>
      <c r="T157" s="4">
        <f t="shared" si="160"/>
        <v>47.291937131453551</v>
      </c>
      <c r="U157" s="4">
        <f t="shared" si="161"/>
        <v>173.83113000658741</v>
      </c>
      <c r="V157" s="4">
        <f t="shared" si="162"/>
        <v>244.48049740003998</v>
      </c>
      <c r="W157" s="11">
        <f t="shared" si="163"/>
        <v>-1.0734613539272964E-2</v>
      </c>
      <c r="X157" s="11">
        <f t="shared" si="164"/>
        <v>-1.217998157191269E-2</v>
      </c>
      <c r="Y157" s="11">
        <f t="shared" si="165"/>
        <v>-9.7425357312937999E-3</v>
      </c>
      <c r="Z157" s="4">
        <f t="shared" si="178"/>
        <v>10179.344518729655</v>
      </c>
      <c r="AA157" s="4">
        <f t="shared" si="179"/>
        <v>26691.603402491568</v>
      </c>
      <c r="AB157" s="4">
        <f t="shared" si="180"/>
        <v>29739.507646638638</v>
      </c>
      <c r="AC157" s="12">
        <f t="shared" si="166"/>
        <v>1.5363726487129266</v>
      </c>
      <c r="AD157" s="12">
        <f t="shared" si="167"/>
        <v>2.9629114466414879</v>
      </c>
      <c r="AE157" s="12">
        <f t="shared" si="168"/>
        <v>6.2823701976655428</v>
      </c>
      <c r="AF157" s="11">
        <f t="shared" si="169"/>
        <v>-4.0504037456468023E-3</v>
      </c>
      <c r="AG157" s="11">
        <f t="shared" si="170"/>
        <v>2.9673830763510267E-4</v>
      </c>
      <c r="AH157" s="11">
        <f t="shared" si="171"/>
        <v>9.7937136394747881E-3</v>
      </c>
      <c r="AI157" s="1">
        <f t="shared" si="135"/>
        <v>329300.68655406765</v>
      </c>
      <c r="AJ157" s="1">
        <f t="shared" si="136"/>
        <v>118048.20654874033</v>
      </c>
      <c r="AK157" s="1">
        <f t="shared" si="137"/>
        <v>44360.469405950076</v>
      </c>
      <c r="AL157" s="10">
        <f t="shared" si="172"/>
        <v>55.578128878489942</v>
      </c>
      <c r="AM157" s="10">
        <f t="shared" si="173"/>
        <v>11.949906492125484</v>
      </c>
      <c r="AN157" s="10">
        <f t="shared" si="174"/>
        <v>3.9681780017028463</v>
      </c>
      <c r="AO157" s="7">
        <f t="shared" si="175"/>
        <v>7.4725172107478685E-3</v>
      </c>
      <c r="AP157" s="7">
        <f t="shared" si="176"/>
        <v>9.413400835033869E-3</v>
      </c>
      <c r="AQ157" s="7">
        <f t="shared" si="177"/>
        <v>8.5391422865045714E-3</v>
      </c>
      <c r="AR157" s="1">
        <f t="shared" si="183"/>
        <v>173961.02057195123</v>
      </c>
      <c r="AS157" s="1">
        <f t="shared" si="181"/>
        <v>64484.610333700803</v>
      </c>
      <c r="AT157" s="1">
        <f t="shared" si="182"/>
        <v>24147.609266830183</v>
      </c>
      <c r="AU157" s="1">
        <f t="shared" si="138"/>
        <v>34792.204114390246</v>
      </c>
      <c r="AV157" s="1">
        <f t="shared" si="139"/>
        <v>12896.922066740161</v>
      </c>
      <c r="AW157" s="1">
        <f t="shared" si="140"/>
        <v>4829.5218533660363</v>
      </c>
      <c r="AX157">
        <v>0.2</v>
      </c>
      <c r="AY157">
        <v>0.2</v>
      </c>
      <c r="AZ157">
        <v>0.2</v>
      </c>
      <c r="BA157">
        <f t="shared" si="184"/>
        <v>0.19999999999999998</v>
      </c>
      <c r="BB157">
        <f t="shared" si="190"/>
        <v>4.000000000000001E-3</v>
      </c>
      <c r="BC157">
        <f t="shared" si="185"/>
        <v>4.000000000000001E-3</v>
      </c>
      <c r="BD157">
        <f t="shared" si="186"/>
        <v>4.000000000000001E-3</v>
      </c>
      <c r="BE157">
        <f t="shared" si="187"/>
        <v>695.84408228780512</v>
      </c>
      <c r="BF157">
        <f t="shared" si="188"/>
        <v>257.93844133480326</v>
      </c>
      <c r="BG157">
        <f t="shared" si="189"/>
        <v>96.59043706732075</v>
      </c>
      <c r="BH157">
        <f t="shared" si="191"/>
        <v>683.58437127997297</v>
      </c>
      <c r="BI157">
        <f t="shared" si="192"/>
        <v>96.63654799798411</v>
      </c>
      <c r="BJ157">
        <f t="shared" si="193"/>
        <v>32.478828572078953</v>
      </c>
      <c r="BK157" s="7">
        <f t="shared" si="194"/>
        <v>3.5257226251776047E-2</v>
      </c>
      <c r="BL157" s="8">
        <f>BL$3*temperature!$I267+BL$4*temperature!$I267^2+BL$5*temperature!$I267^6</f>
        <v>-13.098600229834869</v>
      </c>
      <c r="BM157" s="8">
        <f>BM$3*temperature!$I267+BM$4*temperature!$I267^2+BM$5*temperature!$I267^6</f>
        <v>-12.727835760437264</v>
      </c>
      <c r="BN157" s="8">
        <f>BN$3*temperature!$I267+BN$4*temperature!$I267^2+BN$5*temperature!$I267^6</f>
        <v>-12.132185023497634</v>
      </c>
      <c r="BO157" s="8"/>
      <c r="BP157" s="8"/>
      <c r="BQ157" s="8"/>
    </row>
    <row r="158" spans="1:69" x14ac:dyDescent="0.3">
      <c r="A158">
        <f t="shared" si="141"/>
        <v>2112</v>
      </c>
      <c r="B158" s="4">
        <f t="shared" si="142"/>
        <v>1164.9198703165862</v>
      </c>
      <c r="C158" s="4">
        <f t="shared" si="143"/>
        <v>2961.7361432938751</v>
      </c>
      <c r="D158" s="4">
        <f t="shared" si="144"/>
        <v>4362.6347793337909</v>
      </c>
      <c r="E158" s="11">
        <f t="shared" si="145"/>
        <v>2.1950059991129345E-5</v>
      </c>
      <c r="F158" s="11">
        <f t="shared" si="146"/>
        <v>4.3243090054347937E-5</v>
      </c>
      <c r="G158" s="11">
        <f t="shared" si="147"/>
        <v>8.8279230096770575E-5</v>
      </c>
      <c r="H158" s="4">
        <f t="shared" si="148"/>
        <v>174651.85752634014</v>
      </c>
      <c r="I158" s="4">
        <f t="shared" si="149"/>
        <v>64971.448253602808</v>
      </c>
      <c r="J158" s="4">
        <f t="shared" si="150"/>
        <v>24325.442976206486</v>
      </c>
      <c r="K158" s="4">
        <f t="shared" si="151"/>
        <v>149926.06957496193</v>
      </c>
      <c r="L158" s="4">
        <f t="shared" si="152"/>
        <v>21936.946814359111</v>
      </c>
      <c r="M158" s="4">
        <f t="shared" si="153"/>
        <v>5575.8605078376913</v>
      </c>
      <c r="N158" s="11">
        <f t="shared" si="154"/>
        <v>3.9491802101769835E-3</v>
      </c>
      <c r="O158" s="11">
        <f t="shared" si="155"/>
        <v>7.5061083985543675E-3</v>
      </c>
      <c r="P158" s="11">
        <f t="shared" si="156"/>
        <v>7.2755222106721806E-3</v>
      </c>
      <c r="Q158" s="4">
        <f t="shared" si="157"/>
        <v>8170.9607872580109</v>
      </c>
      <c r="R158" s="4">
        <f t="shared" si="158"/>
        <v>11156.498822150908</v>
      </c>
      <c r="S158" s="4">
        <f t="shared" si="159"/>
        <v>5889.1565991413909</v>
      </c>
      <c r="T158" s="4">
        <f t="shared" si="160"/>
        <v>46.784276462823804</v>
      </c>
      <c r="U158" s="4">
        <f t="shared" si="161"/>
        <v>171.71387004648241</v>
      </c>
      <c r="V158" s="4">
        <f t="shared" si="162"/>
        <v>242.09863741851561</v>
      </c>
      <c r="W158" s="11">
        <f t="shared" si="163"/>
        <v>-1.0734613539272964E-2</v>
      </c>
      <c r="X158" s="11">
        <f t="shared" si="164"/>
        <v>-1.217998157191269E-2</v>
      </c>
      <c r="Y158" s="11">
        <f t="shared" si="165"/>
        <v>-9.7425357312937999E-3</v>
      </c>
      <c r="Z158" s="4">
        <f t="shared" si="178"/>
        <v>10070.776651627351</v>
      </c>
      <c r="AA158" s="4">
        <f t="shared" si="179"/>
        <v>26577.929474117729</v>
      </c>
      <c r="AB158" s="4">
        <f t="shared" si="180"/>
        <v>29961.567756314205</v>
      </c>
      <c r="AC158" s="12">
        <f t="shared" si="166"/>
        <v>1.5301497191818705</v>
      </c>
      <c r="AD158" s="12">
        <f t="shared" si="167"/>
        <v>2.963790655969837</v>
      </c>
      <c r="AE158" s="12">
        <f t="shared" si="168"/>
        <v>6.34389793235865</v>
      </c>
      <c r="AF158" s="11">
        <f t="shared" si="169"/>
        <v>-4.0504037456468023E-3</v>
      </c>
      <c r="AG158" s="11">
        <f t="shared" si="170"/>
        <v>2.9673830763510267E-4</v>
      </c>
      <c r="AH158" s="11">
        <f t="shared" si="171"/>
        <v>9.7937136394747881E-3</v>
      </c>
      <c r="AI158" s="1">
        <f t="shared" si="135"/>
        <v>331162.82201305113</v>
      </c>
      <c r="AJ158" s="1">
        <f t="shared" si="136"/>
        <v>119140.30796060647</v>
      </c>
      <c r="AK158" s="1">
        <f t="shared" si="137"/>
        <v>44753.944318721107</v>
      </c>
      <c r="AL158" s="10">
        <f t="shared" si="172"/>
        <v>55.989284317829764</v>
      </c>
      <c r="AM158" s="10">
        <f t="shared" si="173"/>
        <v>12.061270859279519</v>
      </c>
      <c r="AN158" s="10">
        <f t="shared" si="174"/>
        <v>4.0017239899118175</v>
      </c>
      <c r="AO158" s="7">
        <f t="shared" si="175"/>
        <v>7.3977920386403898E-3</v>
      </c>
      <c r="AP158" s="7">
        <f t="shared" si="176"/>
        <v>9.3192668266835303E-3</v>
      </c>
      <c r="AQ158" s="7">
        <f t="shared" si="177"/>
        <v>8.4537508636395257E-3</v>
      </c>
      <c r="AR158" s="1">
        <f t="shared" si="183"/>
        <v>174651.85752634014</v>
      </c>
      <c r="AS158" s="1">
        <f t="shared" si="181"/>
        <v>64971.448253602808</v>
      </c>
      <c r="AT158" s="1">
        <f t="shared" si="182"/>
        <v>24325.442976206486</v>
      </c>
      <c r="AU158" s="1">
        <f t="shared" si="138"/>
        <v>34930.371505268027</v>
      </c>
      <c r="AV158" s="1">
        <f t="shared" si="139"/>
        <v>12994.289650720562</v>
      </c>
      <c r="AW158" s="1">
        <f t="shared" si="140"/>
        <v>4865.0885952412973</v>
      </c>
      <c r="AX158">
        <v>0.2</v>
      </c>
      <c r="AY158">
        <v>0.2</v>
      </c>
      <c r="AZ158">
        <v>0.2</v>
      </c>
      <c r="BA158">
        <f t="shared" si="184"/>
        <v>0.19999999999999998</v>
      </c>
      <c r="BB158">
        <f t="shared" si="190"/>
        <v>4.000000000000001E-3</v>
      </c>
      <c r="BC158">
        <f t="shared" si="185"/>
        <v>4.000000000000001E-3</v>
      </c>
      <c r="BD158">
        <f t="shared" si="186"/>
        <v>4.000000000000001E-3</v>
      </c>
      <c r="BE158">
        <f t="shared" si="187"/>
        <v>698.60743010536078</v>
      </c>
      <c r="BF158">
        <f t="shared" si="188"/>
        <v>259.88579301441132</v>
      </c>
      <c r="BG158">
        <f t="shared" si="189"/>
        <v>97.301771904825969</v>
      </c>
      <c r="BH158">
        <f t="shared" si="191"/>
        <v>693.69767027101307</v>
      </c>
      <c r="BI158">
        <f t="shared" si="192"/>
        <v>97.782557993275873</v>
      </c>
      <c r="BJ158">
        <f t="shared" si="193"/>
        <v>32.475527547893499</v>
      </c>
      <c r="BK158" s="7">
        <f t="shared" si="194"/>
        <v>3.5098220592199886E-2</v>
      </c>
      <c r="BL158" s="8">
        <f>BL$3*temperature!$I268+BL$4*temperature!$I268^2+BL$5*temperature!$I268^6</f>
        <v>-13.496154945795148</v>
      </c>
      <c r="BM158" s="8">
        <f>BM$3*temperature!$I268+BM$4*temperature!$I268^2+BM$5*temperature!$I268^6</f>
        <v>-13.045852432846136</v>
      </c>
      <c r="BN158" s="8">
        <f>BN$3*temperature!$I268+BN$4*temperature!$I268^2+BN$5*temperature!$I268^6</f>
        <v>-12.389128721468985</v>
      </c>
      <c r="BO158" s="8"/>
      <c r="BP158" s="8"/>
      <c r="BQ158" s="8"/>
    </row>
    <row r="159" spans="1:69" x14ac:dyDescent="0.3">
      <c r="A159">
        <f t="shared" si="141"/>
        <v>2113</v>
      </c>
      <c r="B159" s="4">
        <f t="shared" si="142"/>
        <v>1164.9441618745725</v>
      </c>
      <c r="C159" s="4">
        <f t="shared" si="143"/>
        <v>2961.8578141854987</v>
      </c>
      <c r="D159" s="4">
        <f t="shared" si="144"/>
        <v>4363.0006528713284</v>
      </c>
      <c r="E159" s="11">
        <f t="shared" si="145"/>
        <v>2.0852556991572876E-5</v>
      </c>
      <c r="F159" s="11">
        <f t="shared" si="146"/>
        <v>4.1080935551630536E-5</v>
      </c>
      <c r="G159" s="11">
        <f t="shared" si="147"/>
        <v>8.3865268591932045E-5</v>
      </c>
      <c r="H159" s="4">
        <f t="shared" si="148"/>
        <v>175316.77562117166</v>
      </c>
      <c r="I159" s="4">
        <f t="shared" si="149"/>
        <v>65451.037553128415</v>
      </c>
      <c r="J159" s="4">
        <f t="shared" si="150"/>
        <v>24501.059676817538</v>
      </c>
      <c r="K159" s="4">
        <f t="shared" si="151"/>
        <v>150493.71580098764</v>
      </c>
      <c r="L159" s="4">
        <f t="shared" si="152"/>
        <v>22097.967444506525</v>
      </c>
      <c r="M159" s="4">
        <f t="shared" si="153"/>
        <v>5615.6442838699049</v>
      </c>
      <c r="N159" s="11">
        <f t="shared" si="154"/>
        <v>3.7861742633218398E-3</v>
      </c>
      <c r="O159" s="11">
        <f t="shared" si="155"/>
        <v>7.3401568372319925E-3</v>
      </c>
      <c r="P159" s="11">
        <f t="shared" si="156"/>
        <v>7.1350020281697457E-3</v>
      </c>
      <c r="Q159" s="4">
        <f t="shared" si="157"/>
        <v>8114.0224636698458</v>
      </c>
      <c r="R159" s="4">
        <f t="shared" si="158"/>
        <v>11101.961959261971</v>
      </c>
      <c r="S159" s="4">
        <f t="shared" si="159"/>
        <v>5873.8836253297222</v>
      </c>
      <c r="T159" s="4">
        <f t="shared" si="160"/>
        <v>46.282065335280883</v>
      </c>
      <c r="U159" s="4">
        <f t="shared" si="161"/>
        <v>169.62239827367443</v>
      </c>
      <c r="V159" s="4">
        <f t="shared" si="162"/>
        <v>239.73998279296816</v>
      </c>
      <c r="W159" s="11">
        <f t="shared" si="163"/>
        <v>-1.0734613539272964E-2</v>
      </c>
      <c r="X159" s="11">
        <f t="shared" si="164"/>
        <v>-1.217998157191269E-2</v>
      </c>
      <c r="Y159" s="11">
        <f t="shared" si="165"/>
        <v>-9.7425357312937999E-3</v>
      </c>
      <c r="Z159" s="4">
        <f t="shared" si="178"/>
        <v>9961.721594429242</v>
      </c>
      <c r="AA159" s="4">
        <f t="shared" si="179"/>
        <v>26460.271016753002</v>
      </c>
      <c r="AB159" s="4">
        <f t="shared" si="180"/>
        <v>30180.882843953605</v>
      </c>
      <c r="AC159" s="12">
        <f t="shared" si="166"/>
        <v>1.5239519950278959</v>
      </c>
      <c r="AD159" s="12">
        <f t="shared" si="167"/>
        <v>2.9646701261932744</v>
      </c>
      <c r="AE159" s="12">
        <f t="shared" si="168"/>
        <v>6.4060282520662266</v>
      </c>
      <c r="AF159" s="11">
        <f t="shared" si="169"/>
        <v>-4.0504037456468023E-3</v>
      </c>
      <c r="AG159" s="11">
        <f t="shared" si="170"/>
        <v>2.9673830763510267E-4</v>
      </c>
      <c r="AH159" s="11">
        <f t="shared" si="171"/>
        <v>9.7937136394747881E-3</v>
      </c>
      <c r="AI159" s="1">
        <f t="shared" si="135"/>
        <v>332976.91131701408</v>
      </c>
      <c r="AJ159" s="1">
        <f t="shared" si="136"/>
        <v>120220.56681526639</v>
      </c>
      <c r="AK159" s="1">
        <f t="shared" si="137"/>
        <v>45143.638482090289</v>
      </c>
      <c r="AL159" s="10">
        <f t="shared" si="172"/>
        <v>56.39933942878762</v>
      </c>
      <c r="AM159" s="10">
        <f t="shared" si="173"/>
        <v>12.172549038671983</v>
      </c>
      <c r="AN159" s="10">
        <f t="shared" si="174"/>
        <v>4.0352152717712233</v>
      </c>
      <c r="AO159" s="7">
        <f t="shared" si="175"/>
        <v>7.3238141182539861E-3</v>
      </c>
      <c r="AP159" s="7">
        <f t="shared" si="176"/>
        <v>9.2260741584166955E-3</v>
      </c>
      <c r="AQ159" s="7">
        <f t="shared" si="177"/>
        <v>8.3692133550031297E-3</v>
      </c>
      <c r="AR159" s="1">
        <f t="shared" si="183"/>
        <v>175316.77562117166</v>
      </c>
      <c r="AS159" s="1">
        <f t="shared" si="181"/>
        <v>65451.037553128415</v>
      </c>
      <c r="AT159" s="1">
        <f t="shared" si="182"/>
        <v>24501.059676817538</v>
      </c>
      <c r="AU159" s="1">
        <f t="shared" si="138"/>
        <v>35063.355124234331</v>
      </c>
      <c r="AV159" s="1">
        <f t="shared" si="139"/>
        <v>13090.207510625683</v>
      </c>
      <c r="AW159" s="1">
        <f t="shared" si="140"/>
        <v>4900.211935363508</v>
      </c>
      <c r="AX159">
        <v>0.2</v>
      </c>
      <c r="AY159">
        <v>0.2</v>
      </c>
      <c r="AZ159">
        <v>0.2</v>
      </c>
      <c r="BA159">
        <f t="shared" si="184"/>
        <v>0.20000000000000004</v>
      </c>
      <c r="BB159">
        <f t="shared" si="190"/>
        <v>4.000000000000001E-3</v>
      </c>
      <c r="BC159">
        <f t="shared" si="185"/>
        <v>4.000000000000001E-3</v>
      </c>
      <c r="BD159">
        <f t="shared" si="186"/>
        <v>4.000000000000001E-3</v>
      </c>
      <c r="BE159">
        <f t="shared" si="187"/>
        <v>701.2671024846868</v>
      </c>
      <c r="BF159">
        <f t="shared" si="188"/>
        <v>261.80415021251372</v>
      </c>
      <c r="BG159">
        <f t="shared" si="189"/>
        <v>98.004238707270176</v>
      </c>
      <c r="BH159">
        <f t="shared" si="191"/>
        <v>703.96175584433809</v>
      </c>
      <c r="BI159">
        <f t="shared" si="192"/>
        <v>98.942354009433828</v>
      </c>
      <c r="BJ159">
        <f t="shared" si="193"/>
        <v>32.472290228880496</v>
      </c>
      <c r="BK159" s="7">
        <f t="shared" si="194"/>
        <v>3.4940851149604518E-2</v>
      </c>
      <c r="BL159" s="8">
        <f>BL$3*temperature!$I269+BL$4*temperature!$I269^2+BL$5*temperature!$I269^6</f>
        <v>-13.896460036418446</v>
      </c>
      <c r="BM159" s="8">
        <f>BM$3*temperature!$I269+BM$4*temperature!$I269^2+BM$5*temperature!$I269^6</f>
        <v>-13.365787343644536</v>
      </c>
      <c r="BN159" s="8">
        <f>BN$3*temperature!$I269+BN$4*temperature!$I269^2+BN$5*temperature!$I269^6</f>
        <v>-12.647390664189761</v>
      </c>
      <c r="BO159" s="8"/>
      <c r="BP159" s="8"/>
      <c r="BQ159" s="8"/>
    </row>
    <row r="160" spans="1:69" x14ac:dyDescent="0.3">
      <c r="A160">
        <f t="shared" si="141"/>
        <v>2114</v>
      </c>
      <c r="B160" s="4">
        <f t="shared" si="142"/>
        <v>1164.9672393358735</v>
      </c>
      <c r="C160" s="4">
        <f t="shared" si="143"/>
        <v>2961.9734062809771</v>
      </c>
      <c r="D160" s="4">
        <f t="shared" si="144"/>
        <v>4363.3482618818671</v>
      </c>
      <c r="E160" s="11">
        <f t="shared" si="145"/>
        <v>1.9809929141994232E-5</v>
      </c>
      <c r="F160" s="11">
        <f t="shared" si="146"/>
        <v>3.9026888774049008E-5</v>
      </c>
      <c r="G160" s="11">
        <f t="shared" si="147"/>
        <v>7.9672005162335436E-5</v>
      </c>
      <c r="H160" s="4">
        <f t="shared" si="148"/>
        <v>175955.7498167039</v>
      </c>
      <c r="I160" s="4">
        <f t="shared" si="149"/>
        <v>65923.293838400787</v>
      </c>
      <c r="J160" s="4">
        <f t="shared" si="150"/>
        <v>24674.440362253339</v>
      </c>
      <c r="K160" s="4">
        <f t="shared" si="151"/>
        <v>151039.22571849579</v>
      </c>
      <c r="L160" s="4">
        <f t="shared" si="152"/>
        <v>22256.544808473951</v>
      </c>
      <c r="M160" s="4">
        <f t="shared" si="153"/>
        <v>5654.9326071010219</v>
      </c>
      <c r="N160" s="11">
        <f t="shared" si="154"/>
        <v>3.6248019700007017E-3</v>
      </c>
      <c r="O160" s="11">
        <f t="shared" si="155"/>
        <v>7.1761063258715119E-3</v>
      </c>
      <c r="P160" s="11">
        <f t="shared" si="156"/>
        <v>6.9962271905232853E-3</v>
      </c>
      <c r="Q160" s="4">
        <f t="shared" si="157"/>
        <v>8056.1771585243041</v>
      </c>
      <c r="R160" s="4">
        <f t="shared" si="158"/>
        <v>11045.869830501626</v>
      </c>
      <c r="S160" s="4">
        <f t="shared" si="159"/>
        <v>5857.8184257786061</v>
      </c>
      <c r="T160" s="4">
        <f t="shared" si="160"/>
        <v>45.785245250107259</v>
      </c>
      <c r="U160" s="4">
        <f t="shared" si="161"/>
        <v>167.55640058851745</v>
      </c>
      <c r="V160" s="4">
        <f t="shared" si="162"/>
        <v>237.40430744438791</v>
      </c>
      <c r="W160" s="11">
        <f t="shared" si="163"/>
        <v>-1.0734613539272964E-2</v>
      </c>
      <c r="X160" s="11">
        <f t="shared" si="164"/>
        <v>-1.217998157191269E-2</v>
      </c>
      <c r="Y160" s="11">
        <f t="shared" si="165"/>
        <v>-9.7425357312937999E-3</v>
      </c>
      <c r="Z160" s="4">
        <f t="shared" si="178"/>
        <v>9852.2367494570281</v>
      </c>
      <c r="AA160" s="4">
        <f t="shared" si="179"/>
        <v>26338.737364023884</v>
      </c>
      <c r="AB160" s="4">
        <f t="shared" si="180"/>
        <v>30397.427920013259</v>
      </c>
      <c r="AC160" s="12">
        <f t="shared" si="166"/>
        <v>1.5177793741590491</v>
      </c>
      <c r="AD160" s="12">
        <f t="shared" si="167"/>
        <v>2.9655498573892172</v>
      </c>
      <c r="AE160" s="12">
        <f t="shared" si="168"/>
        <v>6.4687670583333485</v>
      </c>
      <c r="AF160" s="11">
        <f t="shared" si="169"/>
        <v>-4.0504037456468023E-3</v>
      </c>
      <c r="AG160" s="11">
        <f t="shared" si="170"/>
        <v>2.9673830763510267E-4</v>
      </c>
      <c r="AH160" s="11">
        <f t="shared" si="171"/>
        <v>9.7937136394747881E-3</v>
      </c>
      <c r="AI160" s="1">
        <f t="shared" si="135"/>
        <v>334742.57530954701</v>
      </c>
      <c r="AJ160" s="1">
        <f t="shared" si="136"/>
        <v>121288.71764436543</v>
      </c>
      <c r="AK160" s="1">
        <f t="shared" si="137"/>
        <v>45529.486569244771</v>
      </c>
      <c r="AL160" s="10">
        <f t="shared" si="172"/>
        <v>56.808267124372684</v>
      </c>
      <c r="AM160" s="10">
        <f t="shared" si="173"/>
        <v>12.283730830398458</v>
      </c>
      <c r="AN160" s="10">
        <f t="shared" si="174"/>
        <v>4.0686491335386155</v>
      </c>
      <c r="AO160" s="7">
        <f t="shared" si="175"/>
        <v>7.2505759770714459E-3</v>
      </c>
      <c r="AP160" s="7">
        <f t="shared" si="176"/>
        <v>9.1338134168325279E-3</v>
      </c>
      <c r="AQ160" s="7">
        <f t="shared" si="177"/>
        <v>8.2855212214530977E-3</v>
      </c>
      <c r="AR160" s="1">
        <f t="shared" si="183"/>
        <v>175955.7498167039</v>
      </c>
      <c r="AS160" s="1">
        <f t="shared" si="181"/>
        <v>65923.293838400787</v>
      </c>
      <c r="AT160" s="1">
        <f t="shared" si="182"/>
        <v>24674.440362253339</v>
      </c>
      <c r="AU160" s="1">
        <f t="shared" si="138"/>
        <v>35191.14996334078</v>
      </c>
      <c r="AV160" s="1">
        <f t="shared" si="139"/>
        <v>13184.658767680157</v>
      </c>
      <c r="AW160" s="1">
        <f t="shared" si="140"/>
        <v>4934.888072450668</v>
      </c>
      <c r="AX160">
        <v>0.2</v>
      </c>
      <c r="AY160">
        <v>0.2</v>
      </c>
      <c r="AZ160">
        <v>0.2</v>
      </c>
      <c r="BA160">
        <f t="shared" si="184"/>
        <v>0.2</v>
      </c>
      <c r="BB160">
        <f t="shared" si="190"/>
        <v>4.000000000000001E-3</v>
      </c>
      <c r="BC160">
        <f t="shared" si="185"/>
        <v>4.000000000000001E-3</v>
      </c>
      <c r="BD160">
        <f t="shared" si="186"/>
        <v>4.000000000000001E-3</v>
      </c>
      <c r="BE160">
        <f t="shared" si="187"/>
        <v>703.82299926681583</v>
      </c>
      <c r="BF160">
        <f t="shared" si="188"/>
        <v>263.69317535360324</v>
      </c>
      <c r="BG160">
        <f t="shared" si="189"/>
        <v>98.697761449013385</v>
      </c>
      <c r="BH160">
        <f t="shared" si="191"/>
        <v>714.37889401673635</v>
      </c>
      <c r="BI160">
        <f t="shared" si="192"/>
        <v>100.11610340660522</v>
      </c>
      <c r="BJ160">
        <f t="shared" si="193"/>
        <v>32.469116041239822</v>
      </c>
      <c r="BK160" s="7">
        <f t="shared" si="194"/>
        <v>3.4785123816090974E-2</v>
      </c>
      <c r="BL160" s="8">
        <f>BL$3*temperature!$I270+BL$4*temperature!$I270^2+BL$5*temperature!$I270^6</f>
        <v>-14.299410621617707</v>
      </c>
      <c r="BM160" s="8">
        <f>BM$3*temperature!$I270+BM$4*temperature!$I270^2+BM$5*temperature!$I270^6</f>
        <v>-13.687560619771098</v>
      </c>
      <c r="BN160" s="8">
        <f>BN$3*temperature!$I270+BN$4*temperature!$I270^2+BN$5*temperature!$I270^6</f>
        <v>-12.906909623991204</v>
      </c>
      <c r="BO160" s="8"/>
      <c r="BP160" s="8"/>
      <c r="BQ160" s="8"/>
    </row>
    <row r="161" spans="1:69" x14ac:dyDescent="0.3">
      <c r="A161">
        <f t="shared" si="141"/>
        <v>2115</v>
      </c>
      <c r="B161" s="4">
        <f t="shared" si="142"/>
        <v>1164.9891633584143</v>
      </c>
      <c r="C161" s="4">
        <f t="shared" si="143"/>
        <v>2962.0832230573214</v>
      </c>
      <c r="D161" s="4">
        <f t="shared" si="144"/>
        <v>4363.678516751851</v>
      </c>
      <c r="E161" s="11">
        <f t="shared" si="145"/>
        <v>1.8819432684894519E-5</v>
      </c>
      <c r="F161" s="11">
        <f t="shared" si="146"/>
        <v>3.7075544335346559E-5</v>
      </c>
      <c r="G161" s="11">
        <f t="shared" si="147"/>
        <v>7.5688404904218658E-5</v>
      </c>
      <c r="H161" s="4">
        <f t="shared" si="148"/>
        <v>176568.7709396971</v>
      </c>
      <c r="I161" s="4">
        <f t="shared" si="149"/>
        <v>66388.138040285237</v>
      </c>
      <c r="J161" s="4">
        <f t="shared" si="150"/>
        <v>24845.567443493535</v>
      </c>
      <c r="K161" s="4">
        <f t="shared" si="151"/>
        <v>151562.58658294054</v>
      </c>
      <c r="L161" s="4">
        <f t="shared" si="152"/>
        <v>22412.651178572411</v>
      </c>
      <c r="M161" s="4">
        <f t="shared" si="153"/>
        <v>5693.7208706171114</v>
      </c>
      <c r="N161" s="11">
        <f t="shared" si="154"/>
        <v>3.465065859250327E-3</v>
      </c>
      <c r="O161" s="11">
        <f t="shared" si="155"/>
        <v>7.0139534883699728E-3</v>
      </c>
      <c r="P161" s="11">
        <f t="shared" si="156"/>
        <v>6.8591911188087273E-3</v>
      </c>
      <c r="Q161" s="4">
        <f t="shared" si="157"/>
        <v>7997.4632407236795</v>
      </c>
      <c r="R161" s="4">
        <f t="shared" si="158"/>
        <v>10988.270291030431</v>
      </c>
      <c r="S161" s="4">
        <f t="shared" si="159"/>
        <v>5840.9789234249847</v>
      </c>
      <c r="T161" s="4">
        <f t="shared" si="160"/>
        <v>45.293758336546524</v>
      </c>
      <c r="U161" s="4">
        <f t="shared" si="161"/>
        <v>165.51556671709329</v>
      </c>
      <c r="V161" s="4">
        <f t="shared" si="162"/>
        <v>235.09138749634789</v>
      </c>
      <c r="W161" s="11">
        <f t="shared" si="163"/>
        <v>-1.0734613539272964E-2</v>
      </c>
      <c r="X161" s="11">
        <f t="shared" si="164"/>
        <v>-1.217998157191269E-2</v>
      </c>
      <c r="Y161" s="11">
        <f t="shared" si="165"/>
        <v>-9.7425357312937999E-3</v>
      </c>
      <c r="Z161" s="4">
        <f t="shared" si="178"/>
        <v>9742.3785727202667</v>
      </c>
      <c r="AA161" s="4">
        <f t="shared" si="179"/>
        <v>26213.438384307119</v>
      </c>
      <c r="AB161" s="4">
        <f t="shared" si="180"/>
        <v>30611.179771414343</v>
      </c>
      <c r="AC161" s="12">
        <f t="shared" si="166"/>
        <v>1.5116317548968898</v>
      </c>
      <c r="AD161" s="12">
        <f t="shared" si="167"/>
        <v>2.9664298496351065</v>
      </c>
      <c r="AE161" s="12">
        <f t="shared" si="168"/>
        <v>6.5321203105031334</v>
      </c>
      <c r="AF161" s="11">
        <f t="shared" si="169"/>
        <v>-4.0504037456468023E-3</v>
      </c>
      <c r="AG161" s="11">
        <f t="shared" si="170"/>
        <v>2.9673830763510267E-4</v>
      </c>
      <c r="AH161" s="11">
        <f t="shared" si="171"/>
        <v>9.7937136394747881E-3</v>
      </c>
      <c r="AI161" s="1">
        <f t="shared" si="135"/>
        <v>336459.46774193313</v>
      </c>
      <c r="AJ161" s="1">
        <f t="shared" si="136"/>
        <v>122344.50464760905</v>
      </c>
      <c r="AK161" s="1">
        <f t="shared" si="137"/>
        <v>45911.425984770962</v>
      </c>
      <c r="AL161" s="10">
        <f t="shared" si="172"/>
        <v>57.216040854714606</v>
      </c>
      <c r="AM161" s="10">
        <f t="shared" si="173"/>
        <v>12.394806162811236</v>
      </c>
      <c r="AN161" s="10">
        <f t="shared" si="174"/>
        <v>4.1020229034898099</v>
      </c>
      <c r="AO161" s="7">
        <f t="shared" si="175"/>
        <v>7.1780702173007312E-3</v>
      </c>
      <c r="AP161" s="7">
        <f t="shared" si="176"/>
        <v>9.0424752826642023E-3</v>
      </c>
      <c r="AQ161" s="7">
        <f t="shared" si="177"/>
        <v>8.2026660092385673E-3</v>
      </c>
      <c r="AR161" s="1">
        <f t="shared" si="183"/>
        <v>176568.7709396971</v>
      </c>
      <c r="AS161" s="1">
        <f t="shared" si="181"/>
        <v>66388.138040285237</v>
      </c>
      <c r="AT161" s="1">
        <f t="shared" si="182"/>
        <v>24845.567443493535</v>
      </c>
      <c r="AU161" s="1">
        <f t="shared" si="138"/>
        <v>35313.754187939419</v>
      </c>
      <c r="AV161" s="1">
        <f t="shared" si="139"/>
        <v>13277.627608057048</v>
      </c>
      <c r="AW161" s="1">
        <f t="shared" si="140"/>
        <v>4969.1134886987074</v>
      </c>
      <c r="AX161">
        <v>0.2</v>
      </c>
      <c r="AY161">
        <v>0.2</v>
      </c>
      <c r="AZ161">
        <v>0.2</v>
      </c>
      <c r="BA161">
        <f t="shared" si="184"/>
        <v>0.2</v>
      </c>
      <c r="BB161">
        <f t="shared" si="190"/>
        <v>4.000000000000001E-3</v>
      </c>
      <c r="BC161">
        <f t="shared" si="185"/>
        <v>4.000000000000001E-3</v>
      </c>
      <c r="BD161">
        <f t="shared" si="186"/>
        <v>4.000000000000001E-3</v>
      </c>
      <c r="BE161">
        <f t="shared" si="187"/>
        <v>706.27508375878858</v>
      </c>
      <c r="BF161">
        <f t="shared" si="188"/>
        <v>265.55255216114102</v>
      </c>
      <c r="BG161">
        <f t="shared" si="189"/>
        <v>99.382269773974159</v>
      </c>
      <c r="BH161">
        <f t="shared" si="191"/>
        <v>724.95138480497621</v>
      </c>
      <c r="BI161">
        <f t="shared" si="192"/>
        <v>101.30397556701915</v>
      </c>
      <c r="BJ161">
        <f t="shared" si="193"/>
        <v>32.466004419333217</v>
      </c>
      <c r="BK161" s="7">
        <f t="shared" si="194"/>
        <v>3.4631043706398329E-2</v>
      </c>
      <c r="BL161" s="8">
        <f>BL$3*temperature!$I271+BL$4*temperature!$I271^2+BL$5*temperature!$I271^6</f>
        <v>-14.704901852668918</v>
      </c>
      <c r="BM161" s="8">
        <f>BM$3*temperature!$I271+BM$4*temperature!$I271^2+BM$5*temperature!$I271^6</f>
        <v>-14.011092501279334</v>
      </c>
      <c r="BN161" s="8">
        <f>BN$3*temperature!$I271+BN$4*temperature!$I271^2+BN$5*temperature!$I271^6</f>
        <v>-13.167624536925755</v>
      </c>
      <c r="BO161" s="8"/>
      <c r="BP161" s="8"/>
      <c r="BQ161" s="8"/>
    </row>
    <row r="162" spans="1:69" x14ac:dyDescent="0.3">
      <c r="A162">
        <f t="shared" si="141"/>
        <v>2116</v>
      </c>
      <c r="B162" s="4">
        <f t="shared" si="142"/>
        <v>1165.009991571796</v>
      </c>
      <c r="C162" s="4">
        <f t="shared" si="143"/>
        <v>2962.1875528627902</v>
      </c>
      <c r="D162" s="4">
        <f t="shared" si="144"/>
        <v>4363.9922826249767</v>
      </c>
      <c r="E162" s="11">
        <f t="shared" si="145"/>
        <v>1.7878461050649794E-5</v>
      </c>
      <c r="F162" s="11">
        <f t="shared" si="146"/>
        <v>3.5221767118579231E-5</v>
      </c>
      <c r="G162" s="11">
        <f t="shared" si="147"/>
        <v>7.1903984659007724E-5</v>
      </c>
      <c r="H162" s="4">
        <f t="shared" si="148"/>
        <v>177155.84540963845</v>
      </c>
      <c r="I162" s="4">
        <f t="shared" si="149"/>
        <v>66845.496389619526</v>
      </c>
      <c r="J162" s="4">
        <f t="shared" si="150"/>
        <v>25014.424736392768</v>
      </c>
      <c r="K162" s="4">
        <f t="shared" si="151"/>
        <v>152063.79918735733</v>
      </c>
      <c r="L162" s="4">
        <f t="shared" si="152"/>
        <v>22566.260642415116</v>
      </c>
      <c r="M162" s="4">
        <f t="shared" si="153"/>
        <v>5732.0048057799013</v>
      </c>
      <c r="N162" s="11">
        <f t="shared" si="154"/>
        <v>3.3069678719326312E-3</v>
      </c>
      <c r="O162" s="11">
        <f t="shared" si="155"/>
        <v>6.853694487940043E-3</v>
      </c>
      <c r="P162" s="11">
        <f t="shared" si="156"/>
        <v>6.7238868979961897E-3</v>
      </c>
      <c r="Q162" s="4">
        <f t="shared" si="157"/>
        <v>7937.9189306469434</v>
      </c>
      <c r="R162" s="4">
        <f t="shared" si="158"/>
        <v>10929.211264053003</v>
      </c>
      <c r="S162" s="4">
        <f t="shared" si="159"/>
        <v>5823.3831244136873</v>
      </c>
      <c r="T162" s="4">
        <f t="shared" si="160"/>
        <v>44.807547345062474</v>
      </c>
      <c r="U162" s="4">
        <f t="shared" si="161"/>
        <v>163.4995901646144</v>
      </c>
      <c r="V162" s="4">
        <f t="shared" si="162"/>
        <v>232.80100125354528</v>
      </c>
      <c r="W162" s="11">
        <f t="shared" si="163"/>
        <v>-1.0734613539272964E-2</v>
      </c>
      <c r="X162" s="11">
        <f t="shared" si="164"/>
        <v>-1.217998157191269E-2</v>
      </c>
      <c r="Y162" s="11">
        <f t="shared" si="165"/>
        <v>-9.7425357312937999E-3</v>
      </c>
      <c r="Z162" s="4">
        <f t="shared" si="178"/>
        <v>9632.2025390287527</v>
      </c>
      <c r="AA162" s="4">
        <f t="shared" si="179"/>
        <v>26084.484359329366</v>
      </c>
      <c r="AB162" s="4">
        <f t="shared" si="180"/>
        <v>30822.116947557821</v>
      </c>
      <c r="AC162" s="12">
        <f t="shared" si="166"/>
        <v>1.5055090359748169</v>
      </c>
      <c r="AD162" s="12">
        <f t="shared" si="167"/>
        <v>2.9673101030084053</v>
      </c>
      <c r="AE162" s="12">
        <f t="shared" si="168"/>
        <v>6.5960940262827981</v>
      </c>
      <c r="AF162" s="11">
        <f t="shared" si="169"/>
        <v>-4.0504037456468023E-3</v>
      </c>
      <c r="AG162" s="11">
        <f t="shared" si="170"/>
        <v>2.9673830763510267E-4</v>
      </c>
      <c r="AH162" s="11">
        <f t="shared" si="171"/>
        <v>9.7937136394747881E-3</v>
      </c>
      <c r="AI162" s="1">
        <f t="shared" si="135"/>
        <v>338127.27515567921</v>
      </c>
      <c r="AJ162" s="1">
        <f t="shared" si="136"/>
        <v>123387.6817909052</v>
      </c>
      <c r="AK162" s="1">
        <f t="shared" si="137"/>
        <v>46289.39687499257</v>
      </c>
      <c r="AL162" s="10">
        <f t="shared" si="172"/>
        <v>57.622634605937584</v>
      </c>
      <c r="AM162" s="10">
        <f t="shared" si="173"/>
        <v>12.505765093888263</v>
      </c>
      <c r="AN162" s="10">
        <f t="shared" si="174"/>
        <v>4.1353339520909884</v>
      </c>
      <c r="AO162" s="7">
        <f t="shared" si="175"/>
        <v>7.1062895151277235E-3</v>
      </c>
      <c r="AP162" s="7">
        <f t="shared" si="176"/>
        <v>8.9520505298375606E-3</v>
      </c>
      <c r="AQ162" s="7">
        <f t="shared" si="177"/>
        <v>8.1206393491461814E-3</v>
      </c>
      <c r="AR162" s="1">
        <f t="shared" si="183"/>
        <v>177155.84540963845</v>
      </c>
      <c r="AS162" s="1">
        <f t="shared" si="181"/>
        <v>66845.496389619526</v>
      </c>
      <c r="AT162" s="1">
        <f t="shared" si="182"/>
        <v>25014.424736392768</v>
      </c>
      <c r="AU162" s="1">
        <f t="shared" si="138"/>
        <v>35431.169081927692</v>
      </c>
      <c r="AV162" s="1">
        <f t="shared" si="139"/>
        <v>13369.099277923906</v>
      </c>
      <c r="AW162" s="1">
        <f t="shared" si="140"/>
        <v>5002.8849472785541</v>
      </c>
      <c r="AX162">
        <v>0.2</v>
      </c>
      <c r="AY162">
        <v>0.2</v>
      </c>
      <c r="AZ162">
        <v>0.2</v>
      </c>
      <c r="BA162">
        <f t="shared" si="184"/>
        <v>0.2</v>
      </c>
      <c r="BB162">
        <f t="shared" si="190"/>
        <v>4.000000000000001E-3</v>
      </c>
      <c r="BC162">
        <f t="shared" si="185"/>
        <v>4.000000000000001E-3</v>
      </c>
      <c r="BD162">
        <f t="shared" si="186"/>
        <v>4.000000000000001E-3</v>
      </c>
      <c r="BE162">
        <f t="shared" si="187"/>
        <v>708.62338163855395</v>
      </c>
      <c r="BF162">
        <f t="shared" si="188"/>
        <v>267.38198555847816</v>
      </c>
      <c r="BG162">
        <f t="shared" si="189"/>
        <v>100.05769894557109</v>
      </c>
      <c r="BH162">
        <f t="shared" si="191"/>
        <v>735.68156272387398</v>
      </c>
      <c r="BI162">
        <f t="shared" si="192"/>
        <v>102.506141917598</v>
      </c>
      <c r="BJ162">
        <f t="shared" si="193"/>
        <v>32.462954804763704</v>
      </c>
      <c r="BK162" s="7">
        <f t="shared" si="194"/>
        <v>3.447861517374326E-2</v>
      </c>
      <c r="BL162" s="8">
        <f>BL$3*temperature!$I272+BL$4*temperature!$I272^2+BL$5*temperature!$I272^6</f>
        <v>-15.112829005213118</v>
      </c>
      <c r="BM162" s="8">
        <f>BM$3*temperature!$I272+BM$4*temperature!$I272^2+BM$5*temperature!$I272^6</f>
        <v>-14.336303409281971</v>
      </c>
      <c r="BN162" s="8">
        <f>BN$3*temperature!$I272+BN$4*temperature!$I272^2+BN$5*temperature!$I272^6</f>
        <v>-13.42947455236256</v>
      </c>
      <c r="BO162" s="8"/>
      <c r="BP162" s="8"/>
      <c r="BQ162" s="8"/>
    </row>
    <row r="163" spans="1:69" x14ac:dyDescent="0.3">
      <c r="A163">
        <f t="shared" si="141"/>
        <v>2117</v>
      </c>
      <c r="B163" s="4">
        <f t="shared" si="142"/>
        <v>1165.0297787282659</v>
      </c>
      <c r="C163" s="4">
        <f t="shared" si="143"/>
        <v>2962.2866696689312</v>
      </c>
      <c r="D163" s="4">
        <f t="shared" si="144"/>
        <v>4364.2903816374119</v>
      </c>
      <c r="E163" s="11">
        <f t="shared" si="145"/>
        <v>1.6984537998117304E-5</v>
      </c>
      <c r="F163" s="11">
        <f t="shared" si="146"/>
        <v>3.3460678762650268E-5</v>
      </c>
      <c r="G163" s="11">
        <f t="shared" si="147"/>
        <v>6.8308785426057333E-5</v>
      </c>
      <c r="H163" s="4">
        <f t="shared" si="148"/>
        <v>177716.99494969926</v>
      </c>
      <c r="I163" s="4">
        <f t="shared" si="149"/>
        <v>67295.300385886774</v>
      </c>
      <c r="J163" s="4">
        <f t="shared" si="150"/>
        <v>25180.99744767059</v>
      </c>
      <c r="K163" s="4">
        <f t="shared" si="151"/>
        <v>152542.87761098539</v>
      </c>
      <c r="L163" s="4">
        <f t="shared" si="152"/>
        <v>22717.349092148394</v>
      </c>
      <c r="M163" s="4">
        <f t="shared" si="153"/>
        <v>5769.780478773524</v>
      </c>
      <c r="N163" s="11">
        <f t="shared" si="154"/>
        <v>3.1505093663863892E-3</v>
      </c>
      <c r="O163" s="11">
        <f t="shared" si="155"/>
        <v>6.6953250309134127E-3</v>
      </c>
      <c r="P163" s="11">
        <f t="shared" si="156"/>
        <v>6.5903072787956152E-3</v>
      </c>
      <c r="Q163" s="4">
        <f t="shared" si="157"/>
        <v>7877.5822649306128</v>
      </c>
      <c r="R163" s="4">
        <f t="shared" si="158"/>
        <v>10868.740691733694</v>
      </c>
      <c r="S163" s="4">
        <f t="shared" si="159"/>
        <v>5805.0491012994953</v>
      </c>
      <c r="T163" s="4">
        <f t="shared" si="160"/>
        <v>44.326555640670556</v>
      </c>
      <c r="U163" s="4">
        <f t="shared" si="161"/>
        <v>161.50816816939411</v>
      </c>
      <c r="V163" s="4">
        <f t="shared" si="162"/>
        <v>230.53292918055163</v>
      </c>
      <c r="W163" s="11">
        <f t="shared" si="163"/>
        <v>-1.0734613539272964E-2</v>
      </c>
      <c r="X163" s="11">
        <f t="shared" si="164"/>
        <v>-1.217998157191269E-2</v>
      </c>
      <c r="Y163" s="11">
        <f t="shared" si="165"/>
        <v>-9.7425357312937999E-3</v>
      </c>
      <c r="Z163" s="4">
        <f t="shared" si="178"/>
        <v>9521.7631094214048</v>
      </c>
      <c r="AA163" s="4">
        <f t="shared" si="179"/>
        <v>25951.985865267132</v>
      </c>
      <c r="AB163" s="4">
        <f t="shared" si="180"/>
        <v>31030.219744410744</v>
      </c>
      <c r="AC163" s="12">
        <f t="shared" si="166"/>
        <v>1.4994111165363995</v>
      </c>
      <c r="AD163" s="12">
        <f t="shared" si="167"/>
        <v>2.9681906175866004</v>
      </c>
      <c r="AE163" s="12">
        <f t="shared" si="168"/>
        <v>6.6606942823152622</v>
      </c>
      <c r="AF163" s="11">
        <f t="shared" si="169"/>
        <v>-4.0504037456468023E-3</v>
      </c>
      <c r="AG163" s="11">
        <f t="shared" si="170"/>
        <v>2.9673830763510267E-4</v>
      </c>
      <c r="AH163" s="11">
        <f t="shared" si="171"/>
        <v>9.7937136394747881E-3</v>
      </c>
      <c r="AI163" s="1">
        <f t="shared" si="135"/>
        <v>339745.71672203898</v>
      </c>
      <c r="AJ163" s="1">
        <f t="shared" si="136"/>
        <v>124418.01288973859</v>
      </c>
      <c r="AK163" s="1">
        <f t="shared" si="137"/>
        <v>46663.342134771869</v>
      </c>
      <c r="AL163" s="10">
        <f t="shared" si="172"/>
        <v>58.02802289883045</v>
      </c>
      <c r="AM163" s="10">
        <f t="shared" si="173"/>
        <v>12.616597812512683</v>
      </c>
      <c r="AN163" s="10">
        <f t="shared" si="174"/>
        <v>4.1685796921480671</v>
      </c>
      <c r="AO163" s="7">
        <f t="shared" si="175"/>
        <v>7.0352266199764464E-3</v>
      </c>
      <c r="AP163" s="7">
        <f t="shared" si="176"/>
        <v>8.8625300245391853E-3</v>
      </c>
      <c r="AQ163" s="7">
        <f t="shared" si="177"/>
        <v>8.0394329556547194E-3</v>
      </c>
      <c r="AR163" s="1">
        <f t="shared" si="183"/>
        <v>177716.99494969926</v>
      </c>
      <c r="AS163" s="1">
        <f t="shared" si="181"/>
        <v>67295.300385886774</v>
      </c>
      <c r="AT163" s="1">
        <f t="shared" si="182"/>
        <v>25180.99744767059</v>
      </c>
      <c r="AU163" s="1">
        <f t="shared" si="138"/>
        <v>35543.398989939851</v>
      </c>
      <c r="AV163" s="1">
        <f t="shared" si="139"/>
        <v>13459.060077177355</v>
      </c>
      <c r="AW163" s="1">
        <f t="shared" si="140"/>
        <v>5036.1994895341186</v>
      </c>
      <c r="AX163">
        <v>0.2</v>
      </c>
      <c r="AY163">
        <v>0.2</v>
      </c>
      <c r="AZ163">
        <v>0.2</v>
      </c>
      <c r="BA163">
        <f t="shared" si="184"/>
        <v>0.2</v>
      </c>
      <c r="BB163">
        <f t="shared" si="190"/>
        <v>4.000000000000001E-3</v>
      </c>
      <c r="BC163">
        <f t="shared" si="185"/>
        <v>4.000000000000001E-3</v>
      </c>
      <c r="BD163">
        <f t="shared" si="186"/>
        <v>4.000000000000001E-3</v>
      </c>
      <c r="BE163">
        <f t="shared" si="187"/>
        <v>710.86797979879725</v>
      </c>
      <c r="BF163">
        <f t="shared" si="188"/>
        <v>269.18120154354716</v>
      </c>
      <c r="BG163">
        <f t="shared" si="189"/>
        <v>100.72398979068238</v>
      </c>
      <c r="BH163">
        <f t="shared" si="191"/>
        <v>746.57179729184998</v>
      </c>
      <c r="BI163">
        <f t="shared" si="192"/>
        <v>103.72277595288232</v>
      </c>
      <c r="BJ163">
        <f t="shared" si="193"/>
        <v>32.45996664552306</v>
      </c>
      <c r="BK163" s="7">
        <f t="shared" si="194"/>
        <v>3.4327841825635391E-2</v>
      </c>
      <c r="BL163" s="8">
        <f>BL$3*temperature!$I273+BL$4*temperature!$I273^2+BL$5*temperature!$I273^6</f>
        <v>-15.523087569592036</v>
      </c>
      <c r="BM163" s="8">
        <f>BM$3*temperature!$I273+BM$4*temperature!$I273^2+BM$5*temperature!$I273^6</f>
        <v>-14.6631140118697</v>
      </c>
      <c r="BN163" s="8">
        <f>BN$3*temperature!$I273+BN$4*temperature!$I273^2+BN$5*temperature!$I273^6</f>
        <v>-13.692399081034578</v>
      </c>
      <c r="BO163" s="8"/>
      <c r="BP163" s="8"/>
      <c r="BQ163" s="8"/>
    </row>
    <row r="164" spans="1:69" x14ac:dyDescent="0.3">
      <c r="A164">
        <f t="shared" si="141"/>
        <v>2118</v>
      </c>
      <c r="B164" s="4">
        <f t="shared" si="142"/>
        <v>1165.0485768461842</v>
      </c>
      <c r="C164" s="4">
        <f t="shared" si="143"/>
        <v>2962.3808337854553</v>
      </c>
      <c r="D164" s="4">
        <f t="shared" si="144"/>
        <v>4364.5735950438666</v>
      </c>
      <c r="E164" s="11">
        <f t="shared" si="145"/>
        <v>1.6135311098211439E-5</v>
      </c>
      <c r="F164" s="11">
        <f t="shared" si="146"/>
        <v>3.1787644824517755E-5</v>
      </c>
      <c r="G164" s="11">
        <f t="shared" si="147"/>
        <v>6.4893346154754468E-5</v>
      </c>
      <c r="H164" s="4">
        <f t="shared" si="148"/>
        <v>178252.25628336391</v>
      </c>
      <c r="I164" s="4">
        <f t="shared" si="149"/>
        <v>67737.486759559732</v>
      </c>
      <c r="J164" s="4">
        <f t="shared" si="150"/>
        <v>25345.272159468448</v>
      </c>
      <c r="K164" s="4">
        <f t="shared" si="151"/>
        <v>152999.8489555665</v>
      </c>
      <c r="L164" s="4">
        <f t="shared" si="152"/>
        <v>22865.894211515646</v>
      </c>
      <c r="M164" s="4">
        <f t="shared" si="153"/>
        <v>5807.0442868116452</v>
      </c>
      <c r="N164" s="11">
        <f t="shared" si="154"/>
        <v>2.9956911246060702E-3</v>
      </c>
      <c r="O164" s="11">
        <f t="shared" si="155"/>
        <v>6.5388403710622267E-3</v>
      </c>
      <c r="P164" s="11">
        <f t="shared" si="156"/>
        <v>6.458444680037756E-3</v>
      </c>
      <c r="Q164" s="4">
        <f t="shared" si="157"/>
        <v>7816.4910624140293</v>
      </c>
      <c r="R164" s="4">
        <f t="shared" si="158"/>
        <v>10806.906487373506</v>
      </c>
      <c r="S164" s="4">
        <f t="shared" si="159"/>
        <v>5785.994976564145</v>
      </c>
      <c r="T164" s="4">
        <f t="shared" si="160"/>
        <v>43.850727196340877</v>
      </c>
      <c r="U164" s="4">
        <f t="shared" si="161"/>
        <v>159.54100165737751</v>
      </c>
      <c r="V164" s="4">
        <f t="shared" si="162"/>
        <v>228.28695388077028</v>
      </c>
      <c r="W164" s="11">
        <f t="shared" si="163"/>
        <v>-1.0734613539272964E-2</v>
      </c>
      <c r="X164" s="11">
        <f t="shared" si="164"/>
        <v>-1.217998157191269E-2</v>
      </c>
      <c r="Y164" s="11">
        <f t="shared" si="165"/>
        <v>-9.7425357312937999E-3</v>
      </c>
      <c r="Z164" s="4">
        <f t="shared" si="178"/>
        <v>9411.1137009054055</v>
      </c>
      <c r="AA164" s="4">
        <f t="shared" si="179"/>
        <v>25816.05365649765</v>
      </c>
      <c r="AB164" s="4">
        <f t="shared" si="180"/>
        <v>31235.47018674171</v>
      </c>
      <c r="AC164" s="12">
        <f t="shared" si="166"/>
        <v>1.493337896133716</v>
      </c>
      <c r="AD164" s="12">
        <f t="shared" si="167"/>
        <v>2.9690713934472015</v>
      </c>
      <c r="AE164" s="12">
        <f t="shared" si="168"/>
        <v>6.7259272147563447</v>
      </c>
      <c r="AF164" s="11">
        <f t="shared" si="169"/>
        <v>-4.0504037456468023E-3</v>
      </c>
      <c r="AG164" s="11">
        <f t="shared" si="170"/>
        <v>2.9673830763510267E-4</v>
      </c>
      <c r="AH164" s="11">
        <f t="shared" si="171"/>
        <v>9.7937136394747881E-3</v>
      </c>
      <c r="AI164" s="1">
        <f t="shared" si="135"/>
        <v>341314.54403977492</v>
      </c>
      <c r="AJ164" s="1">
        <f t="shared" si="136"/>
        <v>125435.27167794209</v>
      </c>
      <c r="AK164" s="1">
        <f t="shared" si="137"/>
        <v>47033.2074108288</v>
      </c>
      <c r="AL164" s="10">
        <f t="shared" si="172"/>
        <v>58.432180787318877</v>
      </c>
      <c r="AM164" s="10">
        <f t="shared" si="173"/>
        <v>12.727294639664404</v>
      </c>
      <c r="AN164" s="10">
        <f t="shared" si="174"/>
        <v>4.2017575789338419</v>
      </c>
      <c r="AO164" s="7">
        <f t="shared" si="175"/>
        <v>6.9648743537766818E-3</v>
      </c>
      <c r="AP164" s="7">
        <f t="shared" si="176"/>
        <v>8.7739047242937941E-3</v>
      </c>
      <c r="AQ164" s="7">
        <f t="shared" si="177"/>
        <v>7.9590386260981714E-3</v>
      </c>
      <c r="AR164" s="1">
        <f t="shared" si="183"/>
        <v>178252.25628336391</v>
      </c>
      <c r="AS164" s="1">
        <f t="shared" si="181"/>
        <v>67737.486759559732</v>
      </c>
      <c r="AT164" s="1">
        <f t="shared" si="182"/>
        <v>25345.272159468448</v>
      </c>
      <c r="AU164" s="1">
        <f t="shared" si="138"/>
        <v>35650.451256672786</v>
      </c>
      <c r="AV164" s="1">
        <f t="shared" si="139"/>
        <v>13547.497351911947</v>
      </c>
      <c r="AW164" s="1">
        <f t="shared" si="140"/>
        <v>5069.05443189369</v>
      </c>
      <c r="AX164">
        <v>0.2</v>
      </c>
      <c r="AY164">
        <v>0.2</v>
      </c>
      <c r="AZ164">
        <v>0.2</v>
      </c>
      <c r="BA164">
        <f t="shared" si="184"/>
        <v>0.20000000000000004</v>
      </c>
      <c r="BB164">
        <f t="shared" si="190"/>
        <v>4.000000000000001E-3</v>
      </c>
      <c r="BC164">
        <f t="shared" si="185"/>
        <v>4.000000000000001E-3</v>
      </c>
      <c r="BD164">
        <f t="shared" si="186"/>
        <v>4.000000000000001E-3</v>
      </c>
      <c r="BE164">
        <f t="shared" si="187"/>
        <v>713.00902513345579</v>
      </c>
      <c r="BF164">
        <f t="shared" si="188"/>
        <v>270.94994703823897</v>
      </c>
      <c r="BG164">
        <f t="shared" si="189"/>
        <v>101.38108863787382</v>
      </c>
      <c r="BH164">
        <f t="shared" si="191"/>
        <v>757.62449354411694</v>
      </c>
      <c r="BI164">
        <f t="shared" si="192"/>
        <v>104.95405325826921</v>
      </c>
      <c r="BJ164">
        <f t="shared" si="193"/>
        <v>32.457039395202159</v>
      </c>
      <c r="BK164" s="7">
        <f t="shared" si="194"/>
        <v>3.4178726539677101E-2</v>
      </c>
      <c r="BL164" s="8">
        <f>BL$3*temperature!$I274+BL$4*temperature!$I274^2+BL$5*temperature!$I274^6</f>
        <v>-15.935573338460681</v>
      </c>
      <c r="BM164" s="8">
        <f>BM$3*temperature!$I274+BM$4*temperature!$I274^2+BM$5*temperature!$I274^6</f>
        <v>-14.991445287965492</v>
      </c>
      <c r="BN164" s="8">
        <f>BN$3*temperature!$I274+BN$4*temperature!$I274^2+BN$5*temperature!$I274^6</f>
        <v>-13.956337841511228</v>
      </c>
      <c r="BO164" s="8"/>
      <c r="BP164" s="8"/>
      <c r="BQ164" s="8"/>
    </row>
    <row r="165" spans="1:69" x14ac:dyDescent="0.3">
      <c r="A165">
        <f t="shared" si="141"/>
        <v>2119</v>
      </c>
      <c r="B165" s="4">
        <f t="shared" si="142"/>
        <v>1165.0664353463546</v>
      </c>
      <c r="C165" s="4">
        <f t="shared" si="143"/>
        <v>2962.4702925397455</v>
      </c>
      <c r="D165" s="4">
        <f t="shared" si="144"/>
        <v>4364.8426652397311</v>
      </c>
      <c r="E165" s="11">
        <f t="shared" si="145"/>
        <v>1.5328545543300865E-5</v>
      </c>
      <c r="F165" s="11">
        <f t="shared" si="146"/>
        <v>3.0198262583291866E-5</v>
      </c>
      <c r="G165" s="11">
        <f t="shared" si="147"/>
        <v>6.1648678847016743E-5</v>
      </c>
      <c r="H165" s="4">
        <f t="shared" si="148"/>
        <v>178761.68081766288</v>
      </c>
      <c r="I165" s="4">
        <f t="shared" si="149"/>
        <v>68171.997428351926</v>
      </c>
      <c r="J165" s="4">
        <f t="shared" si="150"/>
        <v>25507.236812537474</v>
      </c>
      <c r="K165" s="4">
        <f t="shared" si="151"/>
        <v>153434.75307012862</v>
      </c>
      <c r="L165" s="4">
        <f t="shared" si="152"/>
        <v>23011.875460836309</v>
      </c>
      <c r="M165" s="4">
        <f t="shared" si="153"/>
        <v>5843.7929540208379</v>
      </c>
      <c r="N165" s="11">
        <f t="shared" si="154"/>
        <v>2.8425133588754203E-3</v>
      </c>
      <c r="O165" s="11">
        <f t="shared" si="155"/>
        <v>6.3842353144074604E-3</v>
      </c>
      <c r="P165" s="11">
        <f t="shared" si="156"/>
        <v>6.3282911915538698E-3</v>
      </c>
      <c r="Q165" s="4">
        <f t="shared" si="157"/>
        <v>7754.6828912790343</v>
      </c>
      <c r="R165" s="4">
        <f t="shared" si="158"/>
        <v>10743.756488899235</v>
      </c>
      <c r="S165" s="4">
        <f t="shared" si="159"/>
        <v>5766.2389064678173</v>
      </c>
      <c r="T165" s="4">
        <f t="shared" si="160"/>
        <v>43.380006586472071</v>
      </c>
      <c r="U165" s="4">
        <f t="shared" si="161"/>
        <v>157.59779519722616</v>
      </c>
      <c r="V165" s="4">
        <f t="shared" si="162"/>
        <v>226.06286007559865</v>
      </c>
      <c r="W165" s="11">
        <f t="shared" si="163"/>
        <v>-1.0734613539272964E-2</v>
      </c>
      <c r="X165" s="11">
        <f t="shared" si="164"/>
        <v>-1.217998157191269E-2</v>
      </c>
      <c r="Y165" s="11">
        <f t="shared" si="165"/>
        <v>-9.7425357312937999E-3</v>
      </c>
      <c r="Z165" s="4">
        <f t="shared" si="178"/>
        <v>9300.3066584941407</v>
      </c>
      <c r="AA165" s="4">
        <f t="shared" si="179"/>
        <v>25676.798552139138</v>
      </c>
      <c r="AB165" s="4">
        <f t="shared" si="180"/>
        <v>31437.852008583573</v>
      </c>
      <c r="AC165" s="12">
        <f t="shared" si="166"/>
        <v>1.4872892747256998</v>
      </c>
      <c r="AD165" s="12">
        <f t="shared" si="167"/>
        <v>2.9699524306677407</v>
      </c>
      <c r="AE165" s="12">
        <f t="shared" si="168"/>
        <v>6.7917990198576188</v>
      </c>
      <c r="AF165" s="11">
        <f t="shared" si="169"/>
        <v>-4.0504037456468023E-3</v>
      </c>
      <c r="AG165" s="11">
        <f t="shared" si="170"/>
        <v>2.9673830763510267E-4</v>
      </c>
      <c r="AH165" s="11">
        <f t="shared" si="171"/>
        <v>9.7937136394747881E-3</v>
      </c>
      <c r="AI165" s="1">
        <f t="shared" si="135"/>
        <v>342833.54089247022</v>
      </c>
      <c r="AJ165" s="1">
        <f t="shared" si="136"/>
        <v>126439.24186205983</v>
      </c>
      <c r="AK165" s="1">
        <f t="shared" si="137"/>
        <v>47398.941101639612</v>
      </c>
      <c r="AL165" s="10">
        <f t="shared" si="172"/>
        <v>58.835083856745705</v>
      </c>
      <c r="AM165" s="10">
        <f t="shared" si="173"/>
        <v>12.837846029525171</v>
      </c>
      <c r="AN165" s="10">
        <f t="shared" si="174"/>
        <v>4.234865110293395</v>
      </c>
      <c r="AO165" s="7">
        <f t="shared" si="175"/>
        <v>6.8952256102389146E-3</v>
      </c>
      <c r="AP165" s="7">
        <f t="shared" si="176"/>
        <v>8.6861656770508555E-3</v>
      </c>
      <c r="AQ165" s="7">
        <f t="shared" si="177"/>
        <v>7.879448239837189E-3</v>
      </c>
      <c r="AR165" s="1">
        <f t="shared" si="183"/>
        <v>178761.68081766288</v>
      </c>
      <c r="AS165" s="1">
        <f t="shared" si="181"/>
        <v>68171.997428351926</v>
      </c>
      <c r="AT165" s="1">
        <f t="shared" si="182"/>
        <v>25507.236812537474</v>
      </c>
      <c r="AU165" s="1">
        <f t="shared" si="138"/>
        <v>35752.336163532578</v>
      </c>
      <c r="AV165" s="1">
        <f t="shared" si="139"/>
        <v>13634.399485670387</v>
      </c>
      <c r="AW165" s="1">
        <f t="shared" si="140"/>
        <v>5101.4473625074952</v>
      </c>
      <c r="AX165">
        <v>0.2</v>
      </c>
      <c r="AY165">
        <v>0.2</v>
      </c>
      <c r="AZ165">
        <v>0.2</v>
      </c>
      <c r="BA165">
        <f t="shared" si="184"/>
        <v>0.2</v>
      </c>
      <c r="BB165">
        <f t="shared" si="190"/>
        <v>4.000000000000001E-3</v>
      </c>
      <c r="BC165">
        <f t="shared" si="185"/>
        <v>4.000000000000001E-3</v>
      </c>
      <c r="BD165">
        <f t="shared" si="186"/>
        <v>4.000000000000001E-3</v>
      </c>
      <c r="BE165">
        <f t="shared" si="187"/>
        <v>715.04672327065168</v>
      </c>
      <c r="BF165">
        <f t="shared" si="188"/>
        <v>272.68798971340777</v>
      </c>
      <c r="BG165">
        <f t="shared" si="189"/>
        <v>102.02894725014993</v>
      </c>
      <c r="BH165">
        <f t="shared" si="191"/>
        <v>768.84209255356791</v>
      </c>
      <c r="BI165">
        <f t="shared" si="192"/>
        <v>106.20015153356806</v>
      </c>
      <c r="BJ165">
        <f t="shared" si="193"/>
        <v>32.454172512260904</v>
      </c>
      <c r="BK165" s="7">
        <f t="shared" si="194"/>
        <v>3.403127147931892E-2</v>
      </c>
      <c r="BL165" s="8">
        <f>BL$3*temperature!$I275+BL$4*temperature!$I275^2+BL$5*temperature!$I275^6</f>
        <v>-16.350182491627525</v>
      </c>
      <c r="BM165" s="8">
        <f>BM$3*temperature!$I275+BM$4*temperature!$I275^2+BM$5*temperature!$I275^6</f>
        <v>-15.321218589081056</v>
      </c>
      <c r="BN165" s="8">
        <f>BN$3*temperature!$I275+BN$4*temperature!$I275^2+BN$5*temperature!$I275^6</f>
        <v>-14.221230905074636</v>
      </c>
      <c r="BO165" s="8"/>
      <c r="BP165" s="8"/>
      <c r="BQ165" s="8"/>
    </row>
    <row r="166" spans="1:69" x14ac:dyDescent="0.3">
      <c r="A166">
        <f t="shared" si="141"/>
        <v>2120</v>
      </c>
      <c r="B166" s="4">
        <f t="shared" si="142"/>
        <v>1165.0834011815741</v>
      </c>
      <c r="C166" s="4">
        <f t="shared" si="143"/>
        <v>2962.5552809227452</v>
      </c>
      <c r="D166" s="4">
        <f t="shared" si="144"/>
        <v>4365.0982976842333</v>
      </c>
      <c r="E166" s="11">
        <f t="shared" si="145"/>
        <v>1.4562118266135821E-5</v>
      </c>
      <c r="F166" s="11">
        <f t="shared" si="146"/>
        <v>2.868834945412727E-5</v>
      </c>
      <c r="G166" s="11">
        <f t="shared" si="147"/>
        <v>5.8566244904665905E-5</v>
      </c>
      <c r="H166" s="4">
        <f t="shared" si="148"/>
        <v>179245.33431395015</v>
      </c>
      <c r="I166" s="4">
        <f t="shared" si="149"/>
        <v>68598.779447621942</v>
      </c>
      <c r="J166" s="4">
        <f t="shared" si="150"/>
        <v>25666.88068812287</v>
      </c>
      <c r="K166" s="4">
        <f t="shared" si="151"/>
        <v>153847.64226506682</v>
      </c>
      <c r="L166" s="4">
        <f t="shared" si="152"/>
        <v>23155.274059984975</v>
      </c>
      <c r="M166" s="4">
        <f t="shared" si="153"/>
        <v>5880.0235270164776</v>
      </c>
      <c r="N166" s="11">
        <f t="shared" si="154"/>
        <v>2.6909757188418038E-3</v>
      </c>
      <c r="O166" s="11">
        <f t="shared" si="155"/>
        <v>6.2315042245346675E-3</v>
      </c>
      <c r="P166" s="11">
        <f t="shared" si="156"/>
        <v>6.1998385775647868E-3</v>
      </c>
      <c r="Q166" s="4">
        <f t="shared" si="157"/>
        <v>7692.1950374102853</v>
      </c>
      <c r="R166" s="4">
        <f t="shared" si="158"/>
        <v>10679.338413711421</v>
      </c>
      <c r="S166" s="4">
        <f t="shared" si="159"/>
        <v>5745.7990652535664</v>
      </c>
      <c r="T166" s="4">
        <f t="shared" si="160"/>
        <v>42.914338980435176</v>
      </c>
      <c r="U166" s="4">
        <f t="shared" si="161"/>
        <v>155.67825695594988</v>
      </c>
      <c r="V166" s="4">
        <f t="shared" si="162"/>
        <v>223.86043458379365</v>
      </c>
      <c r="W166" s="11">
        <f t="shared" si="163"/>
        <v>-1.0734613539272964E-2</v>
      </c>
      <c r="X166" s="11">
        <f t="shared" si="164"/>
        <v>-1.217998157191269E-2</v>
      </c>
      <c r="Y166" s="11">
        <f t="shared" si="165"/>
        <v>-9.7425357312937999E-3</v>
      </c>
      <c r="Z166" s="4">
        <f t="shared" si="178"/>
        <v>9189.3932295265677</v>
      </c>
      <c r="AA166" s="4">
        <f t="shared" si="179"/>
        <v>25534.331325507595</v>
      </c>
      <c r="AB166" s="4">
        <f t="shared" si="180"/>
        <v>31637.350632003068</v>
      </c>
      <c r="AC166" s="12">
        <f t="shared" si="166"/>
        <v>1.4812651526764906</v>
      </c>
      <c r="AD166" s="12">
        <f t="shared" si="167"/>
        <v>2.9708337293257738</v>
      </c>
      <c r="AE166" s="12">
        <f t="shared" si="168"/>
        <v>6.8583159545549695</v>
      </c>
      <c r="AF166" s="11">
        <f t="shared" si="169"/>
        <v>-4.0504037456468023E-3</v>
      </c>
      <c r="AG166" s="11">
        <f t="shared" si="170"/>
        <v>2.9673830763510267E-4</v>
      </c>
      <c r="AH166" s="11">
        <f t="shared" si="171"/>
        <v>9.7937136394747881E-3</v>
      </c>
      <c r="AI166" s="1">
        <f t="shared" si="135"/>
        <v>344302.52296675579</v>
      </c>
      <c r="AJ166" s="1">
        <f t="shared" si="136"/>
        <v>127429.71716152423</v>
      </c>
      <c r="AK166" s="1">
        <f t="shared" si="137"/>
        <v>47760.494353983151</v>
      </c>
      <c r="AL166" s="10">
        <f t="shared" si="172"/>
        <v>59.236708221965394</v>
      </c>
      <c r="AM166" s="10">
        <f t="shared" si="173"/>
        <v>12.948242570498605</v>
      </c>
      <c r="AN166" s="10">
        <f t="shared" si="174"/>
        <v>4.267899826728252</v>
      </c>
      <c r="AO166" s="7">
        <f t="shared" si="175"/>
        <v>6.8262733541365255E-3</v>
      </c>
      <c r="AP166" s="7">
        <f t="shared" si="176"/>
        <v>8.5993040202803472E-3</v>
      </c>
      <c r="AQ166" s="7">
        <f t="shared" si="177"/>
        <v>7.8006537574388168E-3</v>
      </c>
      <c r="AR166" s="1">
        <f t="shared" si="183"/>
        <v>179245.33431395015</v>
      </c>
      <c r="AS166" s="1">
        <f t="shared" si="181"/>
        <v>68598.779447621942</v>
      </c>
      <c r="AT166" s="1">
        <f t="shared" si="182"/>
        <v>25666.88068812287</v>
      </c>
      <c r="AU166" s="1">
        <f t="shared" si="138"/>
        <v>35849.06686279003</v>
      </c>
      <c r="AV166" s="1">
        <f t="shared" si="139"/>
        <v>13719.755889524389</v>
      </c>
      <c r="AW166" s="1">
        <f t="shared" si="140"/>
        <v>5133.3761376245748</v>
      </c>
      <c r="AX166">
        <v>0.2</v>
      </c>
      <c r="AY166">
        <v>0.2</v>
      </c>
      <c r="AZ166">
        <v>0.2</v>
      </c>
      <c r="BA166">
        <f t="shared" si="184"/>
        <v>0.2</v>
      </c>
      <c r="BB166">
        <f t="shared" si="190"/>
        <v>4.000000000000001E-3</v>
      </c>
      <c r="BC166">
        <f t="shared" si="185"/>
        <v>4.000000000000001E-3</v>
      </c>
      <c r="BD166">
        <f t="shared" si="186"/>
        <v>4.000000000000001E-3</v>
      </c>
      <c r="BE166">
        <f t="shared" si="187"/>
        <v>716.98133725580078</v>
      </c>
      <c r="BF166">
        <f t="shared" si="188"/>
        <v>274.39511779048786</v>
      </c>
      <c r="BG166">
        <f t="shared" si="189"/>
        <v>102.66752275249151</v>
      </c>
      <c r="BH166">
        <f t="shared" si="191"/>
        <v>780.22707195950431</v>
      </c>
      <c r="BI166">
        <f t="shared" si="192"/>
        <v>107.46125061688223</v>
      </c>
      <c r="BJ166">
        <f t="shared" si="193"/>
        <v>32.451365459355877</v>
      </c>
      <c r="BK166" s="7">
        <f t="shared" si="194"/>
        <v>3.388547810959161E-2</v>
      </c>
      <c r="BL166" s="8">
        <f>BL$3*temperature!$I276+BL$4*temperature!$I276^2+BL$5*temperature!$I276^6</f>
        <v>-16.766811678080217</v>
      </c>
      <c r="BM166" s="8">
        <f>BM$3*temperature!$I276+BM$4*temperature!$I276^2+BM$5*temperature!$I276^6</f>
        <v>-15.652355698947453</v>
      </c>
      <c r="BN166" s="8">
        <f>BN$3*temperature!$I276+BN$4*temperature!$I276^2+BN$5*temperature!$I276^6</f>
        <v>-14.487018738981286</v>
      </c>
      <c r="BO166" s="8"/>
      <c r="BP166" s="8"/>
      <c r="BQ166" s="8"/>
    </row>
    <row r="167" spans="1:69" x14ac:dyDescent="0.3">
      <c r="A167">
        <f t="shared" si="141"/>
        <v>2121</v>
      </c>
      <c r="B167" s="4">
        <f t="shared" si="142"/>
        <v>1165.0995189597381</v>
      </c>
      <c r="C167" s="4">
        <f t="shared" si="143"/>
        <v>2962.6360222028625</v>
      </c>
      <c r="D167" s="4">
        <f t="shared" si="144"/>
        <v>4365.3411627293717</v>
      </c>
      <c r="E167" s="11">
        <f t="shared" si="145"/>
        <v>1.3834012352829029E-5</v>
      </c>
      <c r="F167" s="11">
        <f t="shared" si="146"/>
        <v>2.7253931981420906E-5</v>
      </c>
      <c r="G167" s="11">
        <f t="shared" si="147"/>
        <v>5.5637932659432604E-5</v>
      </c>
      <c r="H167" s="4">
        <f t="shared" si="148"/>
        <v>179703.29654715856</v>
      </c>
      <c r="I167" s="4">
        <f t="shared" si="149"/>
        <v>69017.784955175943</v>
      </c>
      <c r="J167" s="4">
        <f t="shared" si="150"/>
        <v>25824.194388610878</v>
      </c>
      <c r="K167" s="4">
        <f t="shared" si="151"/>
        <v>154238.5810163299</v>
      </c>
      <c r="L167" s="4">
        <f t="shared" si="152"/>
        <v>23296.07296945573</v>
      </c>
      <c r="M167" s="4">
        <f t="shared" si="153"/>
        <v>5915.7333701874159</v>
      </c>
      <c r="N167" s="11">
        <f t="shared" si="154"/>
        <v>2.5410772989911123E-3</v>
      </c>
      <c r="O167" s="11">
        <f t="shared" si="155"/>
        <v>6.0806410283034129E-3</v>
      </c>
      <c r="P167" s="11">
        <f t="shared" si="156"/>
        <v>6.0730782805316075E-3</v>
      </c>
      <c r="Q167" s="4">
        <f t="shared" si="157"/>
        <v>7629.0644739984336</v>
      </c>
      <c r="R167" s="4">
        <f t="shared" si="158"/>
        <v>10613.699814931888</v>
      </c>
      <c r="S167" s="4">
        <f t="shared" si="159"/>
        <v>5724.6936297215216</v>
      </c>
      <c r="T167" s="4">
        <f t="shared" si="160"/>
        <v>42.453670136186844</v>
      </c>
      <c r="U167" s="4">
        <f t="shared" si="161"/>
        <v>153.78209865507893</v>
      </c>
      <c r="V167" s="4">
        <f t="shared" si="162"/>
        <v>221.67946630103808</v>
      </c>
      <c r="W167" s="11">
        <f t="shared" si="163"/>
        <v>-1.0734613539272964E-2</v>
      </c>
      <c r="X167" s="11">
        <f t="shared" si="164"/>
        <v>-1.217998157191269E-2</v>
      </c>
      <c r="Y167" s="11">
        <f t="shared" si="165"/>
        <v>-9.7425357312937999E-3</v>
      </c>
      <c r="Z167" s="4">
        <f t="shared" si="178"/>
        <v>9078.4235402458216</v>
      </c>
      <c r="AA167" s="4">
        <f t="shared" si="179"/>
        <v>25388.76259660715</v>
      </c>
      <c r="AB167" s="4">
        <f t="shared" si="180"/>
        <v>31833.953144259485</v>
      </c>
      <c r="AC167" s="12">
        <f t="shared" si="166"/>
        <v>1.4752654307537936</v>
      </c>
      <c r="AD167" s="12">
        <f t="shared" si="167"/>
        <v>2.9717152894988792</v>
      </c>
      <c r="AE167" s="12">
        <f t="shared" si="168"/>
        <v>6.9254843370629224</v>
      </c>
      <c r="AF167" s="11">
        <f t="shared" si="169"/>
        <v>-4.0504037456468023E-3</v>
      </c>
      <c r="AG167" s="11">
        <f t="shared" si="170"/>
        <v>2.9673830763510267E-4</v>
      </c>
      <c r="AH167" s="11">
        <f t="shared" si="171"/>
        <v>9.7937136394747881E-3</v>
      </c>
      <c r="AI167" s="1">
        <f t="shared" si="135"/>
        <v>345721.33753287024</v>
      </c>
      <c r="AJ167" s="1">
        <f t="shared" si="136"/>
        <v>128406.50133489619</v>
      </c>
      <c r="AK167" s="1">
        <f t="shared" si="137"/>
        <v>48117.82105620941</v>
      </c>
      <c r="AL167" s="10">
        <f t="shared" si="172"/>
        <v>59.637030525258531</v>
      </c>
      <c r="AM167" s="10">
        <f t="shared" si="173"/>
        <v>13.058474986146738</v>
      </c>
      <c r="AN167" s="10">
        <f t="shared" si="174"/>
        <v>4.3008593114597948</v>
      </c>
      <c r="AO167" s="7">
        <f t="shared" si="175"/>
        <v>6.7580106205951604E-3</v>
      </c>
      <c r="AP167" s="7">
        <f t="shared" si="176"/>
        <v>8.5133109800775431E-3</v>
      </c>
      <c r="AQ167" s="7">
        <f t="shared" si="177"/>
        <v>7.7226472198644288E-3</v>
      </c>
      <c r="AR167" s="1">
        <f t="shared" si="183"/>
        <v>179703.29654715856</v>
      </c>
      <c r="AS167" s="1">
        <f t="shared" si="181"/>
        <v>69017.784955175943</v>
      </c>
      <c r="AT167" s="1">
        <f t="shared" si="182"/>
        <v>25824.194388610878</v>
      </c>
      <c r="AU167" s="1">
        <f t="shared" si="138"/>
        <v>35940.659309431714</v>
      </c>
      <c r="AV167" s="1">
        <f t="shared" si="139"/>
        <v>13803.55699103519</v>
      </c>
      <c r="AW167" s="1">
        <f t="shared" si="140"/>
        <v>5164.8388777221762</v>
      </c>
      <c r="AX167">
        <v>0.2</v>
      </c>
      <c r="AY167">
        <v>0.2</v>
      </c>
      <c r="AZ167">
        <v>0.2</v>
      </c>
      <c r="BA167">
        <f t="shared" si="184"/>
        <v>0.20000000000000004</v>
      </c>
      <c r="BB167">
        <f t="shared" si="190"/>
        <v>4.000000000000001E-3</v>
      </c>
      <c r="BC167">
        <f t="shared" si="185"/>
        <v>4.000000000000001E-3</v>
      </c>
      <c r="BD167">
        <f t="shared" si="186"/>
        <v>4.000000000000001E-3</v>
      </c>
      <c r="BE167">
        <f t="shared" si="187"/>
        <v>718.8131861886344</v>
      </c>
      <c r="BF167">
        <f t="shared" si="188"/>
        <v>276.07113982070382</v>
      </c>
      <c r="BG167">
        <f t="shared" si="189"/>
        <v>103.29677755444354</v>
      </c>
      <c r="BH167">
        <f t="shared" si="191"/>
        <v>791.78194650430544</v>
      </c>
      <c r="BI167">
        <f t="shared" si="192"/>
        <v>108.73753250881035</v>
      </c>
      <c r="BJ167">
        <f t="shared" si="193"/>
        <v>32.448617702721826</v>
      </c>
      <c r="BK167" s="7">
        <f t="shared" si="194"/>
        <v>3.3741347212780076E-2</v>
      </c>
      <c r="BL167" s="8">
        <f>BL$3*temperature!$I277+BL$4*temperature!$I277^2+BL$5*temperature!$I277^6</f>
        <v>-17.185358095162083</v>
      </c>
      <c r="BM167" s="8">
        <f>BM$3*temperature!$I277+BM$4*temperature!$I277^2+BM$5*temperature!$I277^6</f>
        <v>-15.984778890996839</v>
      </c>
      <c r="BN167" s="8">
        <f>BN$3*temperature!$I277+BN$4*temperature!$I277^2+BN$5*temperature!$I277^6</f>
        <v>-14.753642248094733</v>
      </c>
      <c r="BO167" s="8"/>
      <c r="BP167" s="8"/>
      <c r="BQ167" s="8"/>
    </row>
    <row r="168" spans="1:69" x14ac:dyDescent="0.3">
      <c r="A168">
        <f t="shared" si="141"/>
        <v>2122</v>
      </c>
      <c r="B168" s="4">
        <f t="shared" si="142"/>
        <v>1165.1148310608187</v>
      </c>
      <c r="C168" s="4">
        <f t="shared" si="143"/>
        <v>2962.7127285094657</v>
      </c>
      <c r="D168" s="4">
        <f t="shared" si="144"/>
        <v>4365.5718973591365</v>
      </c>
      <c r="E168" s="11">
        <f t="shared" si="145"/>
        <v>1.3142311735187577E-5</v>
      </c>
      <c r="F168" s="11">
        <f t="shared" si="146"/>
        <v>2.5891235382349859E-5</v>
      </c>
      <c r="G168" s="11">
        <f t="shared" si="147"/>
        <v>5.2856036026460972E-5</v>
      </c>
      <c r="H168" s="4">
        <f t="shared" si="148"/>
        <v>180135.66095446749</v>
      </c>
      <c r="I168" s="4">
        <f t="shared" si="149"/>
        <v>69428.971110724015</v>
      </c>
      <c r="J168" s="4">
        <f t="shared" si="150"/>
        <v>25979.169817005364</v>
      </c>
      <c r="K168" s="4">
        <f t="shared" si="151"/>
        <v>154607.64566051983</v>
      </c>
      <c r="L168" s="4">
        <f t="shared" si="152"/>
        <v>23434.256869599903</v>
      </c>
      <c r="M168" s="4">
        <f t="shared" si="153"/>
        <v>5950.9201607058476</v>
      </c>
      <c r="N168" s="11">
        <f t="shared" si="154"/>
        <v>2.392816646509921E-3</v>
      </c>
      <c r="O168" s="11">
        <f t="shared" si="155"/>
        <v>5.9316392219990188E-3</v>
      </c>
      <c r="P168" s="11">
        <f t="shared" si="156"/>
        <v>5.9480014254458258E-3</v>
      </c>
      <c r="Q168" s="4">
        <f t="shared" si="157"/>
        <v>7565.3278324046769</v>
      </c>
      <c r="R168" s="4">
        <f t="shared" si="158"/>
        <v>10546.88803908772</v>
      </c>
      <c r="S168" s="4">
        <f t="shared" si="159"/>
        <v>5702.9407641884982</v>
      </c>
      <c r="T168" s="4">
        <f t="shared" si="160"/>
        <v>41.997946393951104</v>
      </c>
      <c r="U168" s="4">
        <f t="shared" si="161"/>
        <v>151.90903552737001</v>
      </c>
      <c r="V168" s="4">
        <f t="shared" si="162"/>
        <v>219.51974617970606</v>
      </c>
      <c r="W168" s="11">
        <f t="shared" si="163"/>
        <v>-1.0734613539272964E-2</v>
      </c>
      <c r="X168" s="11">
        <f t="shared" si="164"/>
        <v>-1.217998157191269E-2</v>
      </c>
      <c r="Y168" s="11">
        <f t="shared" si="165"/>
        <v>-9.7425357312937999E-3</v>
      </c>
      <c r="Z168" s="4">
        <f t="shared" si="178"/>
        <v>8967.4465746100523</v>
      </c>
      <c r="AA168" s="4">
        <f t="shared" si="179"/>
        <v>25240.202727757416</v>
      </c>
      <c r="AB168" s="4">
        <f t="shared" si="180"/>
        <v>32027.648273434585</v>
      </c>
      <c r="AC168" s="12">
        <f t="shared" si="166"/>
        <v>1.4692900101272452</v>
      </c>
      <c r="AD168" s="12">
        <f t="shared" si="167"/>
        <v>2.9725971112646583</v>
      </c>
      <c r="AE168" s="12">
        <f t="shared" si="168"/>
        <v>6.9933105474747848</v>
      </c>
      <c r="AF168" s="11">
        <f t="shared" si="169"/>
        <v>-4.0504037456468023E-3</v>
      </c>
      <c r="AG168" s="11">
        <f t="shared" si="170"/>
        <v>2.9673830763510267E-4</v>
      </c>
      <c r="AH168" s="11">
        <f t="shared" si="171"/>
        <v>9.7937136394747881E-3</v>
      </c>
      <c r="AI168" s="1">
        <f t="shared" si="135"/>
        <v>347089.86308901495</v>
      </c>
      <c r="AJ168" s="1">
        <f t="shared" si="136"/>
        <v>129369.40819244177</v>
      </c>
      <c r="AK168" s="1">
        <f t="shared" si="137"/>
        <v>48470.877828310644</v>
      </c>
      <c r="AL168" s="10">
        <f t="shared" si="172"/>
        <v>60.036027934072273</v>
      </c>
      <c r="AM168" s="10">
        <f t="shared" si="173"/>
        <v>13.168534136044544</v>
      </c>
      <c r="AN168" s="10">
        <f t="shared" si="174"/>
        <v>4.3337411904724208</v>
      </c>
      <c r="AO168" s="7">
        <f t="shared" si="175"/>
        <v>6.690430514389209E-3</v>
      </c>
      <c r="AP168" s="7">
        <f t="shared" si="176"/>
        <v>8.4281778702767676E-3</v>
      </c>
      <c r="AQ168" s="7">
        <f t="shared" si="177"/>
        <v>7.6454207476657843E-3</v>
      </c>
      <c r="AR168" s="1">
        <f t="shared" si="183"/>
        <v>180135.66095446749</v>
      </c>
      <c r="AS168" s="1">
        <f t="shared" si="181"/>
        <v>69428.971110724015</v>
      </c>
      <c r="AT168" s="1">
        <f t="shared" si="182"/>
        <v>25979.169817005364</v>
      </c>
      <c r="AU168" s="1">
        <f t="shared" si="138"/>
        <v>36027.132190893499</v>
      </c>
      <c r="AV168" s="1">
        <f t="shared" si="139"/>
        <v>13885.794222144803</v>
      </c>
      <c r="AW168" s="1">
        <f t="shared" si="140"/>
        <v>5195.8339634010736</v>
      </c>
      <c r="AX168">
        <v>0.2</v>
      </c>
      <c r="AY168">
        <v>0.2</v>
      </c>
      <c r="AZ168">
        <v>0.2</v>
      </c>
      <c r="BA168">
        <f t="shared" si="184"/>
        <v>0.20000000000000004</v>
      </c>
      <c r="BB168">
        <f t="shared" si="190"/>
        <v>4.000000000000001E-3</v>
      </c>
      <c r="BC168">
        <f t="shared" si="185"/>
        <v>4.000000000000001E-3</v>
      </c>
      <c r="BD168">
        <f t="shared" si="186"/>
        <v>4.000000000000001E-3</v>
      </c>
      <c r="BE168">
        <f t="shared" si="187"/>
        <v>720.54264381787016</v>
      </c>
      <c r="BF168">
        <f t="shared" si="188"/>
        <v>277.71588444289614</v>
      </c>
      <c r="BG168">
        <f t="shared" si="189"/>
        <v>103.91667926802148</v>
      </c>
      <c r="BH168">
        <f t="shared" si="191"/>
        <v>803.50926857816569</v>
      </c>
      <c r="BI168">
        <f t="shared" si="192"/>
        <v>110.02918139697964</v>
      </c>
      <c r="BJ168">
        <f t="shared" si="193"/>
        <v>32.445928711604914</v>
      </c>
      <c r="BK168" s="7">
        <f t="shared" si="194"/>
        <v>3.3598878904068402E-2</v>
      </c>
      <c r="BL168" s="8">
        <f>BL$3*temperature!$I278+BL$4*temperature!$I278^2+BL$5*temperature!$I278^6</f>
        <v>-17.605719564871201</v>
      </c>
      <c r="BM168" s="8">
        <f>BM$3*temperature!$I278+BM$4*temperature!$I278^2+BM$5*temperature!$I278^6</f>
        <v>-16.318410983677506</v>
      </c>
      <c r="BN168" s="8">
        <f>BN$3*temperature!$I278+BN$4*temperature!$I278^2+BN$5*temperature!$I278^6</f>
        <v>-15.021042814878538</v>
      </c>
      <c r="BO168" s="8"/>
      <c r="BP168" s="8"/>
      <c r="BQ168" s="8"/>
    </row>
    <row r="169" spans="1:69" x14ac:dyDescent="0.3">
      <c r="A169">
        <f t="shared" si="141"/>
        <v>2123</v>
      </c>
      <c r="B169" s="4">
        <f t="shared" si="142"/>
        <v>1165.12937774802</v>
      </c>
      <c r="C169" s="4">
        <f t="shared" si="143"/>
        <v>2962.7856013874584</v>
      </c>
      <c r="D169" s="4">
        <f t="shared" si="144"/>
        <v>4365.791106843345</v>
      </c>
      <c r="E169" s="11">
        <f t="shared" si="145"/>
        <v>1.2485196148428198E-5</v>
      </c>
      <c r="F169" s="11">
        <f t="shared" si="146"/>
        <v>2.4596673613232366E-5</v>
      </c>
      <c r="G169" s="11">
        <f t="shared" si="147"/>
        <v>5.0213234225137924E-5</v>
      </c>
      <c r="H169" s="4">
        <f t="shared" si="148"/>
        <v>180542.53427430271</v>
      </c>
      <c r="I169" s="4">
        <f t="shared" si="149"/>
        <v>69832.30003024773</v>
      </c>
      <c r="J169" s="4">
        <f t="shared" si="150"/>
        <v>26131.800155301222</v>
      </c>
      <c r="K169" s="4">
        <f t="shared" si="151"/>
        <v>154954.92408169992</v>
      </c>
      <c r="L169" s="4">
        <f t="shared" si="152"/>
        <v>23569.812138126228</v>
      </c>
      <c r="M169" s="4">
        <f t="shared" si="153"/>
        <v>5985.5818832787991</v>
      </c>
      <c r="N169" s="11">
        <f t="shared" si="154"/>
        <v>2.2461917694718281E-3</v>
      </c>
      <c r="O169" s="11">
        <f t="shared" si="155"/>
        <v>5.7844918778786614E-3</v>
      </c>
      <c r="P169" s="11">
        <f t="shared" si="156"/>
        <v>5.8245988245353431E-3</v>
      </c>
      <c r="Q169" s="4">
        <f t="shared" si="157"/>
        <v>7501.0213743012509</v>
      </c>
      <c r="R169" s="4">
        <f t="shared" si="158"/>
        <v>10478.950185263555</v>
      </c>
      <c r="S169" s="4">
        <f t="shared" si="159"/>
        <v>5680.5586058471372</v>
      </c>
      <c r="T169" s="4">
        <f t="shared" si="160"/>
        <v>41.547114669968934</v>
      </c>
      <c r="U169" s="4">
        <f t="shared" si="161"/>
        <v>150.05878627403962</v>
      </c>
      <c r="V169" s="4">
        <f t="shared" si="162"/>
        <v>217.38106720882573</v>
      </c>
      <c r="W169" s="11">
        <f t="shared" si="163"/>
        <v>-1.0734613539272964E-2</v>
      </c>
      <c r="X169" s="11">
        <f t="shared" si="164"/>
        <v>-1.217998157191269E-2</v>
      </c>
      <c r="Y169" s="11">
        <f t="shared" si="165"/>
        <v>-9.7425357312937999E-3</v>
      </c>
      <c r="Z169" s="4">
        <f t="shared" si="178"/>
        <v>8856.5101553039058</v>
      </c>
      <c r="AA169" s="4">
        <f t="shared" si="179"/>
        <v>25088.761722452306</v>
      </c>
      <c r="AB169" s="4">
        <f t="shared" si="180"/>
        <v>32218.426362617567</v>
      </c>
      <c r="AC169" s="12">
        <f t="shared" si="166"/>
        <v>1.4633387923667844</v>
      </c>
      <c r="AD169" s="12">
        <f t="shared" si="167"/>
        <v>2.9734791947007362</v>
      </c>
      <c r="AE169" s="12">
        <f t="shared" si="168"/>
        <v>7.0618010283686719</v>
      </c>
      <c r="AF169" s="11">
        <f t="shared" si="169"/>
        <v>-4.0504037456468023E-3</v>
      </c>
      <c r="AG169" s="11">
        <f t="shared" si="170"/>
        <v>2.9673830763510267E-4</v>
      </c>
      <c r="AH169" s="11">
        <f t="shared" si="171"/>
        <v>9.7937136394747881E-3</v>
      </c>
      <c r="AI169" s="1">
        <f t="shared" si="135"/>
        <v>348408.00897100696</v>
      </c>
      <c r="AJ169" s="1">
        <f t="shared" si="136"/>
        <v>130318.2615953424</v>
      </c>
      <c r="AK169" s="1">
        <f t="shared" si="137"/>
        <v>48819.624008880652</v>
      </c>
      <c r="AL169" s="10">
        <f t="shared" si="172"/>
        <v>60.433678138592583</v>
      </c>
      <c r="AM169" s="10">
        <f t="shared" si="173"/>
        <v>13.278411016554045</v>
      </c>
      <c r="AN169" s="10">
        <f t="shared" si="174"/>
        <v>4.3665431325369468</v>
      </c>
      <c r="AO169" s="7">
        <f t="shared" si="175"/>
        <v>6.6235262092453166E-3</v>
      </c>
      <c r="AP169" s="7">
        <f t="shared" si="176"/>
        <v>8.3438960915740001E-3</v>
      </c>
      <c r="AQ169" s="7">
        <f t="shared" si="177"/>
        <v>7.5689665401891268E-3</v>
      </c>
      <c r="AR169" s="1">
        <f t="shared" si="183"/>
        <v>180542.53427430271</v>
      </c>
      <c r="AS169" s="1">
        <f t="shared" si="181"/>
        <v>69832.30003024773</v>
      </c>
      <c r="AT169" s="1">
        <f t="shared" si="182"/>
        <v>26131.800155301222</v>
      </c>
      <c r="AU169" s="1">
        <f t="shared" si="138"/>
        <v>36108.506854860541</v>
      </c>
      <c r="AV169" s="1">
        <f t="shared" si="139"/>
        <v>13966.460006049547</v>
      </c>
      <c r="AW169" s="1">
        <f t="shared" si="140"/>
        <v>5226.3600310602451</v>
      </c>
      <c r="AX169">
        <v>0.2</v>
      </c>
      <c r="AY169">
        <v>0.2</v>
      </c>
      <c r="AZ169">
        <v>0.2</v>
      </c>
      <c r="BA169">
        <f t="shared" si="184"/>
        <v>0.2</v>
      </c>
      <c r="BB169">
        <f t="shared" si="190"/>
        <v>4.000000000000001E-3</v>
      </c>
      <c r="BC169">
        <f t="shared" si="185"/>
        <v>4.000000000000001E-3</v>
      </c>
      <c r="BD169">
        <f t="shared" si="186"/>
        <v>4.000000000000001E-3</v>
      </c>
      <c r="BE169">
        <f t="shared" si="187"/>
        <v>722.17013709721107</v>
      </c>
      <c r="BF169">
        <f t="shared" si="188"/>
        <v>279.329200120991</v>
      </c>
      <c r="BG169">
        <f t="shared" si="189"/>
        <v>104.52720062120491</v>
      </c>
      <c r="BH169">
        <f t="shared" si="191"/>
        <v>815.41162877199929</v>
      </c>
      <c r="BI169">
        <f t="shared" si="192"/>
        <v>111.33638368091125</v>
      </c>
      <c r="BJ169">
        <f t="shared" si="193"/>
        <v>32.443297957744406</v>
      </c>
      <c r="BK169" s="7">
        <f t="shared" si="194"/>
        <v>3.3458072647114284E-2</v>
      </c>
      <c r="BL169" s="8">
        <f>BL$3*temperature!$I279+BL$4*temperature!$I279^2+BL$5*temperature!$I279^6</f>
        <v>-18.027794607260756</v>
      </c>
      <c r="BM169" s="8">
        <f>BM$3*temperature!$I279+BM$4*temperature!$I279^2+BM$5*temperature!$I279^6</f>
        <v>-16.65317539358908</v>
      </c>
      <c r="BN169" s="8">
        <f>BN$3*temperature!$I279+BN$4*temperature!$I279^2+BN$5*temperature!$I279^6</f>
        <v>-15.289162337742191</v>
      </c>
      <c r="BO169" s="8"/>
      <c r="BP169" s="8"/>
      <c r="BQ169" s="8"/>
    </row>
    <row r="170" spans="1:69" x14ac:dyDescent="0.3">
      <c r="A170">
        <f t="shared" si="141"/>
        <v>2124</v>
      </c>
      <c r="B170" s="4">
        <f t="shared" si="142"/>
        <v>1165.1431972733985</v>
      </c>
      <c r="C170" s="4">
        <f t="shared" si="143"/>
        <v>2962.8548323243604</v>
      </c>
      <c r="D170" s="4">
        <f t="shared" si="144"/>
        <v>4365.9993663101995</v>
      </c>
      <c r="E170" s="11">
        <f t="shared" si="145"/>
        <v>1.1860936341006788E-5</v>
      </c>
      <c r="F170" s="11">
        <f t="shared" si="146"/>
        <v>2.3366839932570747E-5</v>
      </c>
      <c r="G170" s="11">
        <f t="shared" si="147"/>
        <v>4.7702572513881028E-5</v>
      </c>
      <c r="H170" s="4">
        <f t="shared" si="148"/>
        <v>180924.03617658745</v>
      </c>
      <c r="I170" s="4">
        <f t="shared" si="149"/>
        <v>70227.738715536922</v>
      </c>
      <c r="J170" s="4">
        <f t="shared" si="150"/>
        <v>26282.079841822422</v>
      </c>
      <c r="K170" s="4">
        <f t="shared" si="151"/>
        <v>155280.51539070523</v>
      </c>
      <c r="L170" s="4">
        <f t="shared" si="152"/>
        <v>23702.726825952264</v>
      </c>
      <c r="M170" s="4">
        <f t="shared" si="153"/>
        <v>6019.7168246577139</v>
      </c>
      <c r="N170" s="11">
        <f t="shared" si="154"/>
        <v>2.1012001453637463E-3</v>
      </c>
      <c r="O170" s="11">
        <f t="shared" si="155"/>
        <v>5.6391916510456497E-3</v>
      </c>
      <c r="P170" s="11">
        <f t="shared" si="156"/>
        <v>5.7028609823672749E-3</v>
      </c>
      <c r="Q170" s="4">
        <f t="shared" si="157"/>
        <v>7436.1809650991345</v>
      </c>
      <c r="R170" s="4">
        <f t="shared" si="158"/>
        <v>10409.933065749085</v>
      </c>
      <c r="S170" s="4">
        <f t="shared" si="159"/>
        <v>5657.5652505374719</v>
      </c>
      <c r="T170" s="4">
        <f t="shared" si="160"/>
        <v>41.101122450314961</v>
      </c>
      <c r="U170" s="4">
        <f t="shared" si="161"/>
        <v>148.23107302251825</v>
      </c>
      <c r="V170" s="4">
        <f t="shared" si="162"/>
        <v>215.26322439423697</v>
      </c>
      <c r="W170" s="11">
        <f t="shared" si="163"/>
        <v>-1.0734613539272964E-2</v>
      </c>
      <c r="X170" s="11">
        <f t="shared" si="164"/>
        <v>-1.217998157191269E-2</v>
      </c>
      <c r="Y170" s="11">
        <f t="shared" si="165"/>
        <v>-9.7425357312937999E-3</v>
      </c>
      <c r="Z170" s="4">
        <f t="shared" si="178"/>
        <v>8745.6609269147702</v>
      </c>
      <c r="AA170" s="4">
        <f t="shared" si="179"/>
        <v>24934.549127532959</v>
      </c>
      <c r="AB170" s="4">
        <f t="shared" si="180"/>
        <v>32406.279342728722</v>
      </c>
      <c r="AC170" s="12">
        <f t="shared" si="166"/>
        <v>1.4574116794410317</v>
      </c>
      <c r="AD170" s="12">
        <f t="shared" si="167"/>
        <v>2.97436153988476</v>
      </c>
      <c r="AE170" s="12">
        <f t="shared" si="168"/>
        <v>7.1309622854194634</v>
      </c>
      <c r="AF170" s="11">
        <f t="shared" si="169"/>
        <v>-4.0504037456468023E-3</v>
      </c>
      <c r="AG170" s="11">
        <f t="shared" si="170"/>
        <v>2.9673830763510267E-4</v>
      </c>
      <c r="AH170" s="11">
        <f t="shared" si="171"/>
        <v>9.7937136394747881E-3</v>
      </c>
      <c r="AI170" s="1">
        <f t="shared" si="135"/>
        <v>349675.71492876677</v>
      </c>
      <c r="AJ170" s="1">
        <f t="shared" si="136"/>
        <v>131252.89544185772</v>
      </c>
      <c r="AK170" s="1">
        <f t="shared" si="137"/>
        <v>49164.021639052837</v>
      </c>
      <c r="AL170" s="10">
        <f t="shared" si="172"/>
        <v>60.829959349153931</v>
      </c>
      <c r="AM170" s="10">
        <f t="shared" si="173"/>
        <v>13.388096761519549</v>
      </c>
      <c r="AN170" s="10">
        <f t="shared" si="174"/>
        <v>4.3992628492147468</v>
      </c>
      <c r="AO170" s="7">
        <f t="shared" si="175"/>
        <v>6.5572909471528634E-3</v>
      </c>
      <c r="AP170" s="7">
        <f t="shared" si="176"/>
        <v>8.2604571306582608E-3</v>
      </c>
      <c r="AQ170" s="7">
        <f t="shared" si="177"/>
        <v>7.4932768747872358E-3</v>
      </c>
      <c r="AR170" s="1">
        <f t="shared" si="183"/>
        <v>180924.03617658745</v>
      </c>
      <c r="AS170" s="1">
        <f t="shared" si="181"/>
        <v>70227.738715536922</v>
      </c>
      <c r="AT170" s="1">
        <f t="shared" si="182"/>
        <v>26282.079841822422</v>
      </c>
      <c r="AU170" s="1">
        <f t="shared" si="138"/>
        <v>36184.807235317494</v>
      </c>
      <c r="AV170" s="1">
        <f t="shared" si="139"/>
        <v>14045.547743107385</v>
      </c>
      <c r="AW170" s="1">
        <f t="shared" si="140"/>
        <v>5256.4159683644848</v>
      </c>
      <c r="AX170">
        <v>0.2</v>
      </c>
      <c r="AY170">
        <v>0.2</v>
      </c>
      <c r="AZ170">
        <v>0.2</v>
      </c>
      <c r="BA170">
        <f t="shared" si="184"/>
        <v>0.19999999999999998</v>
      </c>
      <c r="BB170">
        <f t="shared" si="190"/>
        <v>4.000000000000001E-3</v>
      </c>
      <c r="BC170">
        <f t="shared" si="185"/>
        <v>4.000000000000001E-3</v>
      </c>
      <c r="BD170">
        <f t="shared" si="186"/>
        <v>4.000000000000001E-3</v>
      </c>
      <c r="BE170">
        <f t="shared" si="187"/>
        <v>723.69614470634997</v>
      </c>
      <c r="BF170">
        <f t="shared" si="188"/>
        <v>280.91095486214778</v>
      </c>
      <c r="BG170">
        <f t="shared" si="189"/>
        <v>105.12831936728972</v>
      </c>
      <c r="BH170">
        <f t="shared" si="191"/>
        <v>827.49165643865194</v>
      </c>
      <c r="BI170">
        <f t="shared" si="192"/>
        <v>112.65932799721783</v>
      </c>
      <c r="BJ170">
        <f t="shared" si="193"/>
        <v>32.440724914900876</v>
      </c>
      <c r="BK170" s="7">
        <f t="shared" si="194"/>
        <v>3.3318927269574833E-2</v>
      </c>
      <c r="BL170" s="8">
        <f>BL$3*temperature!$I280+BL$4*temperature!$I280^2+BL$5*temperature!$I280^6</f>
        <v>-18.451482510925597</v>
      </c>
      <c r="BM170" s="8">
        <f>BM$3*temperature!$I280+BM$4*temperature!$I280^2+BM$5*temperature!$I280^6</f>
        <v>-16.988996186429404</v>
      </c>
      <c r="BN170" s="8">
        <f>BN$3*temperature!$I280+BN$4*temperature!$I280^2+BN$5*temperature!$I280^6</f>
        <v>-15.557943267736089</v>
      </c>
      <c r="BO170" s="8"/>
      <c r="BP170" s="8"/>
      <c r="BQ170" s="8"/>
    </row>
    <row r="171" spans="1:69" x14ac:dyDescent="0.3">
      <c r="A171">
        <f t="shared" si="141"/>
        <v>2125</v>
      </c>
      <c r="B171" s="4">
        <f t="shared" si="142"/>
        <v>1165.1563259782249</v>
      </c>
      <c r="C171" s="4">
        <f t="shared" si="143"/>
        <v>2962.9206032512398</v>
      </c>
      <c r="D171" s="4">
        <f t="shared" si="144"/>
        <v>4366.1972222414979</v>
      </c>
      <c r="E171" s="11">
        <f t="shared" si="145"/>
        <v>1.1267889523956449E-5</v>
      </c>
      <c r="F171" s="11">
        <f t="shared" si="146"/>
        <v>2.2198497935942207E-5</v>
      </c>
      <c r="G171" s="11">
        <f t="shared" si="147"/>
        <v>4.5317443888186977E-5</v>
      </c>
      <c r="H171" s="4">
        <f t="shared" si="148"/>
        <v>181280.29888514665</v>
      </c>
      <c r="I171" s="4">
        <f t="shared" si="149"/>
        <v>70615.258979161459</v>
      </c>
      <c r="J171" s="4">
        <f t="shared" si="150"/>
        <v>26430.004547592667</v>
      </c>
      <c r="K171" s="4">
        <f t="shared" si="151"/>
        <v>155584.52959773445</v>
      </c>
      <c r="L171" s="4">
        <f t="shared" si="152"/>
        <v>23832.990631498764</v>
      </c>
      <c r="M171" s="4">
        <f t="shared" si="153"/>
        <v>6053.3235679226036</v>
      </c>
      <c r="N171" s="11">
        <f t="shared" si="154"/>
        <v>1.9578387298901934E-3</v>
      </c>
      <c r="O171" s="11">
        <f t="shared" si="155"/>
        <v>5.4957307867158356E-3</v>
      </c>
      <c r="P171" s="11">
        <f t="shared" si="156"/>
        <v>5.5827781013271238E-3</v>
      </c>
      <c r="Q171" s="4">
        <f t="shared" si="157"/>
        <v>7370.842048670499</v>
      </c>
      <c r="R171" s="4">
        <f t="shared" si="158"/>
        <v>10339.883168205059</v>
      </c>
      <c r="S171" s="4">
        <f t="shared" si="159"/>
        <v>5633.9787389424582</v>
      </c>
      <c r="T171" s="4">
        <f t="shared" si="160"/>
        <v>40.659917784780497</v>
      </c>
      <c r="U171" s="4">
        <f t="shared" si="161"/>
        <v>146.42562128471914</v>
      </c>
      <c r="V171" s="4">
        <f t="shared" si="162"/>
        <v>213.16601473894261</v>
      </c>
      <c r="W171" s="11">
        <f t="shared" si="163"/>
        <v>-1.0734613539272964E-2</v>
      </c>
      <c r="X171" s="11">
        <f t="shared" si="164"/>
        <v>-1.217998157191269E-2</v>
      </c>
      <c r="Y171" s="11">
        <f t="shared" si="165"/>
        <v>-9.7425357312937999E-3</v>
      </c>
      <c r="Z171" s="4">
        <f t="shared" si="178"/>
        <v>8634.9443412341534</v>
      </c>
      <c r="AA171" s="4">
        <f t="shared" si="179"/>
        <v>24777.673938745957</v>
      </c>
      <c r="AB171" s="4">
        <f t="shared" si="180"/>
        <v>32591.200704066374</v>
      </c>
      <c r="AC171" s="12">
        <f t="shared" si="166"/>
        <v>1.4515085737156743</v>
      </c>
      <c r="AD171" s="12">
        <f t="shared" si="167"/>
        <v>2.9752441468944002</v>
      </c>
      <c r="AE171" s="12">
        <f t="shared" si="168"/>
        <v>7.2008008880167562</v>
      </c>
      <c r="AF171" s="11">
        <f t="shared" si="169"/>
        <v>-4.0504037456468023E-3</v>
      </c>
      <c r="AG171" s="11">
        <f t="shared" si="170"/>
        <v>2.9673830763510267E-4</v>
      </c>
      <c r="AH171" s="11">
        <f t="shared" si="171"/>
        <v>9.7937136394747881E-3</v>
      </c>
      <c r="AI171" s="1">
        <f t="shared" si="135"/>
        <v>350892.95067120757</v>
      </c>
      <c r="AJ171" s="1">
        <f t="shared" si="136"/>
        <v>132173.15364077935</v>
      </c>
      <c r="AK171" s="1">
        <f t="shared" si="137"/>
        <v>49504.035443512039</v>
      </c>
      <c r="AL171" s="10">
        <f t="shared" si="172"/>
        <v>61.22485029349226</v>
      </c>
      <c r="AM171" s="10">
        <f t="shared" si="173"/>
        <v>13.49758264288559</v>
      </c>
      <c r="AN171" s="10">
        <f t="shared" si="174"/>
        <v>4.4318980948431372</v>
      </c>
      <c r="AO171" s="7">
        <f t="shared" si="175"/>
        <v>6.4917180376813351E-3</v>
      </c>
      <c r="AP171" s="7">
        <f t="shared" si="176"/>
        <v>8.1778525593516789E-3</v>
      </c>
      <c r="AQ171" s="7">
        <f t="shared" si="177"/>
        <v>7.4183441060393634E-3</v>
      </c>
      <c r="AR171" s="1">
        <f t="shared" si="183"/>
        <v>181280.29888514665</v>
      </c>
      <c r="AS171" s="1">
        <f t="shared" si="181"/>
        <v>70615.258979161459</v>
      </c>
      <c r="AT171" s="1">
        <f t="shared" si="182"/>
        <v>26430.004547592667</v>
      </c>
      <c r="AU171" s="1">
        <f t="shared" si="138"/>
        <v>36256.059777029332</v>
      </c>
      <c r="AV171" s="1">
        <f t="shared" si="139"/>
        <v>14123.051795832293</v>
      </c>
      <c r="AW171" s="1">
        <f t="shared" si="140"/>
        <v>5286.0009095185342</v>
      </c>
      <c r="AX171">
        <v>0.2</v>
      </c>
      <c r="AY171">
        <v>0.2</v>
      </c>
      <c r="AZ171">
        <v>0.2</v>
      </c>
      <c r="BA171">
        <f t="shared" si="184"/>
        <v>0.19999999999999998</v>
      </c>
      <c r="BB171">
        <f t="shared" si="190"/>
        <v>4.000000000000001E-3</v>
      </c>
      <c r="BC171">
        <f t="shared" si="185"/>
        <v>4.000000000000001E-3</v>
      </c>
      <c r="BD171">
        <f t="shared" si="186"/>
        <v>4.000000000000001E-3</v>
      </c>
      <c r="BE171">
        <f t="shared" si="187"/>
        <v>725.12119554058677</v>
      </c>
      <c r="BF171">
        <f t="shared" si="188"/>
        <v>282.46103591664593</v>
      </c>
      <c r="BG171">
        <f t="shared" si="189"/>
        <v>105.72001819037069</v>
      </c>
      <c r="BH171">
        <f t="shared" si="191"/>
        <v>839.75202026252839</v>
      </c>
      <c r="BI171">
        <f t="shared" si="192"/>
        <v>113.99820524514567</v>
      </c>
      <c r="BJ171">
        <f t="shared" si="193"/>
        <v>32.438209058428484</v>
      </c>
      <c r="BK171" s="7">
        <f t="shared" si="194"/>
        <v>3.3181440978571092E-2</v>
      </c>
      <c r="BL171" s="8">
        <f>BL$3*temperature!$I281+BL$4*temperature!$I281^2+BL$5*temperature!$I281^6</f>
        <v>-18.87668340056597</v>
      </c>
      <c r="BM171" s="8">
        <f>BM$3*temperature!$I281+BM$4*temperature!$I281^2+BM$5*temperature!$I281^6</f>
        <v>-17.325798125749024</v>
      </c>
      <c r="BN171" s="8">
        <f>BN$3*temperature!$I281+BN$4*temperature!$I281^2+BN$5*temperature!$I281^6</f>
        <v>-15.82732864359482</v>
      </c>
      <c r="BO171" s="8"/>
      <c r="BP171" s="8"/>
      <c r="BQ171" s="8"/>
    </row>
    <row r="172" spans="1:69" x14ac:dyDescent="0.3">
      <c r="A172">
        <f t="shared" si="141"/>
        <v>2126</v>
      </c>
      <c r="B172" s="4">
        <f t="shared" si="142"/>
        <v>1165.1687983883462</v>
      </c>
      <c r="C172" s="4">
        <f t="shared" si="143"/>
        <v>2962.9830870187907</v>
      </c>
      <c r="D172" s="4">
        <f t="shared" si="144"/>
        <v>4366.3851938942407</v>
      </c>
      <c r="E172" s="11">
        <f t="shared" si="145"/>
        <v>1.0704495047758627E-5</v>
      </c>
      <c r="F172" s="11">
        <f t="shared" si="146"/>
        <v>2.1088573039145095E-5</v>
      </c>
      <c r="G172" s="11">
        <f t="shared" si="147"/>
        <v>4.3051571693777623E-5</v>
      </c>
      <c r="H172" s="4">
        <f t="shared" si="148"/>
        <v>181611.46679315536</v>
      </c>
      <c r="I172" s="4">
        <f t="shared" si="149"/>
        <v>70994.837365138621</v>
      </c>
      <c r="J172" s="4">
        <f t="shared" si="150"/>
        <v>26575.571151806045</v>
      </c>
      <c r="K172" s="4">
        <f t="shared" si="151"/>
        <v>155867.08727899267</v>
      </c>
      <c r="L172" s="4">
        <f t="shared" si="152"/>
        <v>23960.594873516529</v>
      </c>
      <c r="M172" s="4">
        <f t="shared" si="153"/>
        <v>6086.4009865570597</v>
      </c>
      <c r="N172" s="11">
        <f t="shared" si="154"/>
        <v>1.8161039660482547E-3</v>
      </c>
      <c r="O172" s="11">
        <f t="shared" si="155"/>
        <v>5.3541011277500328E-3</v>
      </c>
      <c r="P172" s="11">
        <f t="shared" si="156"/>
        <v>5.464340087441899E-3</v>
      </c>
      <c r="Q172" s="4">
        <f t="shared" si="157"/>
        <v>7305.0396233702222</v>
      </c>
      <c r="R172" s="4">
        <f t="shared" si="158"/>
        <v>10268.846619365686</v>
      </c>
      <c r="S172" s="4">
        <f t="shared" si="159"/>
        <v>5609.8170432176012</v>
      </c>
      <c r="T172" s="4">
        <f t="shared" si="160"/>
        <v>40.223449280822265</v>
      </c>
      <c r="U172" s="4">
        <f t="shared" si="161"/>
        <v>144.6421599158154</v>
      </c>
      <c r="V172" s="4">
        <f t="shared" si="162"/>
        <v>211.08923722365097</v>
      </c>
      <c r="W172" s="11">
        <f t="shared" si="163"/>
        <v>-1.0734613539272964E-2</v>
      </c>
      <c r="X172" s="11">
        <f t="shared" si="164"/>
        <v>-1.217998157191269E-2</v>
      </c>
      <c r="Y172" s="11">
        <f t="shared" si="165"/>
        <v>-9.7425357312937999E-3</v>
      </c>
      <c r="Z172" s="4">
        <f t="shared" si="178"/>
        <v>8524.4046446407447</v>
      </c>
      <c r="AA172" s="4">
        <f t="shared" si="179"/>
        <v>24618.244509749424</v>
      </c>
      <c r="AB172" s="4">
        <f t="shared" si="180"/>
        <v>32773.185466661751</v>
      </c>
      <c r="AC172" s="12">
        <f t="shared" si="166"/>
        <v>1.4456293779518579</v>
      </c>
      <c r="AD172" s="12">
        <f t="shared" si="167"/>
        <v>2.976127015807351</v>
      </c>
      <c r="AE172" s="12">
        <f t="shared" si="168"/>
        <v>7.271323469888868</v>
      </c>
      <c r="AF172" s="11">
        <f t="shared" si="169"/>
        <v>-4.0504037456468023E-3</v>
      </c>
      <c r="AG172" s="11">
        <f t="shared" si="170"/>
        <v>2.9673830763510267E-4</v>
      </c>
      <c r="AH172" s="11">
        <f t="shared" si="171"/>
        <v>9.7937136394747881E-3</v>
      </c>
      <c r="AI172" s="1">
        <f t="shared" si="135"/>
        <v>352059.71538111614</v>
      </c>
      <c r="AJ172" s="1">
        <f t="shared" si="136"/>
        <v>133078.89007253372</v>
      </c>
      <c r="AK172" s="1">
        <f t="shared" si="137"/>
        <v>49839.632808679366</v>
      </c>
      <c r="AL172" s="10">
        <f t="shared" si="172"/>
        <v>61.618330213846818</v>
      </c>
      <c r="AM172" s="10">
        <f t="shared" si="173"/>
        <v>13.60686007123916</v>
      </c>
      <c r="AN172" s="10">
        <f t="shared" si="174"/>
        <v>4.4644466665024787</v>
      </c>
      <c r="AO172" s="7">
        <f t="shared" si="175"/>
        <v>6.4268008573045215E-3</v>
      </c>
      <c r="AP172" s="7">
        <f t="shared" si="176"/>
        <v>8.0960740337581612E-3</v>
      </c>
      <c r="AQ172" s="7">
        <f t="shared" si="177"/>
        <v>7.3441606649789701E-3</v>
      </c>
      <c r="AR172" s="1">
        <f t="shared" si="183"/>
        <v>181611.46679315536</v>
      </c>
      <c r="AS172" s="1">
        <f t="shared" si="181"/>
        <v>70994.837365138621</v>
      </c>
      <c r="AT172" s="1">
        <f t="shared" si="182"/>
        <v>26575.571151806045</v>
      </c>
      <c r="AU172" s="1">
        <f t="shared" si="138"/>
        <v>36322.293358631076</v>
      </c>
      <c r="AV172" s="1">
        <f t="shared" si="139"/>
        <v>14198.967473027726</v>
      </c>
      <c r="AW172" s="1">
        <f t="shared" si="140"/>
        <v>5315.1142303612096</v>
      </c>
      <c r="AX172">
        <v>0.2</v>
      </c>
      <c r="AY172">
        <v>0.2</v>
      </c>
      <c r="AZ172">
        <v>0.2</v>
      </c>
      <c r="BA172">
        <f t="shared" si="184"/>
        <v>0.20000000000000007</v>
      </c>
      <c r="BB172">
        <f t="shared" si="190"/>
        <v>4.000000000000001E-3</v>
      </c>
      <c r="BC172">
        <f t="shared" si="185"/>
        <v>4.000000000000001E-3</v>
      </c>
      <c r="BD172">
        <f t="shared" si="186"/>
        <v>4.000000000000001E-3</v>
      </c>
      <c r="BE172">
        <f t="shared" si="187"/>
        <v>726.44586717262155</v>
      </c>
      <c r="BF172">
        <f t="shared" si="188"/>
        <v>283.97934946055454</v>
      </c>
      <c r="BG172">
        <f t="shared" si="189"/>
        <v>106.30228460722421</v>
      </c>
      <c r="BH172">
        <f t="shared" si="191"/>
        <v>852.19542883776035</v>
      </c>
      <c r="BI172">
        <f t="shared" si="192"/>
        <v>115.35320861245479</v>
      </c>
      <c r="BJ172">
        <f t="shared" si="193"/>
        <v>32.435749864888571</v>
      </c>
      <c r="BK172" s="7">
        <f t="shared" si="194"/>
        <v>3.3045611376079059E-2</v>
      </c>
      <c r="BL172" s="8">
        <f>BL$3*temperature!$I282+BL$4*temperature!$I282^2+BL$5*temperature!$I282^6</f>
        <v>-19.303298301625382</v>
      </c>
      <c r="BM172" s="8">
        <f>BM$3*temperature!$I282+BM$4*temperature!$I282^2+BM$5*temperature!$I282^6</f>
        <v>-17.663506719513471</v>
      </c>
      <c r="BN172" s="8">
        <f>BN$3*temperature!$I282+BN$4*temperature!$I282^2+BN$5*temperature!$I282^6</f>
        <v>-16.097262125131138</v>
      </c>
      <c r="BO172" s="8"/>
      <c r="BP172" s="8"/>
      <c r="BQ172" s="8"/>
    </row>
    <row r="173" spans="1:69" x14ac:dyDescent="0.3">
      <c r="A173">
        <f t="shared" si="141"/>
        <v>2127</v>
      </c>
      <c r="B173" s="4">
        <f t="shared" si="142"/>
        <v>1165.1806473047968</v>
      </c>
      <c r="C173" s="4">
        <f t="shared" si="143"/>
        <v>2963.042447849773</v>
      </c>
      <c r="D173" s="4">
        <f t="shared" si="144"/>
        <v>4366.5637746521979</v>
      </c>
      <c r="E173" s="11">
        <f t="shared" si="145"/>
        <v>1.0169270295370694E-5</v>
      </c>
      <c r="F173" s="11">
        <f t="shared" si="146"/>
        <v>2.0034144387187839E-5</v>
      </c>
      <c r="G173" s="11">
        <f t="shared" si="147"/>
        <v>4.089899310908874E-5</v>
      </c>
      <c r="H173" s="4">
        <f t="shared" si="148"/>
        <v>181917.69607250762</v>
      </c>
      <c r="I173" s="4">
        <f t="shared" si="149"/>
        <v>71366.455065561779</v>
      </c>
      <c r="J173" s="4">
        <f t="shared" si="150"/>
        <v>26718.777716464698</v>
      </c>
      <c r="K173" s="4">
        <f t="shared" si="151"/>
        <v>156128.31923814144</v>
      </c>
      <c r="L173" s="4">
        <f t="shared" si="152"/>
        <v>24085.532462537329</v>
      </c>
      <c r="M173" s="4">
        <f t="shared" si="153"/>
        <v>6118.9482383302366</v>
      </c>
      <c r="N173" s="11">
        <f t="shared" si="154"/>
        <v>1.675991793451459E-3</v>
      </c>
      <c r="O173" s="11">
        <f t="shared" si="155"/>
        <v>5.2142941225090667E-3</v>
      </c>
      <c r="P173" s="11">
        <f t="shared" si="156"/>
        <v>5.3475365565074373E-3</v>
      </c>
      <c r="Q173" s="4">
        <f t="shared" si="157"/>
        <v>7238.8082193575528</v>
      </c>
      <c r="R173" s="4">
        <f t="shared" si="158"/>
        <v>10196.869150291848</v>
      </c>
      <c r="S173" s="4">
        <f t="shared" si="159"/>
        <v>5585.0980540634791</v>
      </c>
      <c r="T173" s="4">
        <f t="shared" si="160"/>
        <v>39.791666097576091</v>
      </c>
      <c r="U173" s="4">
        <f t="shared" si="161"/>
        <v>142.88042107351913</v>
      </c>
      <c r="V173" s="4">
        <f t="shared" si="162"/>
        <v>209.03269278750798</v>
      </c>
      <c r="W173" s="11">
        <f t="shared" si="163"/>
        <v>-1.0734613539272964E-2</v>
      </c>
      <c r="X173" s="11">
        <f t="shared" si="164"/>
        <v>-1.217998157191269E-2</v>
      </c>
      <c r="Y173" s="11">
        <f t="shared" si="165"/>
        <v>-9.7425357312937999E-3</v>
      </c>
      <c r="Z173" s="4">
        <f t="shared" si="178"/>
        <v>8414.0848675184334</v>
      </c>
      <c r="AA173" s="4">
        <f t="shared" si="179"/>
        <v>24456.36846461703</v>
      </c>
      <c r="AB173" s="4">
        <f t="shared" si="180"/>
        <v>32952.230149525712</v>
      </c>
      <c r="AC173" s="12">
        <f t="shared" si="166"/>
        <v>1.4397739953045845</v>
      </c>
      <c r="AD173" s="12">
        <f t="shared" si="167"/>
        <v>2.9770101467013288</v>
      </c>
      <c r="AE173" s="12">
        <f t="shared" si="168"/>
        <v>7.3425367297329514</v>
      </c>
      <c r="AF173" s="11">
        <f t="shared" si="169"/>
        <v>-4.0504037456468023E-3</v>
      </c>
      <c r="AG173" s="11">
        <f t="shared" si="170"/>
        <v>2.9673830763510267E-4</v>
      </c>
      <c r="AH173" s="11">
        <f t="shared" si="171"/>
        <v>9.7937136394747881E-3</v>
      </c>
      <c r="AI173" s="1">
        <f t="shared" si="135"/>
        <v>353176.0372016356</v>
      </c>
      <c r="AJ173" s="1">
        <f t="shared" si="136"/>
        <v>133969.96853830808</v>
      </c>
      <c r="AK173" s="1">
        <f t="shared" si="137"/>
        <v>50170.783758172634</v>
      </c>
      <c r="AL173" s="10">
        <f t="shared" si="172"/>
        <v>62.010378863916408</v>
      </c>
      <c r="AM173" s="10">
        <f t="shared" si="173"/>
        <v>13.715920596277861</v>
      </c>
      <c r="AN173" s="10">
        <f t="shared" si="174"/>
        <v>4.4969064039655127</v>
      </c>
      <c r="AO173" s="7">
        <f t="shared" si="175"/>
        <v>6.3625328487314763E-3</v>
      </c>
      <c r="AP173" s="7">
        <f t="shared" si="176"/>
        <v>8.0151132934205803E-3</v>
      </c>
      <c r="AQ173" s="7">
        <f t="shared" si="177"/>
        <v>7.2707190583291802E-3</v>
      </c>
      <c r="AR173" s="1">
        <f t="shared" si="183"/>
        <v>181917.69607250762</v>
      </c>
      <c r="AS173" s="1">
        <f t="shared" si="181"/>
        <v>71366.455065561779</v>
      </c>
      <c r="AT173" s="1">
        <f t="shared" si="182"/>
        <v>26718.777716464698</v>
      </c>
      <c r="AU173" s="1">
        <f t="shared" si="138"/>
        <v>36383.539214501528</v>
      </c>
      <c r="AV173" s="1">
        <f t="shared" si="139"/>
        <v>14273.291013112357</v>
      </c>
      <c r="AW173" s="1">
        <f t="shared" si="140"/>
        <v>5343.7555432929403</v>
      </c>
      <c r="AX173">
        <v>0.2</v>
      </c>
      <c r="AY173">
        <v>0.2</v>
      </c>
      <c r="AZ173">
        <v>0.2</v>
      </c>
      <c r="BA173">
        <f t="shared" si="184"/>
        <v>0.20000000000000004</v>
      </c>
      <c r="BB173">
        <f t="shared" si="190"/>
        <v>4.000000000000001E-3</v>
      </c>
      <c r="BC173">
        <f t="shared" si="185"/>
        <v>4.000000000000001E-3</v>
      </c>
      <c r="BD173">
        <f t="shared" si="186"/>
        <v>4.000000000000001E-3</v>
      </c>
      <c r="BE173">
        <f t="shared" si="187"/>
        <v>727.67078429003061</v>
      </c>
      <c r="BF173">
        <f t="shared" si="188"/>
        <v>285.46582026224718</v>
      </c>
      <c r="BG173">
        <f t="shared" si="189"/>
        <v>106.87511086585882</v>
      </c>
      <c r="BH173">
        <f t="shared" si="191"/>
        <v>864.82463125504773</v>
      </c>
      <c r="BI173">
        <f t="shared" si="192"/>
        <v>116.72453360164788</v>
      </c>
      <c r="BJ173">
        <f t="shared" si="193"/>
        <v>32.433346811701931</v>
      </c>
      <c r="BK173" s="7">
        <f t="shared" si="194"/>
        <v>3.2911435474243883E-2</v>
      </c>
      <c r="BL173" s="8">
        <f>BL$3*temperature!$I283+BL$4*temperature!$I283^2+BL$5*temperature!$I283^6</f>
        <v>-19.731229202005053</v>
      </c>
      <c r="BM173" s="8">
        <f>BM$3*temperature!$I283+BM$4*temperature!$I283^2+BM$5*temperature!$I283^6</f>
        <v>-18.002048264477629</v>
      </c>
      <c r="BN173" s="8">
        <f>BN$3*temperature!$I283+BN$4*temperature!$I283^2+BN$5*temperature!$I283^6</f>
        <v>-16.36768802498586</v>
      </c>
      <c r="BO173" s="8"/>
      <c r="BP173" s="8"/>
      <c r="BQ173" s="8"/>
    </row>
    <row r="174" spans="1:69" x14ac:dyDescent="0.3">
      <c r="A174">
        <f t="shared" si="141"/>
        <v>2128</v>
      </c>
      <c r="B174" s="4">
        <f t="shared" si="142"/>
        <v>1165.1919038898948</v>
      </c>
      <c r="C174" s="4">
        <f t="shared" si="143"/>
        <v>2963.0988417689873</v>
      </c>
      <c r="D174" s="4">
        <f t="shared" si="144"/>
        <v>4366.733433310842</v>
      </c>
      <c r="E174" s="11">
        <f t="shared" si="145"/>
        <v>9.6608067806021595E-6</v>
      </c>
      <c r="F174" s="11">
        <f t="shared" si="146"/>
        <v>1.9032437167828447E-5</v>
      </c>
      <c r="G174" s="11">
        <f t="shared" si="147"/>
        <v>3.8854043453634304E-5</v>
      </c>
      <c r="H174" s="4">
        <f t="shared" si="148"/>
        <v>182199.15427796336</v>
      </c>
      <c r="I174" s="4">
        <f t="shared" si="149"/>
        <v>71730.097833455584</v>
      </c>
      <c r="J174" s="4">
        <f t="shared" si="150"/>
        <v>26859.623460251612</v>
      </c>
      <c r="K174" s="4">
        <f t="shared" si="151"/>
        <v>156368.36616329625</v>
      </c>
      <c r="L174" s="4">
        <f t="shared" si="152"/>
        <v>24207.797871039729</v>
      </c>
      <c r="M174" s="4">
        <f t="shared" si="153"/>
        <v>6150.9647590021868</v>
      </c>
      <c r="N174" s="11">
        <f t="shared" si="154"/>
        <v>1.5374976578634847E-3</v>
      </c>
      <c r="O174" s="11">
        <f t="shared" si="155"/>
        <v>5.0763008329823833E-3</v>
      </c>
      <c r="P174" s="11">
        <f t="shared" si="156"/>
        <v>5.23235684057477E-3</v>
      </c>
      <c r="Q174" s="4">
        <f t="shared" si="157"/>
        <v>7172.1818772158413</v>
      </c>
      <c r="R174" s="4">
        <f t="shared" si="158"/>
        <v>10123.996063185286</v>
      </c>
      <c r="S174" s="4">
        <f t="shared" si="159"/>
        <v>5559.8395682490427</v>
      </c>
      <c r="T174" s="4">
        <f t="shared" si="160"/>
        <v>39.364517939934821</v>
      </c>
      <c r="U174" s="4">
        <f t="shared" si="161"/>
        <v>141.14014017785655</v>
      </c>
      <c r="V174" s="4">
        <f t="shared" si="162"/>
        <v>206.99618430901714</v>
      </c>
      <c r="W174" s="11">
        <f t="shared" si="163"/>
        <v>-1.0734613539272964E-2</v>
      </c>
      <c r="X174" s="11">
        <f t="shared" si="164"/>
        <v>-1.217998157191269E-2</v>
      </c>
      <c r="Y174" s="11">
        <f t="shared" si="165"/>
        <v>-9.7425357312937999E-3</v>
      </c>
      <c r="Z174" s="4">
        <f t="shared" si="178"/>
        <v>8304.0268156595394</v>
      </c>
      <c r="AA174" s="4">
        <f t="shared" si="179"/>
        <v>24292.152613881612</v>
      </c>
      <c r="AB174" s="4">
        <f t="shared" si="180"/>
        <v>33128.332738870842</v>
      </c>
      <c r="AC174" s="12">
        <f t="shared" si="166"/>
        <v>1.433942329321118</v>
      </c>
      <c r="AD174" s="12">
        <f t="shared" si="167"/>
        <v>2.9778935396540733</v>
      </c>
      <c r="AE174" s="12">
        <f t="shared" si="168"/>
        <v>7.4144474318512819</v>
      </c>
      <c r="AF174" s="11">
        <f t="shared" si="169"/>
        <v>-4.0504037456468023E-3</v>
      </c>
      <c r="AG174" s="11">
        <f t="shared" si="170"/>
        <v>2.9673830763510267E-4</v>
      </c>
      <c r="AH174" s="11">
        <f t="shared" si="171"/>
        <v>9.7937136394747881E-3</v>
      </c>
      <c r="AI174" s="1">
        <f t="shared" si="135"/>
        <v>354241.97269597353</v>
      </c>
      <c r="AJ174" s="1">
        <f t="shared" si="136"/>
        <v>134846.26269758964</v>
      </c>
      <c r="AK174" s="1">
        <f t="shared" si="137"/>
        <v>50497.460925648309</v>
      </c>
      <c r="AL174" s="10">
        <f t="shared" si="172"/>
        <v>62.400976505675523</v>
      </c>
      <c r="AM174" s="10">
        <f t="shared" si="173"/>
        <v>13.82475590720556</v>
      </c>
      <c r="AN174" s="10">
        <f t="shared" si="174"/>
        <v>4.5292751896293995</v>
      </c>
      <c r="AO174" s="7">
        <f t="shared" si="175"/>
        <v>6.2989075202441614E-3</v>
      </c>
      <c r="AP174" s="7">
        <f t="shared" si="176"/>
        <v>7.9349621604863745E-3</v>
      </c>
      <c r="AQ174" s="7">
        <f t="shared" si="177"/>
        <v>7.198011867745888E-3</v>
      </c>
      <c r="AR174" s="1">
        <f t="shared" si="183"/>
        <v>182199.15427796336</v>
      </c>
      <c r="AS174" s="1">
        <f t="shared" si="181"/>
        <v>71730.097833455584</v>
      </c>
      <c r="AT174" s="1">
        <f t="shared" si="182"/>
        <v>26859.623460251612</v>
      </c>
      <c r="AU174" s="1">
        <f t="shared" si="138"/>
        <v>36439.830855592671</v>
      </c>
      <c r="AV174" s="1">
        <f t="shared" si="139"/>
        <v>14346.019566691117</v>
      </c>
      <c r="AW174" s="1">
        <f t="shared" si="140"/>
        <v>5371.9246920503228</v>
      </c>
      <c r="AX174">
        <v>0.2</v>
      </c>
      <c r="AY174">
        <v>0.2</v>
      </c>
      <c r="AZ174">
        <v>0.2</v>
      </c>
      <c r="BA174">
        <f t="shared" si="184"/>
        <v>0.2</v>
      </c>
      <c r="BB174">
        <f t="shared" si="190"/>
        <v>4.000000000000001E-3</v>
      </c>
      <c r="BC174">
        <f t="shared" si="185"/>
        <v>4.000000000000001E-3</v>
      </c>
      <c r="BD174">
        <f t="shared" si="186"/>
        <v>4.000000000000001E-3</v>
      </c>
      <c r="BE174">
        <f t="shared" si="187"/>
        <v>728.79661711185361</v>
      </c>
      <c r="BF174">
        <f t="shared" si="188"/>
        <v>286.92039133382241</v>
      </c>
      <c r="BG174">
        <f t="shared" si="189"/>
        <v>107.43849384100648</v>
      </c>
      <c r="BH174">
        <f t="shared" si="191"/>
        <v>877.64241769728619</v>
      </c>
      <c r="BI174">
        <f t="shared" si="192"/>
        <v>118.11237805655122</v>
      </c>
      <c r="BJ174">
        <f t="shared" si="193"/>
        <v>32.430999376839885</v>
      </c>
      <c r="BK174" s="7">
        <f t="shared" si="194"/>
        <v>3.2778909710630993E-2</v>
      </c>
      <c r="BL174" s="8">
        <f>BL$3*temperature!$I284+BL$4*temperature!$I284^2+BL$5*temperature!$I284^6</f>
        <v>-20.160379110862738</v>
      </c>
      <c r="BM174" s="8">
        <f>BM$3*temperature!$I284+BM$4*temperature!$I284^2+BM$5*temperature!$I284^6</f>
        <v>-18.341349888380233</v>
      </c>
      <c r="BN174" s="8">
        <f>BN$3*temperature!$I284+BN$4*temperature!$I284^2+BN$5*temperature!$I284^6</f>
        <v>-16.638551338741848</v>
      </c>
      <c r="BO174" s="8"/>
      <c r="BP174" s="8"/>
      <c r="BQ174" s="8"/>
    </row>
    <row r="175" spans="1:69" x14ac:dyDescent="0.3">
      <c r="A175">
        <f t="shared" si="141"/>
        <v>2129</v>
      </c>
      <c r="B175" s="4">
        <f t="shared" si="142"/>
        <v>1165.2025977490482</v>
      </c>
      <c r="C175" s="4">
        <f t="shared" si="143"/>
        <v>2963.1524170118887</v>
      </c>
      <c r="D175" s="4">
        <f t="shared" si="144"/>
        <v>4366.8946152988819</v>
      </c>
      <c r="E175" s="11">
        <f t="shared" si="145"/>
        <v>9.1777664415720506E-6</v>
      </c>
      <c r="F175" s="11">
        <f t="shared" si="146"/>
        <v>1.8080815309437025E-5</v>
      </c>
      <c r="G175" s="11">
        <f t="shared" si="147"/>
        <v>3.6911341280952588E-5</v>
      </c>
      <c r="H175" s="4">
        <f t="shared" si="148"/>
        <v>182456.01994691664</v>
      </c>
      <c r="I175" s="4">
        <f t="shared" si="149"/>
        <v>72085.755892119225</v>
      </c>
      <c r="J175" s="4">
        <f t="shared" si="150"/>
        <v>26998.108731703171</v>
      </c>
      <c r="K175" s="4">
        <f t="shared" si="151"/>
        <v>156587.37828029846</v>
      </c>
      <c r="L175" s="4">
        <f t="shared" si="152"/>
        <v>24327.387102419849</v>
      </c>
      <c r="M175" s="4">
        <f t="shared" si="153"/>
        <v>6182.4502558680015</v>
      </c>
      <c r="N175" s="11">
        <f t="shared" si="154"/>
        <v>1.4006165209496935E-3</v>
      </c>
      <c r="O175" s="11">
        <f t="shared" si="155"/>
        <v>4.9401119431513596E-3</v>
      </c>
      <c r="P175" s="11">
        <f t="shared" si="156"/>
        <v>5.1187899946483206E-3</v>
      </c>
      <c r="Q175" s="4">
        <f t="shared" si="157"/>
        <v>7105.1941278655095</v>
      </c>
      <c r="R175" s="4">
        <f t="shared" si="158"/>
        <v>10050.272199769641</v>
      </c>
      <c r="S175" s="4">
        <f t="shared" si="159"/>
        <v>5534.0592765916963</v>
      </c>
      <c r="T175" s="4">
        <f t="shared" si="160"/>
        <v>38.941955052689842</v>
      </c>
      <c r="U175" s="4">
        <f t="shared" si="161"/>
        <v>139.42105587143308</v>
      </c>
      <c r="V175" s="4">
        <f t="shared" si="162"/>
        <v>204.97951658714507</v>
      </c>
      <c r="W175" s="11">
        <f t="shared" si="163"/>
        <v>-1.0734613539272964E-2</v>
      </c>
      <c r="X175" s="11">
        <f t="shared" si="164"/>
        <v>-1.217998157191269E-2</v>
      </c>
      <c r="Y175" s="11">
        <f t="shared" si="165"/>
        <v>-9.7425357312937999E-3</v>
      </c>
      <c r="Z175" s="4">
        <f t="shared" si="178"/>
        <v>8194.2710636005977</v>
      </c>
      <c r="AA175" s="4">
        <f t="shared" si="179"/>
        <v>24125.702874150214</v>
      </c>
      <c r="AB175" s="4">
        <f t="shared" si="180"/>
        <v>33301.492655393544</v>
      </c>
      <c r="AC175" s="12">
        <f t="shared" si="166"/>
        <v>1.4281342839393942</v>
      </c>
      <c r="AD175" s="12">
        <f t="shared" si="167"/>
        <v>2.9787771947433477</v>
      </c>
      <c r="AE175" s="12">
        <f t="shared" si="168"/>
        <v>7.4870624067937728</v>
      </c>
      <c r="AF175" s="11">
        <f t="shared" si="169"/>
        <v>-4.0504037456468023E-3</v>
      </c>
      <c r="AG175" s="11">
        <f t="shared" si="170"/>
        <v>2.9673830763510267E-4</v>
      </c>
      <c r="AH175" s="11">
        <f t="shared" si="171"/>
        <v>9.7937136394747881E-3</v>
      </c>
      <c r="AI175" s="1">
        <f t="shared" si="135"/>
        <v>355257.60628196888</v>
      </c>
      <c r="AJ175" s="1">
        <f t="shared" si="136"/>
        <v>135707.6559945218</v>
      </c>
      <c r="AK175" s="1">
        <f t="shared" si="137"/>
        <v>50819.639525133804</v>
      </c>
      <c r="AL175" s="10">
        <f t="shared" si="172"/>
        <v>62.790103906055883</v>
      </c>
      <c r="AM175" s="10">
        <f t="shared" si="173"/>
        <v>13.933357833057181</v>
      </c>
      <c r="AN175" s="10">
        <f t="shared" si="174"/>
        <v>4.5615509484309662</v>
      </c>
      <c r="AO175" s="7">
        <f t="shared" si="175"/>
        <v>6.2359184450417196E-3</v>
      </c>
      <c r="AP175" s="7">
        <f t="shared" si="176"/>
        <v>7.8556125388815103E-3</v>
      </c>
      <c r="AQ175" s="7">
        <f t="shared" si="177"/>
        <v>7.1260317490684294E-3</v>
      </c>
      <c r="AR175" s="1">
        <f t="shared" si="183"/>
        <v>182456.01994691664</v>
      </c>
      <c r="AS175" s="1">
        <f t="shared" si="181"/>
        <v>72085.755892119225</v>
      </c>
      <c r="AT175" s="1">
        <f t="shared" si="182"/>
        <v>26998.108731703171</v>
      </c>
      <c r="AU175" s="1">
        <f t="shared" si="138"/>
        <v>36491.203989383328</v>
      </c>
      <c r="AV175" s="1">
        <f t="shared" si="139"/>
        <v>14417.151178423846</v>
      </c>
      <c r="AW175" s="1">
        <f t="shared" si="140"/>
        <v>5399.6217463406347</v>
      </c>
      <c r="AX175">
        <v>0.2</v>
      </c>
      <c r="AY175">
        <v>0.2</v>
      </c>
      <c r="AZ175">
        <v>0.2</v>
      </c>
      <c r="BA175">
        <f t="shared" si="184"/>
        <v>0.2</v>
      </c>
      <c r="BB175">
        <f t="shared" si="190"/>
        <v>4.000000000000001E-3</v>
      </c>
      <c r="BC175">
        <f t="shared" si="185"/>
        <v>4.000000000000001E-3</v>
      </c>
      <c r="BD175">
        <f t="shared" si="186"/>
        <v>4.000000000000001E-3</v>
      </c>
      <c r="BE175">
        <f t="shared" si="187"/>
        <v>729.82407978766673</v>
      </c>
      <c r="BF175">
        <f t="shared" si="188"/>
        <v>288.34302356847695</v>
      </c>
      <c r="BG175">
        <f t="shared" si="189"/>
        <v>107.99243492681271</v>
      </c>
      <c r="BH175">
        <f t="shared" si="191"/>
        <v>890.65162004413708</v>
      </c>
      <c r="BI175">
        <f t="shared" si="192"/>
        <v>119.51694218924735</v>
      </c>
      <c r="BJ175">
        <f t="shared" si="193"/>
        <v>32.42870703854836</v>
      </c>
      <c r="BK175" s="7">
        <f t="shared" si="194"/>
        <v>3.2648029963381314E-2</v>
      </c>
      <c r="BL175" s="8">
        <f>BL$3*temperature!$I285+BL$4*temperature!$I285^2+BL$5*temperature!$I285^6</f>
        <v>-20.590652114508952</v>
      </c>
      <c r="BM175" s="8">
        <f>BM$3*temperature!$I285+BM$4*temperature!$I285^2+BM$5*temperature!$I285^6</f>
        <v>-18.681339589970374</v>
      </c>
      <c r="BN175" s="8">
        <f>BN$3*temperature!$I285+BN$4*temperature!$I285^2+BN$5*temperature!$I285^6</f>
        <v>-16.909797773412798</v>
      </c>
      <c r="BO175" s="8"/>
      <c r="BP175" s="8"/>
      <c r="BQ175" s="8"/>
    </row>
    <row r="176" spans="1:69" x14ac:dyDescent="0.3">
      <c r="A176">
        <f t="shared" si="141"/>
        <v>2130</v>
      </c>
      <c r="B176" s="4">
        <f t="shared" si="142"/>
        <v>1165.2127570084824</v>
      </c>
      <c r="C176" s="4">
        <f t="shared" si="143"/>
        <v>2963.2033144128955</v>
      </c>
      <c r="D176" s="4">
        <f t="shared" si="144"/>
        <v>4367.047743839491</v>
      </c>
      <c r="E176" s="11">
        <f t="shared" si="145"/>
        <v>8.7188781194934471E-6</v>
      </c>
      <c r="F176" s="11">
        <f t="shared" si="146"/>
        <v>1.7176774543965172E-5</v>
      </c>
      <c r="G176" s="11">
        <f t="shared" si="147"/>
        <v>3.5065774216904959E-5</v>
      </c>
      <c r="H176" s="4">
        <f t="shared" si="148"/>
        <v>182688.48219560104</v>
      </c>
      <c r="I176" s="4">
        <f t="shared" si="149"/>
        <v>72433.423841220851</v>
      </c>
      <c r="J176" s="4">
        <f t="shared" si="150"/>
        <v>27134.23498174853</v>
      </c>
      <c r="K176" s="4">
        <f t="shared" si="151"/>
        <v>156785.51500296622</v>
      </c>
      <c r="L176" s="4">
        <f t="shared" si="152"/>
        <v>24444.29765885714</v>
      </c>
      <c r="M176" s="4">
        <f t="shared" si="153"/>
        <v>6213.4047011568091</v>
      </c>
      <c r="N176" s="11">
        <f t="shared" si="154"/>
        <v>1.265342870183872E-3</v>
      </c>
      <c r="O176" s="11">
        <f t="shared" si="155"/>
        <v>4.805717767596196E-3</v>
      </c>
      <c r="P176" s="11">
        <f t="shared" si="156"/>
        <v>5.0068248037140606E-3</v>
      </c>
      <c r="Q176" s="4">
        <f t="shared" si="157"/>
        <v>7037.8779737623145</v>
      </c>
      <c r="R176" s="4">
        <f t="shared" si="158"/>
        <v>9975.741911240857</v>
      </c>
      <c r="S176" s="4">
        <f t="shared" si="159"/>
        <v>5507.7747523996468</v>
      </c>
      <c r="T176" s="4">
        <f t="shared" si="160"/>
        <v>38.523928214735477</v>
      </c>
      <c r="U176" s="4">
        <f t="shared" si="161"/>
        <v>137.72290998018241</v>
      </c>
      <c r="V176" s="4">
        <f t="shared" si="162"/>
        <v>202.98249632261147</v>
      </c>
      <c r="W176" s="11">
        <f t="shared" si="163"/>
        <v>-1.0734613539272964E-2</v>
      </c>
      <c r="X176" s="11">
        <f t="shared" si="164"/>
        <v>-1.217998157191269E-2</v>
      </c>
      <c r="Y176" s="11">
        <f t="shared" si="165"/>
        <v>-9.7425357312937999E-3</v>
      </c>
      <c r="Z176" s="4">
        <f t="shared" si="178"/>
        <v>8084.8569498357974</v>
      </c>
      <c r="AA176" s="4">
        <f t="shared" si="179"/>
        <v>23957.124191312028</v>
      </c>
      <c r="AB176" s="4">
        <f t="shared" si="180"/>
        <v>33471.710720696661</v>
      </c>
      <c r="AC176" s="12">
        <f t="shared" si="166"/>
        <v>1.4223497634864395</v>
      </c>
      <c r="AD176" s="12">
        <f t="shared" si="167"/>
        <v>2.9796611120469381</v>
      </c>
      <c r="AE176" s="12">
        <f t="shared" si="168"/>
        <v>7.5603885520067875</v>
      </c>
      <c r="AF176" s="11">
        <f t="shared" si="169"/>
        <v>-4.0504037456468023E-3</v>
      </c>
      <c r="AG176" s="11">
        <f t="shared" si="170"/>
        <v>2.9673830763510267E-4</v>
      </c>
      <c r="AH176" s="11">
        <f t="shared" si="171"/>
        <v>9.7937136394747881E-3</v>
      </c>
      <c r="AI176" s="1">
        <f t="shared" si="135"/>
        <v>356223.0496431553</v>
      </c>
      <c r="AJ176" s="1">
        <f t="shared" si="136"/>
        <v>136554.04157349348</v>
      </c>
      <c r="AK176" s="1">
        <f t="shared" si="137"/>
        <v>51137.297318961057</v>
      </c>
      <c r="AL176" s="10">
        <f t="shared" si="172"/>
        <v>63.177742333498607</v>
      </c>
      <c r="AM176" s="10">
        <f t="shared" si="173"/>
        <v>14.041718342954248</v>
      </c>
      <c r="AN176" s="10">
        <f t="shared" si="174"/>
        <v>4.5937316477456438</v>
      </c>
      <c r="AO176" s="7">
        <f t="shared" si="175"/>
        <v>6.1735592605913023E-3</v>
      </c>
      <c r="AP176" s="7">
        <f t="shared" si="176"/>
        <v>7.777056413492695E-3</v>
      </c>
      <c r="AQ176" s="7">
        <f t="shared" si="177"/>
        <v>7.0547714315777454E-3</v>
      </c>
      <c r="AR176" s="1">
        <f t="shared" si="183"/>
        <v>182688.48219560104</v>
      </c>
      <c r="AS176" s="1">
        <f t="shared" si="181"/>
        <v>72433.423841220851</v>
      </c>
      <c r="AT176" s="1">
        <f t="shared" si="182"/>
        <v>27134.23498174853</v>
      </c>
      <c r="AU176" s="1">
        <f t="shared" si="138"/>
        <v>36537.696439120213</v>
      </c>
      <c r="AV176" s="1">
        <f t="shared" si="139"/>
        <v>14486.684768244171</v>
      </c>
      <c r="AW176" s="1">
        <f t="shared" si="140"/>
        <v>5426.8469963497064</v>
      </c>
      <c r="AX176">
        <v>0.2</v>
      </c>
      <c r="AY176">
        <v>0.2</v>
      </c>
      <c r="AZ176">
        <v>0.2</v>
      </c>
      <c r="BA176">
        <f t="shared" si="184"/>
        <v>0.2</v>
      </c>
      <c r="BB176">
        <f t="shared" si="190"/>
        <v>4.000000000000001E-3</v>
      </c>
      <c r="BC176">
        <f t="shared" si="185"/>
        <v>4.000000000000001E-3</v>
      </c>
      <c r="BD176">
        <f t="shared" si="186"/>
        <v>4.000000000000001E-3</v>
      </c>
      <c r="BE176">
        <f t="shared" si="187"/>
        <v>730.75392878240439</v>
      </c>
      <c r="BF176">
        <f t="shared" si="188"/>
        <v>289.73369536488349</v>
      </c>
      <c r="BG176">
        <f t="shared" si="189"/>
        <v>108.53693992699415</v>
      </c>
      <c r="BH176">
        <f t="shared" si="191"/>
        <v>903.8551124856275</v>
      </c>
      <c r="BI176">
        <f t="shared" si="192"/>
        <v>120.93842860736783</v>
      </c>
      <c r="BJ176">
        <f t="shared" si="193"/>
        <v>32.426469275107046</v>
      </c>
      <c r="BK176" s="7">
        <f t="shared" si="194"/>
        <v>3.2518791566277433E-2</v>
      </c>
      <c r="BL176" s="8">
        <f>BL$3*temperature!$I286+BL$4*temperature!$I286^2+BL$5*temperature!$I286^6</f>
        <v>-21.021953429418094</v>
      </c>
      <c r="BM176" s="8">
        <f>BM$3*temperature!$I286+BM$4*temperature!$I286^2+BM$5*temperature!$I286^6</f>
        <v>-19.021946276881195</v>
      </c>
      <c r="BN176" s="8">
        <f>BN$3*temperature!$I286+BN$4*temperature!$I286^2+BN$5*temperature!$I286^6</f>
        <v>-17.181373774320043</v>
      </c>
      <c r="BO176" s="8"/>
      <c r="BP176" s="8"/>
      <c r="BQ176" s="8"/>
    </row>
    <row r="177" spans="1:69" x14ac:dyDescent="0.3">
      <c r="A177">
        <f t="shared" si="141"/>
        <v>2131</v>
      </c>
      <c r="B177" s="4">
        <f t="shared" si="142"/>
        <v>1165.2224083890935</v>
      </c>
      <c r="C177" s="4">
        <f t="shared" si="143"/>
        <v>2963.251667774392</v>
      </c>
      <c r="D177" s="4">
        <f t="shared" si="144"/>
        <v>4367.1932210541618</v>
      </c>
      <c r="E177" s="11">
        <f t="shared" si="145"/>
        <v>8.2829342135187741E-6</v>
      </c>
      <c r="F177" s="11">
        <f t="shared" si="146"/>
        <v>1.6317935816766913E-5</v>
      </c>
      <c r="G177" s="11">
        <f t="shared" si="147"/>
        <v>3.3312485506059708E-5</v>
      </c>
      <c r="H177" s="4">
        <f t="shared" si="148"/>
        <v>182896.74031253584</v>
      </c>
      <c r="I177" s="4">
        <f t="shared" si="149"/>
        <v>72773.100559903105</v>
      </c>
      <c r="J177" s="4">
        <f t="shared" si="150"/>
        <v>27268.004735679235</v>
      </c>
      <c r="K177" s="4">
        <f t="shared" si="151"/>
        <v>156962.94458101646</v>
      </c>
      <c r="L177" s="4">
        <f t="shared" si="152"/>
        <v>24558.5285081644</v>
      </c>
      <c r="M177" s="4">
        <f t="shared" si="153"/>
        <v>6243.828325300713</v>
      </c>
      <c r="N177" s="11">
        <f t="shared" si="154"/>
        <v>1.131670728937495E-3</v>
      </c>
      <c r="O177" s="11">
        <f t="shared" si="155"/>
        <v>4.6731082603173046E-3</v>
      </c>
      <c r="P177" s="11">
        <f t="shared" si="156"/>
        <v>4.8964497899581794E-3</v>
      </c>
      <c r="Q177" s="4">
        <f t="shared" si="157"/>
        <v>6970.2658713706724</v>
      </c>
      <c r="R177" s="4">
        <f t="shared" si="158"/>
        <v>9900.4490297856155</v>
      </c>
      <c r="S177" s="4">
        <f t="shared" si="159"/>
        <v>5481.0034403802647</v>
      </c>
      <c r="T177" s="4">
        <f t="shared" si="160"/>
        <v>38.110388733335597</v>
      </c>
      <c r="U177" s="4">
        <f t="shared" si="161"/>
        <v>136.0454474745936</v>
      </c>
      <c r="V177" s="4">
        <f t="shared" si="162"/>
        <v>201.00493209936121</v>
      </c>
      <c r="W177" s="11">
        <f t="shared" si="163"/>
        <v>-1.0734613539272964E-2</v>
      </c>
      <c r="X177" s="11">
        <f t="shared" si="164"/>
        <v>-1.217998157191269E-2</v>
      </c>
      <c r="Y177" s="11">
        <f t="shared" si="165"/>
        <v>-9.7425357312937999E-3</v>
      </c>
      <c r="Z177" s="4">
        <f t="shared" si="178"/>
        <v>7975.8225738505635</v>
      </c>
      <c r="AA177" s="4">
        <f t="shared" si="179"/>
        <v>23786.520467352973</v>
      </c>
      <c r="AB177" s="4">
        <f t="shared" si="180"/>
        <v>33638.989122936007</v>
      </c>
      <c r="AC177" s="12">
        <f t="shared" si="166"/>
        <v>1.4165886726767942</v>
      </c>
      <c r="AD177" s="12">
        <f t="shared" si="167"/>
        <v>2.9805452916426529</v>
      </c>
      <c r="AE177" s="12">
        <f t="shared" si="168"/>
        <v>7.6344328324883053</v>
      </c>
      <c r="AF177" s="11">
        <f t="shared" si="169"/>
        <v>-4.0504037456468023E-3</v>
      </c>
      <c r="AG177" s="11">
        <f t="shared" si="170"/>
        <v>2.9673830763510267E-4</v>
      </c>
      <c r="AH177" s="11">
        <f t="shared" si="171"/>
        <v>9.7937136394747881E-3</v>
      </c>
      <c r="AI177" s="1">
        <f t="shared" si="135"/>
        <v>357138.44111796003</v>
      </c>
      <c r="AJ177" s="1">
        <f t="shared" si="136"/>
        <v>137385.32218438829</v>
      </c>
      <c r="AK177" s="1">
        <f t="shared" si="137"/>
        <v>51450.414583414655</v>
      </c>
      <c r="AL177" s="10">
        <f t="shared" si="172"/>
        <v>63.563873554382361</v>
      </c>
      <c r="AM177" s="10">
        <f t="shared" si="173"/>
        <v>14.149829546292825</v>
      </c>
      <c r="AN177" s="10">
        <f t="shared" si="174"/>
        <v>4.6258152972705657</v>
      </c>
      <c r="AO177" s="7">
        <f t="shared" si="175"/>
        <v>6.111823667985389E-3</v>
      </c>
      <c r="AP177" s="7">
        <f t="shared" si="176"/>
        <v>7.6992858493577683E-3</v>
      </c>
      <c r="AQ177" s="7">
        <f t="shared" si="177"/>
        <v>6.984223717261968E-3</v>
      </c>
      <c r="AR177" s="1">
        <f t="shared" si="183"/>
        <v>182896.74031253584</v>
      </c>
      <c r="AS177" s="1">
        <f t="shared" si="181"/>
        <v>72773.100559903105</v>
      </c>
      <c r="AT177" s="1">
        <f t="shared" si="182"/>
        <v>27268.004735679235</v>
      </c>
      <c r="AU177" s="1">
        <f t="shared" si="138"/>
        <v>36579.348062507168</v>
      </c>
      <c r="AV177" s="1">
        <f t="shared" si="139"/>
        <v>14554.620111980621</v>
      </c>
      <c r="AW177" s="1">
        <f t="shared" si="140"/>
        <v>5453.6009471358475</v>
      </c>
      <c r="AX177">
        <v>0.2</v>
      </c>
      <c r="AY177">
        <v>0.2</v>
      </c>
      <c r="AZ177">
        <v>0.2</v>
      </c>
      <c r="BA177">
        <f t="shared" si="184"/>
        <v>0.2</v>
      </c>
      <c r="BB177">
        <f t="shared" si="190"/>
        <v>4.000000000000001E-3</v>
      </c>
      <c r="BC177">
        <f t="shared" si="185"/>
        <v>4.000000000000001E-3</v>
      </c>
      <c r="BD177">
        <f t="shared" si="186"/>
        <v>4.000000000000001E-3</v>
      </c>
      <c r="BE177">
        <f t="shared" si="187"/>
        <v>731.58696125014353</v>
      </c>
      <c r="BF177">
        <f t="shared" si="188"/>
        <v>291.09240223961251</v>
      </c>
      <c r="BG177">
        <f t="shared" si="189"/>
        <v>109.07201894271697</v>
      </c>
      <c r="BH177">
        <f t="shared" si="191"/>
        <v>917.2558121449639</v>
      </c>
      <c r="BI177">
        <f t="shared" si="192"/>
        <v>122.37704234174861</v>
      </c>
      <c r="BJ177">
        <f t="shared" si="193"/>
        <v>32.424285564618401</v>
      </c>
      <c r="BK177" s="7">
        <f t="shared" si="194"/>
        <v>3.2391189323734276E-2</v>
      </c>
      <c r="BL177" s="8">
        <f>BL$3*temperature!$I287+BL$4*temperature!$I287^2+BL$5*temperature!$I287^6</f>
        <v>-21.454189452376887</v>
      </c>
      <c r="BM177" s="8">
        <f>BM$3*temperature!$I287+BM$4*temperature!$I287^2+BM$5*temperature!$I287^6</f>
        <v>-19.363099801369426</v>
      </c>
      <c r="BN177" s="8">
        <f>BN$3*temperature!$I287+BN$4*temperature!$I287^2+BN$5*temperature!$I287^6</f>
        <v>-17.453226550373053</v>
      </c>
      <c r="BO177" s="8"/>
      <c r="BP177" s="8"/>
      <c r="BQ177" s="8"/>
    </row>
    <row r="178" spans="1:69" x14ac:dyDescent="0.3">
      <c r="A178">
        <f t="shared" si="141"/>
        <v>2132</v>
      </c>
      <c r="B178" s="4">
        <f t="shared" si="142"/>
        <v>1165.2315772766187</v>
      </c>
      <c r="C178" s="4">
        <f t="shared" si="143"/>
        <v>2963.2976042173896</v>
      </c>
      <c r="D178" s="4">
        <f t="shared" si="144"/>
        <v>4367.3314290119961</v>
      </c>
      <c r="E178" s="11">
        <f t="shared" si="145"/>
        <v>7.8687875028428348E-6</v>
      </c>
      <c r="F178" s="11">
        <f t="shared" si="146"/>
        <v>1.5502039025928565E-5</v>
      </c>
      <c r="G178" s="11">
        <f t="shared" si="147"/>
        <v>3.1646861230756722E-5</v>
      </c>
      <c r="H178" s="4">
        <f t="shared" si="148"/>
        <v>183081.00334998922</v>
      </c>
      <c r="I178" s="4">
        <f t="shared" si="149"/>
        <v>73104.789107156146</v>
      </c>
      <c r="J178" s="4">
        <f t="shared" si="150"/>
        <v>27399.421564613425</v>
      </c>
      <c r="K178" s="4">
        <f t="shared" si="151"/>
        <v>157119.84374632762</v>
      </c>
      <c r="L178" s="4">
        <f t="shared" si="152"/>
        <v>24670.080049709755</v>
      </c>
      <c r="M178" s="4">
        <f t="shared" si="153"/>
        <v>6273.7216100889982</v>
      </c>
      <c r="N178" s="11">
        <f t="shared" si="154"/>
        <v>9.9959366670887562E-4</v>
      </c>
      <c r="O178" s="11">
        <f t="shared" si="155"/>
        <v>4.5422730237387743E-3</v>
      </c>
      <c r="P178" s="11">
        <f t="shared" si="156"/>
        <v>4.7876532202453248E-3</v>
      </c>
      <c r="Q178" s="4">
        <f t="shared" si="157"/>
        <v>6902.3897148990991</v>
      </c>
      <c r="R178" s="4">
        <f t="shared" si="158"/>
        <v>9824.4368416629386</v>
      </c>
      <c r="S178" s="4">
        <f t="shared" si="159"/>
        <v>5453.762646017447</v>
      </c>
      <c r="T178" s="4">
        <f t="shared" si="160"/>
        <v>37.701288438451776</v>
      </c>
      <c r="U178" s="4">
        <f t="shared" si="161"/>
        <v>134.38841643141043</v>
      </c>
      <c r="V178" s="4">
        <f t="shared" si="162"/>
        <v>199.04663436621689</v>
      </c>
      <c r="W178" s="11">
        <f t="shared" si="163"/>
        <v>-1.0734613539272964E-2</v>
      </c>
      <c r="X178" s="11">
        <f t="shared" si="164"/>
        <v>-1.217998157191269E-2</v>
      </c>
      <c r="Y178" s="11">
        <f t="shared" si="165"/>
        <v>-9.7425357312937999E-3</v>
      </c>
      <c r="Z178" s="4">
        <f t="shared" si="178"/>
        <v>7867.2047949162315</v>
      </c>
      <c r="AA178" s="4">
        <f t="shared" si="179"/>
        <v>23613.994490781221</v>
      </c>
      <c r="AB178" s="4">
        <f t="shared" si="180"/>
        <v>33803.331381769676</v>
      </c>
      <c r="AC178" s="12">
        <f t="shared" si="166"/>
        <v>1.4108509166109433</v>
      </c>
      <c r="AD178" s="12">
        <f t="shared" si="167"/>
        <v>2.9814297336083246</v>
      </c>
      <c r="AE178" s="12">
        <f t="shared" si="168"/>
        <v>7.7092022814495005</v>
      </c>
      <c r="AF178" s="11">
        <f t="shared" si="169"/>
        <v>-4.0504037456468023E-3</v>
      </c>
      <c r="AG178" s="11">
        <f t="shared" si="170"/>
        <v>2.9673830763510267E-4</v>
      </c>
      <c r="AH178" s="11">
        <f t="shared" si="171"/>
        <v>9.7937136394747881E-3</v>
      </c>
      <c r="AI178" s="1">
        <f t="shared" si="135"/>
        <v>358003.94506867119</v>
      </c>
      <c r="AJ178" s="1">
        <f t="shared" si="136"/>
        <v>138201.41007793008</v>
      </c>
      <c r="AK178" s="1">
        <f t="shared" si="137"/>
        <v>51758.974072209036</v>
      </c>
      <c r="AL178" s="10">
        <f t="shared" si="172"/>
        <v>63.948479829332676</v>
      </c>
      <c r="AM178" s="10">
        <f t="shared" si="173"/>
        <v>14.257683692865456</v>
      </c>
      <c r="AN178" s="10">
        <f t="shared" si="174"/>
        <v>4.6577999488923272</v>
      </c>
      <c r="AO178" s="7">
        <f t="shared" si="175"/>
        <v>6.0507054313055347E-3</v>
      </c>
      <c r="AP178" s="7">
        <f t="shared" si="176"/>
        <v>7.6222929908641903E-3</v>
      </c>
      <c r="AQ178" s="7">
        <f t="shared" si="177"/>
        <v>6.9143814800893483E-3</v>
      </c>
      <c r="AR178" s="1">
        <f t="shared" si="183"/>
        <v>183081.00334998922</v>
      </c>
      <c r="AS178" s="1">
        <f t="shared" si="181"/>
        <v>73104.789107156146</v>
      </c>
      <c r="AT178" s="1">
        <f t="shared" si="182"/>
        <v>27399.421564613425</v>
      </c>
      <c r="AU178" s="1">
        <f t="shared" si="138"/>
        <v>36616.200669997845</v>
      </c>
      <c r="AV178" s="1">
        <f t="shared" si="139"/>
        <v>14620.95782143123</v>
      </c>
      <c r="AW178" s="1">
        <f t="shared" si="140"/>
        <v>5479.8843129226852</v>
      </c>
      <c r="AX178">
        <v>0.2</v>
      </c>
      <c r="AY178">
        <v>0.2</v>
      </c>
      <c r="AZ178">
        <v>0.2</v>
      </c>
      <c r="BA178">
        <f t="shared" si="184"/>
        <v>0.2</v>
      </c>
      <c r="BB178">
        <f t="shared" si="190"/>
        <v>4.000000000000001E-3</v>
      </c>
      <c r="BC178">
        <f t="shared" si="185"/>
        <v>4.000000000000001E-3</v>
      </c>
      <c r="BD178">
        <f t="shared" si="186"/>
        <v>4.000000000000001E-3</v>
      </c>
      <c r="BE178">
        <f t="shared" si="187"/>
        <v>732.32401339995704</v>
      </c>
      <c r="BF178">
        <f t="shared" si="188"/>
        <v>292.41915642862466</v>
      </c>
      <c r="BG178">
        <f t="shared" si="189"/>
        <v>109.59768625845372</v>
      </c>
      <c r="BH178">
        <f t="shared" si="191"/>
        <v>930.856679710668</v>
      </c>
      <c r="BI178">
        <f t="shared" si="192"/>
        <v>123.83299087445097</v>
      </c>
      <c r="BJ178">
        <f t="shared" si="193"/>
        <v>32.422155384827057</v>
      </c>
      <c r="BK178" s="7">
        <f t="shared" si="194"/>
        <v>3.226521752568054E-2</v>
      </c>
      <c r="BL178" s="8">
        <f>BL$3*temperature!$I288+BL$4*temperature!$I288^2+BL$5*temperature!$I288^6</f>
        <v>-21.887267807796658</v>
      </c>
      <c r="BM178" s="8">
        <f>BM$3*temperature!$I288+BM$4*temperature!$I288^2+BM$5*temperature!$I288^6</f>
        <v>-19.704730993942412</v>
      </c>
      <c r="BN178" s="8">
        <f>BN$3*temperature!$I288+BN$4*temperature!$I288^2+BN$5*temperature!$I288^6</f>
        <v>-17.725304097771485</v>
      </c>
      <c r="BO178" s="8"/>
      <c r="BP178" s="8"/>
      <c r="BQ178" s="8"/>
    </row>
    <row r="179" spans="1:69" x14ac:dyDescent="0.3">
      <c r="A179">
        <f t="shared" si="141"/>
        <v>2133</v>
      </c>
      <c r="B179" s="4">
        <f t="shared" si="142"/>
        <v>1165.2402877883083</v>
      </c>
      <c r="C179" s="4">
        <f t="shared" si="143"/>
        <v>2963.3412445147405</v>
      </c>
      <c r="D179" s="4">
        <f t="shared" si="144"/>
        <v>4367.4627307270948</v>
      </c>
      <c r="E179" s="11">
        <f t="shared" si="145"/>
        <v>7.4753481277006928E-6</v>
      </c>
      <c r="F179" s="11">
        <f t="shared" si="146"/>
        <v>1.4726937074632135E-5</v>
      </c>
      <c r="G179" s="11">
        <f t="shared" si="147"/>
        <v>3.0064518169218883E-5</v>
      </c>
      <c r="H179" s="4">
        <f t="shared" si="148"/>
        <v>183241.4897142078</v>
      </c>
      <c r="I179" s="4">
        <f t="shared" si="149"/>
        <v>73428.496619713027</v>
      </c>
      <c r="J179" s="4">
        <f t="shared" si="150"/>
        <v>27528.490056516323</v>
      </c>
      <c r="K179" s="4">
        <f t="shared" si="151"/>
        <v>157256.39735818823</v>
      </c>
      <c r="L179" s="4">
        <f t="shared" si="152"/>
        <v>24778.95407949794</v>
      </c>
      <c r="M179" s="4">
        <f t="shared" si="153"/>
        <v>6303.0852817222276</v>
      </c>
      <c r="N179" s="11">
        <f t="shared" si="154"/>
        <v>8.6910480945401325E-4</v>
      </c>
      <c r="O179" s="11">
        <f t="shared" si="155"/>
        <v>4.4132013179043472E-3</v>
      </c>
      <c r="P179" s="11">
        <f t="shared" si="156"/>
        <v>4.6804231137715924E-3</v>
      </c>
      <c r="Q179" s="4">
        <f t="shared" si="157"/>
        <v>6834.2808212823766</v>
      </c>
      <c r="R179" s="4">
        <f t="shared" si="158"/>
        <v>9747.74806184101</v>
      </c>
      <c r="S179" s="4">
        <f t="shared" si="159"/>
        <v>5426.0695254195971</v>
      </c>
      <c r="T179" s="4">
        <f t="shared" si="160"/>
        <v>37.296579677132335</v>
      </c>
      <c r="U179" s="4">
        <f t="shared" si="161"/>
        <v>132.75156799579733</v>
      </c>
      <c r="V179" s="4">
        <f t="shared" si="162"/>
        <v>197.10741541871025</v>
      </c>
      <c r="W179" s="11">
        <f t="shared" si="163"/>
        <v>-1.0734613539272964E-2</v>
      </c>
      <c r="X179" s="11">
        <f t="shared" si="164"/>
        <v>-1.217998157191269E-2</v>
      </c>
      <c r="Y179" s="11">
        <f t="shared" si="165"/>
        <v>-9.7425357312937999E-3</v>
      </c>
      <c r="Z179" s="4">
        <f t="shared" si="178"/>
        <v>7759.0392325848734</v>
      </c>
      <c r="AA179" s="4">
        <f t="shared" si="179"/>
        <v>23439.64787065981</v>
      </c>
      <c r="AB179" s="4">
        <f t="shared" si="180"/>
        <v>33964.742312690061</v>
      </c>
      <c r="AC179" s="12">
        <f t="shared" si="166"/>
        <v>1.405136400773753</v>
      </c>
      <c r="AD179" s="12">
        <f t="shared" si="167"/>
        <v>2.9823144380218087</v>
      </c>
      <c r="AE179" s="12">
        <f t="shared" si="168"/>
        <v>7.7847040009828028</v>
      </c>
      <c r="AF179" s="11">
        <f t="shared" si="169"/>
        <v>-4.0504037456468023E-3</v>
      </c>
      <c r="AG179" s="11">
        <f t="shared" si="170"/>
        <v>2.9673830763510267E-4</v>
      </c>
      <c r="AH179" s="11">
        <f t="shared" si="171"/>
        <v>9.7937136394747881E-3</v>
      </c>
      <c r="AI179" s="1">
        <f t="shared" si="135"/>
        <v>358819.75123180193</v>
      </c>
      <c r="AJ179" s="1">
        <f t="shared" si="136"/>
        <v>139002.22689156831</v>
      </c>
      <c r="AK179" s="1">
        <f t="shared" si="137"/>
        <v>52062.960977910821</v>
      </c>
      <c r="AL179" s="10">
        <f t="shared" si="172"/>
        <v>64.331543909417491</v>
      </c>
      <c r="AM179" s="10">
        <f t="shared" si="173"/>
        <v>14.365273172918762</v>
      </c>
      <c r="AN179" s="10">
        <f t="shared" si="174"/>
        <v>4.6896836965398636</v>
      </c>
      <c r="AO179" s="7">
        <f t="shared" si="175"/>
        <v>5.9901983769924793E-3</v>
      </c>
      <c r="AP179" s="7">
        <f t="shared" si="176"/>
        <v>7.5460700609555481E-3</v>
      </c>
      <c r="AQ179" s="7">
        <f t="shared" si="177"/>
        <v>6.8452376652884551E-3</v>
      </c>
      <c r="AR179" s="1">
        <f t="shared" si="183"/>
        <v>183241.4897142078</v>
      </c>
      <c r="AS179" s="1">
        <f t="shared" si="181"/>
        <v>73428.496619713027</v>
      </c>
      <c r="AT179" s="1">
        <f t="shared" si="182"/>
        <v>27528.490056516323</v>
      </c>
      <c r="AU179" s="1">
        <f t="shared" si="138"/>
        <v>36648.297942841564</v>
      </c>
      <c r="AV179" s="1">
        <f t="shared" si="139"/>
        <v>14685.699323942606</v>
      </c>
      <c r="AW179" s="1">
        <f t="shared" si="140"/>
        <v>5505.698011303265</v>
      </c>
      <c r="AX179">
        <v>0.2</v>
      </c>
      <c r="AY179">
        <v>0.2</v>
      </c>
      <c r="AZ179">
        <v>0.2</v>
      </c>
      <c r="BA179">
        <f t="shared" si="184"/>
        <v>0.2</v>
      </c>
      <c r="BB179">
        <f t="shared" si="190"/>
        <v>4.000000000000001E-3</v>
      </c>
      <c r="BC179">
        <f t="shared" si="185"/>
        <v>4.000000000000001E-3</v>
      </c>
      <c r="BD179">
        <f t="shared" si="186"/>
        <v>4.000000000000001E-3</v>
      </c>
      <c r="BE179">
        <f t="shared" si="187"/>
        <v>732.96595885683132</v>
      </c>
      <c r="BF179">
        <f t="shared" si="188"/>
        <v>293.71398647885218</v>
      </c>
      <c r="BG179">
        <f t="shared" si="189"/>
        <v>110.11396022606532</v>
      </c>
      <c r="BH179">
        <f t="shared" si="191"/>
        <v>944.6607200781591</v>
      </c>
      <c r="BI179">
        <f t="shared" si="192"/>
        <v>125.30648416715498</v>
      </c>
      <c r="BJ179">
        <f t="shared" si="193"/>
        <v>32.420078212966168</v>
      </c>
      <c r="BK179" s="7">
        <f t="shared" si="194"/>
        <v>3.2140869962339086E-2</v>
      </c>
      <c r="BL179" s="8">
        <f>BL$3*temperature!$I289+BL$4*temperature!$I289^2+BL$5*temperature!$I289^6</f>
        <v>-22.321097392220015</v>
      </c>
      <c r="BM179" s="8">
        <f>BM$3*temperature!$I289+BM$4*temperature!$I289^2+BM$5*temperature!$I289^6</f>
        <v>-20.046771694897188</v>
      </c>
      <c r="BN179" s="8">
        <f>BN$3*temperature!$I289+BN$4*temperature!$I289^2+BN$5*temperature!$I289^6</f>
        <v>-17.997555222148758</v>
      </c>
      <c r="BO179" s="8"/>
      <c r="BP179" s="8"/>
      <c r="BQ179" s="8"/>
    </row>
    <row r="180" spans="1:69" x14ac:dyDescent="0.3">
      <c r="A180">
        <f t="shared" si="141"/>
        <v>2134</v>
      </c>
      <c r="B180" s="4">
        <f t="shared" si="142"/>
        <v>1165.2485628362717</v>
      </c>
      <c r="C180" s="4">
        <f t="shared" si="143"/>
        <v>2963.3827034077776</v>
      </c>
      <c r="D180" s="4">
        <f t="shared" si="144"/>
        <v>4367.5874711065853</v>
      </c>
      <c r="E180" s="11">
        <f t="shared" si="145"/>
        <v>7.1015807213156576E-6</v>
      </c>
      <c r="F180" s="11">
        <f t="shared" si="146"/>
        <v>1.3990590220900528E-5</v>
      </c>
      <c r="G180" s="11">
        <f t="shared" si="147"/>
        <v>2.8561292260757936E-5</v>
      </c>
      <c r="H180" s="4">
        <f t="shared" si="148"/>
        <v>183378.42675514598</v>
      </c>
      <c r="I180" s="4">
        <f t="shared" si="149"/>
        <v>73744.234207716159</v>
      </c>
      <c r="J180" s="4">
        <f t="shared" si="150"/>
        <v>27655.215786838809</v>
      </c>
      <c r="K180" s="4">
        <f t="shared" si="151"/>
        <v>157372.79804816406</v>
      </c>
      <c r="L180" s="4">
        <f t="shared" si="152"/>
        <v>24885.153754495863</v>
      </c>
      <c r="M180" s="4">
        <f t="shared" si="153"/>
        <v>6331.9203037808875</v>
      </c>
      <c r="N180" s="11">
        <f t="shared" si="154"/>
        <v>7.4019685005688451E-4</v>
      </c>
      <c r="O180" s="11">
        <f t="shared" si="155"/>
        <v>4.2858820698081779E-3</v>
      </c>
      <c r="P180" s="11">
        <f t="shared" si="156"/>
        <v>4.5747472499342301E-3</v>
      </c>
      <c r="Q180" s="4">
        <f t="shared" si="157"/>
        <v>6765.9699163931355</v>
      </c>
      <c r="R180" s="4">
        <f t="shared" si="158"/>
        <v>9670.4248101778012</v>
      </c>
      <c r="S180" s="4">
        <f t="shared" si="159"/>
        <v>5397.9410756390516</v>
      </c>
      <c r="T180" s="4">
        <f t="shared" si="160"/>
        <v>36.896215307961619</v>
      </c>
      <c r="U180" s="4">
        <f t="shared" si="161"/>
        <v>131.13465634396601</v>
      </c>
      <c r="V180" s="4">
        <f t="shared" si="162"/>
        <v>195.18708938109049</v>
      </c>
      <c r="W180" s="11">
        <f t="shared" si="163"/>
        <v>-1.0734613539272964E-2</v>
      </c>
      <c r="X180" s="11">
        <f t="shared" si="164"/>
        <v>-1.217998157191269E-2</v>
      </c>
      <c r="Y180" s="11">
        <f t="shared" si="165"/>
        <v>-9.7425357312937999E-3</v>
      </c>
      <c r="Z180" s="4">
        <f t="shared" si="178"/>
        <v>7651.3602688217334</v>
      </c>
      <c r="AA180" s="4">
        <f t="shared" si="179"/>
        <v>23263.580974234941</v>
      </c>
      <c r="AB180" s="4">
        <f t="shared" si="180"/>
        <v>34123.2279908153</v>
      </c>
      <c r="AC180" s="12">
        <f t="shared" si="166"/>
        <v>1.3994450310329143</v>
      </c>
      <c r="AD180" s="12">
        <f t="shared" si="167"/>
        <v>2.9831994049609829</v>
      </c>
      <c r="AE180" s="12">
        <f t="shared" si="168"/>
        <v>7.8609451627365017</v>
      </c>
      <c r="AF180" s="11">
        <f t="shared" si="169"/>
        <v>-4.0504037456468023E-3</v>
      </c>
      <c r="AG180" s="11">
        <f t="shared" si="170"/>
        <v>2.9673830763510267E-4</v>
      </c>
      <c r="AH180" s="11">
        <f t="shared" si="171"/>
        <v>9.7937136394747881E-3</v>
      </c>
      <c r="AI180" s="1">
        <f t="shared" si="135"/>
        <v>359586.07405146328</v>
      </c>
      <c r="AJ180" s="1">
        <f t="shared" si="136"/>
        <v>139787.70352635407</v>
      </c>
      <c r="AK180" s="1">
        <f t="shared" si="137"/>
        <v>52362.362891422999</v>
      </c>
      <c r="AL180" s="10">
        <f t="shared" si="172"/>
        <v>64.713049032233954</v>
      </c>
      <c r="AM180" s="10">
        <f t="shared" si="173"/>
        <v>14.472590517148298</v>
      </c>
      <c r="AN180" s="10">
        <f t="shared" si="174"/>
        <v>4.7214646760229293</v>
      </c>
      <c r="AO180" s="7">
        <f t="shared" si="175"/>
        <v>5.9302963932225542E-3</v>
      </c>
      <c r="AP180" s="7">
        <f t="shared" si="176"/>
        <v>7.4706093603459922E-3</v>
      </c>
      <c r="AQ180" s="7">
        <f t="shared" si="177"/>
        <v>6.7767852886355708E-3</v>
      </c>
      <c r="AR180" s="1">
        <f t="shared" si="183"/>
        <v>183378.42675514598</v>
      </c>
      <c r="AS180" s="1">
        <f t="shared" si="181"/>
        <v>73744.234207716159</v>
      </c>
      <c r="AT180" s="1">
        <f t="shared" si="182"/>
        <v>27655.215786838809</v>
      </c>
      <c r="AU180" s="1">
        <f t="shared" si="138"/>
        <v>36675.685351029199</v>
      </c>
      <c r="AV180" s="1">
        <f t="shared" si="139"/>
        <v>14748.846841543233</v>
      </c>
      <c r="AW180" s="1">
        <f t="shared" si="140"/>
        <v>5531.0431573677624</v>
      </c>
      <c r="AX180">
        <v>0.2</v>
      </c>
      <c r="AY180">
        <v>0.2</v>
      </c>
      <c r="AZ180">
        <v>0.2</v>
      </c>
      <c r="BA180">
        <f t="shared" si="184"/>
        <v>0.2</v>
      </c>
      <c r="BB180">
        <f t="shared" si="190"/>
        <v>4.000000000000001E-3</v>
      </c>
      <c r="BC180">
        <f t="shared" si="185"/>
        <v>4.000000000000001E-3</v>
      </c>
      <c r="BD180">
        <f t="shared" si="186"/>
        <v>4.000000000000001E-3</v>
      </c>
      <c r="BE180">
        <f t="shared" si="187"/>
        <v>733.51370702058409</v>
      </c>
      <c r="BF180">
        <f t="shared" si="188"/>
        <v>294.9769368308647</v>
      </c>
      <c r="BG180">
        <f t="shared" si="189"/>
        <v>110.62086314735527</v>
      </c>
      <c r="BH180">
        <f t="shared" si="191"/>
        <v>958.67098300096256</v>
      </c>
      <c r="BI180">
        <f t="shared" si="192"/>
        <v>126.79773468992575</v>
      </c>
      <c r="BJ180">
        <f t="shared" si="193"/>
        <v>32.418053525630768</v>
      </c>
      <c r="BK180" s="7">
        <f t="shared" si="194"/>
        <v>3.2018139938911422E-2</v>
      </c>
      <c r="BL180" s="8">
        <f>BL$3*temperature!$I290+BL$4*temperature!$I290^2+BL$5*temperature!$I290^6</f>
        <v>-22.755588416056476</v>
      </c>
      <c r="BM180" s="8">
        <f>BM$3*temperature!$I290+BM$4*temperature!$I290^2+BM$5*temperature!$I290^6</f>
        <v>-20.389154783799061</v>
      </c>
      <c r="BN180" s="8">
        <f>BN$3*temperature!$I290+BN$4*temperature!$I290^2+BN$5*temperature!$I290^6</f>
        <v>-18.269929559179126</v>
      </c>
      <c r="BO180" s="8"/>
      <c r="BP180" s="8"/>
      <c r="BQ180" s="8"/>
    </row>
    <row r="181" spans="1:69" x14ac:dyDescent="0.3">
      <c r="A181">
        <f t="shared" si="141"/>
        <v>2135</v>
      </c>
      <c r="B181" s="4">
        <f t="shared" si="142"/>
        <v>1165.2564241876646</v>
      </c>
      <c r="C181" s="4">
        <f t="shared" si="143"/>
        <v>2963.4220899071952</v>
      </c>
      <c r="D181" s="4">
        <f t="shared" si="144"/>
        <v>4367.7059778517105</v>
      </c>
      <c r="E181" s="11">
        <f t="shared" si="145"/>
        <v>6.7465016852498745E-6</v>
      </c>
      <c r="F181" s="11">
        <f t="shared" si="146"/>
        <v>1.3291060709855502E-5</v>
      </c>
      <c r="G181" s="11">
        <f t="shared" si="147"/>
        <v>2.7133227647720037E-5</v>
      </c>
      <c r="H181" s="4">
        <f t="shared" si="148"/>
        <v>183492.05035639656</v>
      </c>
      <c r="I181" s="4">
        <f t="shared" si="149"/>
        <v>74052.016848402098</v>
      </c>
      <c r="J181" s="4">
        <f t="shared" si="150"/>
        <v>27779.605288833012</v>
      </c>
      <c r="K181" s="4">
        <f t="shared" si="151"/>
        <v>157469.24586518746</v>
      </c>
      <c r="L181" s="4">
        <f t="shared" si="152"/>
        <v>24988.683556287175</v>
      </c>
      <c r="M181" s="4">
        <f t="shared" si="153"/>
        <v>6360.2278701224805</v>
      </c>
      <c r="N181" s="11">
        <f t="shared" si="154"/>
        <v>6.1286205887944867E-4</v>
      </c>
      <c r="O181" s="11">
        <f t="shared" si="155"/>
        <v>4.1603038828967875E-3</v>
      </c>
      <c r="P181" s="11">
        <f t="shared" si="156"/>
        <v>4.4706131763361245E-3</v>
      </c>
      <c r="Q181" s="4">
        <f t="shared" si="157"/>
        <v>6697.4871224632816</v>
      </c>
      <c r="R181" s="4">
        <f t="shared" si="158"/>
        <v>9592.5085891315066</v>
      </c>
      <c r="S181" s="4">
        <f t="shared" si="159"/>
        <v>5369.3941254624624</v>
      </c>
      <c r="T181" s="4">
        <f t="shared" si="160"/>
        <v>36.500148695568846</v>
      </c>
      <c r="U181" s="4">
        <f t="shared" si="161"/>
        <v>129.53743864625741</v>
      </c>
      <c r="V181" s="4">
        <f t="shared" si="162"/>
        <v>193.28547218850798</v>
      </c>
      <c r="W181" s="11">
        <f t="shared" si="163"/>
        <v>-1.0734613539272964E-2</v>
      </c>
      <c r="X181" s="11">
        <f t="shared" si="164"/>
        <v>-1.217998157191269E-2</v>
      </c>
      <c r="Y181" s="11">
        <f t="shared" si="165"/>
        <v>-9.7425357312937999E-3</v>
      </c>
      <c r="Z181" s="4">
        <f t="shared" si="178"/>
        <v>7544.201051711907</v>
      </c>
      <c r="AA181" s="4">
        <f t="shared" si="179"/>
        <v>23085.892868140334</v>
      </c>
      <c r="AB181" s="4">
        <f t="shared" si="180"/>
        <v>34278.795714216962</v>
      </c>
      <c r="AC181" s="12">
        <f t="shared" si="166"/>
        <v>1.3937767136373918</v>
      </c>
      <c r="AD181" s="12">
        <f t="shared" si="167"/>
        <v>2.9840846345037493</v>
      </c>
      <c r="AE181" s="12">
        <f t="shared" si="168"/>
        <v>7.9379330085959579</v>
      </c>
      <c r="AF181" s="11">
        <f t="shared" si="169"/>
        <v>-4.0504037456468023E-3</v>
      </c>
      <c r="AG181" s="11">
        <f t="shared" si="170"/>
        <v>2.9673830763510267E-4</v>
      </c>
      <c r="AH181" s="11">
        <f t="shared" si="171"/>
        <v>9.7937136394747881E-3</v>
      </c>
      <c r="AI181" s="1">
        <f t="shared" si="135"/>
        <v>360303.1519973462</v>
      </c>
      <c r="AJ181" s="1">
        <f t="shared" si="136"/>
        <v>140557.7800152619</v>
      </c>
      <c r="AK181" s="1">
        <f t="shared" si="137"/>
        <v>52657.169759648466</v>
      </c>
      <c r="AL181" s="10">
        <f t="shared" si="172"/>
        <v>65.092978917891543</v>
      </c>
      <c r="AM181" s="10">
        <f t="shared" si="173"/>
        <v>14.579628396632302</v>
      </c>
      <c r="AN181" s="10">
        <f t="shared" si="174"/>
        <v>4.7531410648566412</v>
      </c>
      <c r="AO181" s="7">
        <f t="shared" si="175"/>
        <v>5.8709934292903287E-3</v>
      </c>
      <c r="AP181" s="7">
        <f t="shared" si="176"/>
        <v>7.3959032667425323E-3</v>
      </c>
      <c r="AQ181" s="7">
        <f t="shared" si="177"/>
        <v>6.7090174357492148E-3</v>
      </c>
      <c r="AR181" s="1">
        <f t="shared" si="183"/>
        <v>183492.05035639656</v>
      </c>
      <c r="AS181" s="1">
        <f t="shared" si="181"/>
        <v>74052.016848402098</v>
      </c>
      <c r="AT181" s="1">
        <f t="shared" si="182"/>
        <v>27779.605288833012</v>
      </c>
      <c r="AU181" s="1">
        <f t="shared" si="138"/>
        <v>36698.410071279315</v>
      </c>
      <c r="AV181" s="1">
        <f t="shared" si="139"/>
        <v>14810.40336968042</v>
      </c>
      <c r="AW181" s="1">
        <f t="shared" si="140"/>
        <v>5555.9210577666026</v>
      </c>
      <c r="AX181">
        <v>0.2</v>
      </c>
      <c r="AY181">
        <v>0.2</v>
      </c>
      <c r="AZ181">
        <v>0.2</v>
      </c>
      <c r="BA181">
        <f t="shared" si="184"/>
        <v>0.2</v>
      </c>
      <c r="BB181">
        <f t="shared" si="190"/>
        <v>4.000000000000001E-3</v>
      </c>
      <c r="BC181">
        <f t="shared" si="185"/>
        <v>4.000000000000001E-3</v>
      </c>
      <c r="BD181">
        <f t="shared" si="186"/>
        <v>4.000000000000001E-3</v>
      </c>
      <c r="BE181">
        <f t="shared" si="187"/>
        <v>733.96820142558647</v>
      </c>
      <c r="BF181">
        <f t="shared" si="188"/>
        <v>296.20806739360847</v>
      </c>
      <c r="BG181">
        <f t="shared" si="189"/>
        <v>111.11842115533207</v>
      </c>
      <c r="BH181">
        <f t="shared" si="191"/>
        <v>972.89056375166001</v>
      </c>
      <c r="BI181">
        <f t="shared" si="192"/>
        <v>128.30695745036144</v>
      </c>
      <c r="BJ181">
        <f t="shared" si="193"/>
        <v>32.416080798674692</v>
      </c>
      <c r="BK181" s="7">
        <f t="shared" si="194"/>
        <v>3.1897020290155148E-2</v>
      </c>
      <c r="BL181" s="8">
        <f>BL$3*temperature!$I291+BL$4*temperature!$I291^2+BL$5*temperature!$I291^6</f>
        <v>-23.190652442584707</v>
      </c>
      <c r="BM181" s="8">
        <f>BM$3*temperature!$I291+BM$4*temperature!$I291^2+BM$5*temperature!$I291^6</f>
        <v>-20.731814206929368</v>
      </c>
      <c r="BN181" s="8">
        <f>BN$3*temperature!$I291+BN$4*temperature!$I291^2+BN$5*temperature!$I291^6</f>
        <v>-18.542377593671848</v>
      </c>
      <c r="BO181" s="8"/>
      <c r="BP181" s="8"/>
      <c r="BQ181" s="8"/>
    </row>
    <row r="182" spans="1:69" x14ac:dyDescent="0.3">
      <c r="A182">
        <f t="shared" si="141"/>
        <v>2136</v>
      </c>
      <c r="B182" s="4">
        <f t="shared" si="142"/>
        <v>1165.2638925218728</v>
      </c>
      <c r="C182" s="4">
        <f t="shared" si="143"/>
        <v>2963.4595075789557</v>
      </c>
      <c r="D182" s="4">
        <f t="shared" si="144"/>
        <v>4367.8185623142754</v>
      </c>
      <c r="E182" s="11">
        <f t="shared" si="145"/>
        <v>6.4091766009873806E-6</v>
      </c>
      <c r="F182" s="11">
        <f t="shared" si="146"/>
        <v>1.2626507674362726E-5</v>
      </c>
      <c r="G182" s="11">
        <f t="shared" si="147"/>
        <v>2.5776566265334033E-5</v>
      </c>
      <c r="H182" s="4">
        <f t="shared" si="148"/>
        <v>183582.60452599742</v>
      </c>
      <c r="I182" s="4">
        <f t="shared" si="149"/>
        <v>74351.863278044388</v>
      </c>
      <c r="J182" s="4">
        <f t="shared" si="150"/>
        <v>27901.666023603651</v>
      </c>
      <c r="K182" s="4">
        <f t="shared" si="151"/>
        <v>157545.94792145031</v>
      </c>
      <c r="L182" s="4">
        <f t="shared" si="152"/>
        <v>25089.549254137539</v>
      </c>
      <c r="M182" s="4">
        <f t="shared" si="153"/>
        <v>6388.0093977209626</v>
      </c>
      <c r="N182" s="11">
        <f t="shared" si="154"/>
        <v>4.8709229438048673E-4</v>
      </c>
      <c r="O182" s="11">
        <f t="shared" si="155"/>
        <v>4.0364550466680527E-3</v>
      </c>
      <c r="P182" s="11">
        <f t="shared" si="156"/>
        <v>4.3680082169677004E-3</v>
      </c>
      <c r="Q182" s="4">
        <f t="shared" si="157"/>
        <v>6628.8619466937253</v>
      </c>
      <c r="R182" s="4">
        <f t="shared" si="158"/>
        <v>9514.0402629836044</v>
      </c>
      <c r="S182" s="4">
        <f t="shared" si="159"/>
        <v>5340.4453266709534</v>
      </c>
      <c r="T182" s="4">
        <f t="shared" si="160"/>
        <v>36.108333705195918</v>
      </c>
      <c r="U182" s="4">
        <f t="shared" si="161"/>
        <v>127.95967503067322</v>
      </c>
      <c r="V182" s="4">
        <f t="shared" si="162"/>
        <v>191.40238156937144</v>
      </c>
      <c r="W182" s="11">
        <f t="shared" si="163"/>
        <v>-1.0734613539272964E-2</v>
      </c>
      <c r="X182" s="11">
        <f t="shared" si="164"/>
        <v>-1.217998157191269E-2</v>
      </c>
      <c r="Y182" s="11">
        <f t="shared" si="165"/>
        <v>-9.7425357312937999E-3</v>
      </c>
      <c r="Z182" s="4">
        <f t="shared" si="178"/>
        <v>7437.5935006766858</v>
      </c>
      <c r="AA182" s="4">
        <f t="shared" si="179"/>
        <v>22906.681263151688</v>
      </c>
      <c r="AB182" s="4">
        <f t="shared" si="180"/>
        <v>34431.453966856985</v>
      </c>
      <c r="AC182" s="12">
        <f t="shared" si="166"/>
        <v>1.3881313552158796</v>
      </c>
      <c r="AD182" s="12">
        <f t="shared" si="167"/>
        <v>2.9849701267280317</v>
      </c>
      <c r="AE182" s="12">
        <f t="shared" si="168"/>
        <v>8.0156748513714806</v>
      </c>
      <c r="AF182" s="11">
        <f t="shared" si="169"/>
        <v>-4.0504037456468023E-3</v>
      </c>
      <c r="AG182" s="11">
        <f t="shared" si="170"/>
        <v>2.9673830763510267E-4</v>
      </c>
      <c r="AH182" s="11">
        <f t="shared" si="171"/>
        <v>9.7937136394747881E-3</v>
      </c>
      <c r="AI182" s="1">
        <f t="shared" si="135"/>
        <v>360971.24686889094</v>
      </c>
      <c r="AJ182" s="1">
        <f t="shared" si="136"/>
        <v>141312.40538341613</v>
      </c>
      <c r="AK182" s="1">
        <f t="shared" si="137"/>
        <v>52947.373841450222</v>
      </c>
      <c r="AL182" s="10">
        <f t="shared" si="172"/>
        <v>65.471317764896213</v>
      </c>
      <c r="AM182" s="10">
        <f t="shared" si="173"/>
        <v>14.68637962270598</v>
      </c>
      <c r="AN182" s="10">
        <f t="shared" si="174"/>
        <v>4.7847110820725529</v>
      </c>
      <c r="AO182" s="7">
        <f t="shared" si="175"/>
        <v>5.8122834949974255E-3</v>
      </c>
      <c r="AP182" s="7">
        <f t="shared" si="176"/>
        <v>7.3219442340751069E-3</v>
      </c>
      <c r="AQ182" s="7">
        <f t="shared" si="177"/>
        <v>6.6419272613917222E-3</v>
      </c>
      <c r="AR182" s="1">
        <f t="shared" si="183"/>
        <v>183582.60452599742</v>
      </c>
      <c r="AS182" s="1">
        <f t="shared" si="181"/>
        <v>74351.863278044388</v>
      </c>
      <c r="AT182" s="1">
        <f t="shared" si="182"/>
        <v>27901.666023603651</v>
      </c>
      <c r="AU182" s="1">
        <f t="shared" si="138"/>
        <v>36716.520905199483</v>
      </c>
      <c r="AV182" s="1">
        <f t="shared" si="139"/>
        <v>14870.372655608879</v>
      </c>
      <c r="AW182" s="1">
        <f t="shared" si="140"/>
        <v>5580.3332047207305</v>
      </c>
      <c r="AX182">
        <v>0.2</v>
      </c>
      <c r="AY182">
        <v>0.2</v>
      </c>
      <c r="AZ182">
        <v>0.2</v>
      </c>
      <c r="BA182">
        <f t="shared" si="184"/>
        <v>0.20000000000000004</v>
      </c>
      <c r="BB182">
        <f t="shared" si="190"/>
        <v>4.000000000000001E-3</v>
      </c>
      <c r="BC182">
        <f t="shared" si="185"/>
        <v>4.000000000000001E-3</v>
      </c>
      <c r="BD182">
        <f t="shared" si="186"/>
        <v>4.000000000000001E-3</v>
      </c>
      <c r="BE182">
        <f t="shared" si="187"/>
        <v>734.33041810398981</v>
      </c>
      <c r="BF182">
        <f t="shared" si="188"/>
        <v>297.40745311217762</v>
      </c>
      <c r="BG182">
        <f t="shared" si="189"/>
        <v>111.60666409441463</v>
      </c>
      <c r="BH182">
        <f t="shared" si="191"/>
        <v>987.32260379271747</v>
      </c>
      <c r="BI182">
        <f t="shared" si="192"/>
        <v>129.83437002312306</v>
      </c>
      <c r="BJ182">
        <f t="shared" si="193"/>
        <v>32.41415950713116</v>
      </c>
      <c r="BK182" s="7">
        <f t="shared" si="194"/>
        <v>3.1777503394834844E-2</v>
      </c>
      <c r="BL182" s="8">
        <f>BL$3*temperature!$I292+BL$4*temperature!$I292^2+BL$5*temperature!$I292^6</f>
        <v>-23.626202424263013</v>
      </c>
      <c r="BM182" s="8">
        <f>BM$3*temperature!$I292+BM$4*temperature!$I292^2+BM$5*temperature!$I292^6</f>
        <v>-21.074685002734952</v>
      </c>
      <c r="BN182" s="8">
        <f>BN$3*temperature!$I292+BN$4*temperature!$I292^2+BN$5*temperature!$I292^6</f>
        <v>-18.814850677178185</v>
      </c>
      <c r="BO182" s="8"/>
      <c r="BP182" s="8"/>
      <c r="BQ182" s="8"/>
    </row>
    <row r="183" spans="1:69" x14ac:dyDescent="0.3">
      <c r="A183">
        <f t="shared" si="141"/>
        <v>2137</v>
      </c>
      <c r="B183" s="4">
        <f t="shared" si="142"/>
        <v>1165.2709874848429</v>
      </c>
      <c r="C183" s="4">
        <f t="shared" si="143"/>
        <v>2963.49505481596</v>
      </c>
      <c r="D183" s="4">
        <f t="shared" si="144"/>
        <v>4367.9255203106513</v>
      </c>
      <c r="E183" s="11">
        <f t="shared" si="145"/>
        <v>6.0887177709380116E-6</v>
      </c>
      <c r="F183" s="11">
        <f t="shared" si="146"/>
        <v>1.1995182290644589E-5</v>
      </c>
      <c r="G183" s="11">
        <f t="shared" si="147"/>
        <v>2.448773795206733E-5</v>
      </c>
      <c r="H183" s="4">
        <f t="shared" si="148"/>
        <v>183650.34098876818</v>
      </c>
      <c r="I183" s="4">
        <f t="shared" si="149"/>
        <v>74643.795882391627</v>
      </c>
      <c r="J183" s="4">
        <f t="shared" si="150"/>
        <v>28021.406349951565</v>
      </c>
      <c r="K183" s="4">
        <f t="shared" si="151"/>
        <v>157603.11803966286</v>
      </c>
      <c r="L183" s="4">
        <f t="shared" si="152"/>
        <v>25187.757867551827</v>
      </c>
      <c r="M183" s="4">
        <f t="shared" si="153"/>
        <v>6415.266519461773</v>
      </c>
      <c r="N183" s="11">
        <f t="shared" si="154"/>
        <v>3.628790138168192E-4</v>
      </c>
      <c r="O183" s="11">
        <f t="shared" si="155"/>
        <v>3.9143235464100812E-3</v>
      </c>
      <c r="P183" s="11">
        <f t="shared" si="156"/>
        <v>4.2669194805089461E-3</v>
      </c>
      <c r="Q183" s="4">
        <f t="shared" si="157"/>
        <v>6560.1232710293798</v>
      </c>
      <c r="R183" s="4">
        <f t="shared" si="158"/>
        <v>9435.0600385551443</v>
      </c>
      <c r="S183" s="4">
        <f t="shared" si="159"/>
        <v>5311.1111457677707</v>
      </c>
      <c r="T183" s="4">
        <f t="shared" si="160"/>
        <v>35.720724697323533</v>
      </c>
      <c r="U183" s="4">
        <f t="shared" si="161"/>
        <v>126.40112854685169</v>
      </c>
      <c r="V183" s="4">
        <f t="shared" si="162"/>
        <v>189.53763702787711</v>
      </c>
      <c r="W183" s="11">
        <f t="shared" si="163"/>
        <v>-1.0734613539272964E-2</v>
      </c>
      <c r="X183" s="11">
        <f t="shared" si="164"/>
        <v>-1.217998157191269E-2</v>
      </c>
      <c r="Y183" s="11">
        <f t="shared" si="165"/>
        <v>-9.7425357312937999E-3</v>
      </c>
      <c r="Z183" s="4">
        <f t="shared" si="178"/>
        <v>7331.5683131342103</v>
      </c>
      <c r="AA183" s="4">
        <f t="shared" si="179"/>
        <v>22726.042462457815</v>
      </c>
      <c r="AB183" s="4">
        <f t="shared" si="180"/>
        <v>34581.212381207057</v>
      </c>
      <c r="AC183" s="12">
        <f t="shared" si="166"/>
        <v>1.3825088627752635</v>
      </c>
      <c r="AD183" s="12">
        <f t="shared" si="167"/>
        <v>2.9858558817117782</v>
      </c>
      <c r="AE183" s="12">
        <f t="shared" si="168"/>
        <v>8.0941780754929518</v>
      </c>
      <c r="AF183" s="11">
        <f t="shared" si="169"/>
        <v>-4.0504037456468023E-3</v>
      </c>
      <c r="AG183" s="11">
        <f t="shared" si="170"/>
        <v>2.9673830763510267E-4</v>
      </c>
      <c r="AH183" s="11">
        <f t="shared" si="171"/>
        <v>9.7937136394747881E-3</v>
      </c>
      <c r="AI183" s="1">
        <f t="shared" si="135"/>
        <v>361590.64308720134</v>
      </c>
      <c r="AJ183" s="1">
        <f t="shared" si="136"/>
        <v>142051.53750068339</v>
      </c>
      <c r="AK183" s="1">
        <f t="shared" si="137"/>
        <v>53232.969662025927</v>
      </c>
      <c r="AL183" s="10">
        <f t="shared" si="172"/>
        <v>65.848050245940456</v>
      </c>
      <c r="AM183" s="10">
        <f t="shared" si="173"/>
        <v>14.792837146777911</v>
      </c>
      <c r="AN183" s="10">
        <f t="shared" si="174"/>
        <v>4.8161729880167146</v>
      </c>
      <c r="AO183" s="7">
        <f t="shared" si="175"/>
        <v>5.7541606600474511E-3</v>
      </c>
      <c r="AP183" s="7">
        <f t="shared" si="176"/>
        <v>7.2487247917343558E-3</v>
      </c>
      <c r="AQ183" s="7">
        <f t="shared" si="177"/>
        <v>6.5755079887778048E-3</v>
      </c>
      <c r="AR183" s="1">
        <f t="shared" si="183"/>
        <v>183650.34098876818</v>
      </c>
      <c r="AS183" s="1">
        <f t="shared" si="181"/>
        <v>74643.795882391627</v>
      </c>
      <c r="AT183" s="1">
        <f t="shared" si="182"/>
        <v>28021.406349951565</v>
      </c>
      <c r="AU183" s="1">
        <f t="shared" si="138"/>
        <v>36730.068197753637</v>
      </c>
      <c r="AV183" s="1">
        <f t="shared" si="139"/>
        <v>14928.759176478326</v>
      </c>
      <c r="AW183" s="1">
        <f t="shared" si="140"/>
        <v>5604.2812699903134</v>
      </c>
      <c r="AX183">
        <v>0.2</v>
      </c>
      <c r="AY183">
        <v>0.2</v>
      </c>
      <c r="AZ183">
        <v>0.2</v>
      </c>
      <c r="BA183">
        <f t="shared" si="184"/>
        <v>0.20000000000000004</v>
      </c>
      <c r="BB183">
        <f t="shared" si="190"/>
        <v>4.000000000000001E-3</v>
      </c>
      <c r="BC183">
        <f t="shared" si="185"/>
        <v>4.000000000000001E-3</v>
      </c>
      <c r="BD183">
        <f t="shared" si="186"/>
        <v>4.000000000000001E-3</v>
      </c>
      <c r="BE183">
        <f t="shared" si="187"/>
        <v>734.60136395507288</v>
      </c>
      <c r="BF183">
        <f t="shared" si="188"/>
        <v>298.57518352956657</v>
      </c>
      <c r="BG183">
        <f t="shared" si="189"/>
        <v>112.08562539980629</v>
      </c>
      <c r="BH183">
        <f t="shared" si="191"/>
        <v>1001.9702914573736</v>
      </c>
      <c r="BI183">
        <f t="shared" si="192"/>
        <v>131.38019257985482</v>
      </c>
      <c r="BJ183">
        <f t="shared" si="193"/>
        <v>32.412289125154707</v>
      </c>
      <c r="BK183" s="7">
        <f t="shared" si="194"/>
        <v>3.1659581190080582E-2</v>
      </c>
      <c r="BL183" s="8">
        <f>BL$3*temperature!$I293+BL$4*temperature!$I293^2+BL$5*temperature!$I293^6</f>
        <v>-24.062152736392115</v>
      </c>
      <c r="BM183" s="8">
        <f>BM$3*temperature!$I293+BM$4*temperature!$I293^2+BM$5*temperature!$I293^6</f>
        <v>-21.41770332531366</v>
      </c>
      <c r="BN183" s="8">
        <f>BN$3*temperature!$I293+BN$4*temperature!$I293^2+BN$5*temperature!$I293^6</f>
        <v>-19.087301044138041</v>
      </c>
      <c r="BO183" s="8"/>
      <c r="BP183" s="8"/>
      <c r="BQ183" s="8"/>
    </row>
    <row r="184" spans="1:69" x14ac:dyDescent="0.3">
      <c r="A184">
        <f t="shared" si="141"/>
        <v>2138</v>
      </c>
      <c r="B184" s="4">
        <f t="shared" si="142"/>
        <v>1165.2777277407038</v>
      </c>
      <c r="C184" s="4">
        <f t="shared" si="143"/>
        <v>2963.5288250961903</v>
      </c>
      <c r="D184" s="4">
        <f t="shared" si="144"/>
        <v>4368.0271328954095</v>
      </c>
      <c r="E184" s="11">
        <f t="shared" si="145"/>
        <v>5.7842818823911106E-6</v>
      </c>
      <c r="F184" s="11">
        <f t="shared" si="146"/>
        <v>1.139542317611236E-5</v>
      </c>
      <c r="G184" s="11">
        <f t="shared" si="147"/>
        <v>2.3263351054463962E-5</v>
      </c>
      <c r="H184" s="4">
        <f t="shared" si="148"/>
        <v>183695.518780796</v>
      </c>
      <c r="I184" s="4">
        <f t="shared" si="149"/>
        <v>74927.840585828832</v>
      </c>
      <c r="J184" s="4">
        <f t="shared" si="150"/>
        <v>28138.835494064097</v>
      </c>
      <c r="K184" s="4">
        <f t="shared" si="151"/>
        <v>157640.97640221243</v>
      </c>
      <c r="L184" s="4">
        <f t="shared" si="152"/>
        <v>25283.317628400939</v>
      </c>
      <c r="M184" s="4">
        <f t="shared" si="153"/>
        <v>6442.0010769053688</v>
      </c>
      <c r="N184" s="11">
        <f t="shared" si="154"/>
        <v>2.4021328397849651E-4</v>
      </c>
      <c r="O184" s="11">
        <f t="shared" si="155"/>
        <v>3.7938970729989308E-3</v>
      </c>
      <c r="P184" s="11">
        <f t="shared" si="156"/>
        <v>4.1673338687475692E-3</v>
      </c>
      <c r="Q184" s="4">
        <f t="shared" si="157"/>
        <v>6491.2993430744455</v>
      </c>
      <c r="R184" s="4">
        <f t="shared" si="158"/>
        <v>9355.6074473938461</v>
      </c>
      <c r="S184" s="4">
        <f t="shared" si="159"/>
        <v>5281.40785617028</v>
      </c>
      <c r="T184" s="4">
        <f t="shared" si="160"/>
        <v>35.337276522355005</v>
      </c>
      <c r="U184" s="4">
        <f t="shared" si="161"/>
        <v>124.86156513048208</v>
      </c>
      <c r="V184" s="4">
        <f t="shared" si="162"/>
        <v>187.69105982670803</v>
      </c>
      <c r="W184" s="11">
        <f t="shared" si="163"/>
        <v>-1.0734613539272964E-2</v>
      </c>
      <c r="X184" s="11">
        <f t="shared" si="164"/>
        <v>-1.217998157191269E-2</v>
      </c>
      <c r="Y184" s="11">
        <f t="shared" si="165"/>
        <v>-9.7425357312937999E-3</v>
      </c>
      <c r="Z184" s="4">
        <f t="shared" si="178"/>
        <v>7226.154972538824</v>
      </c>
      <c r="AA184" s="4">
        <f t="shared" si="179"/>
        <v>22544.071313409368</v>
      </c>
      <c r="AB184" s="4">
        <f t="shared" si="180"/>
        <v>34728.081700620249</v>
      </c>
      <c r="AC184" s="12">
        <f t="shared" si="166"/>
        <v>1.3769091436990888</v>
      </c>
      <c r="AD184" s="12">
        <f t="shared" si="167"/>
        <v>2.9867418995329595</v>
      </c>
      <c r="AE184" s="12">
        <f t="shared" si="168"/>
        <v>8.1734501377112441</v>
      </c>
      <c r="AF184" s="11">
        <f t="shared" si="169"/>
        <v>-4.0504037456468023E-3</v>
      </c>
      <c r="AG184" s="11">
        <f t="shared" si="170"/>
        <v>2.9673830763510267E-4</v>
      </c>
      <c r="AH184" s="11">
        <f t="shared" si="171"/>
        <v>9.7937136394747881E-3</v>
      </c>
      <c r="AI184" s="1">
        <f t="shared" si="135"/>
        <v>362161.64697623486</v>
      </c>
      <c r="AJ184" s="1">
        <f t="shared" si="136"/>
        <v>142775.14292709337</v>
      </c>
      <c r="AK184" s="1">
        <f t="shared" si="137"/>
        <v>53513.953965813649</v>
      </c>
      <c r="AL184" s="10">
        <f t="shared" si="172"/>
        <v>66.223161503603805</v>
      </c>
      <c r="AM184" s="10">
        <f t="shared" si="173"/>
        <v>14.898994060090189</v>
      </c>
      <c r="AN184" s="10">
        <f t="shared" si="174"/>
        <v>4.8475250841351736</v>
      </c>
      <c r="AO184" s="7">
        <f t="shared" si="175"/>
        <v>5.6966190534469769E-3</v>
      </c>
      <c r="AP184" s="7">
        <f t="shared" si="176"/>
        <v>7.1762375438170125E-3</v>
      </c>
      <c r="AQ184" s="7">
        <f t="shared" si="177"/>
        <v>6.5097529088900263E-3</v>
      </c>
      <c r="AR184" s="1">
        <f t="shared" si="183"/>
        <v>183695.518780796</v>
      </c>
      <c r="AS184" s="1">
        <f t="shared" si="181"/>
        <v>74927.840585828832</v>
      </c>
      <c r="AT184" s="1">
        <f t="shared" si="182"/>
        <v>28138.835494064097</v>
      </c>
      <c r="AU184" s="1">
        <f t="shared" si="138"/>
        <v>36739.103756159202</v>
      </c>
      <c r="AV184" s="1">
        <f t="shared" si="139"/>
        <v>14985.568117165767</v>
      </c>
      <c r="AW184" s="1">
        <f t="shared" si="140"/>
        <v>5627.7670988128193</v>
      </c>
      <c r="AX184">
        <v>0.2</v>
      </c>
      <c r="AY184">
        <v>0.2</v>
      </c>
      <c r="AZ184">
        <v>0.2</v>
      </c>
      <c r="BA184">
        <f t="shared" si="184"/>
        <v>0.2</v>
      </c>
      <c r="BB184">
        <f t="shared" si="190"/>
        <v>4.000000000000001E-3</v>
      </c>
      <c r="BC184">
        <f t="shared" si="185"/>
        <v>4.000000000000001E-3</v>
      </c>
      <c r="BD184">
        <f t="shared" si="186"/>
        <v>4.000000000000001E-3</v>
      </c>
      <c r="BE184">
        <f t="shared" si="187"/>
        <v>734.7820751231842</v>
      </c>
      <c r="BF184">
        <f t="shared" si="188"/>
        <v>299.71136234331539</v>
      </c>
      <c r="BG184">
        <f t="shared" si="189"/>
        <v>112.55534197625641</v>
      </c>
      <c r="BH184">
        <f t="shared" si="191"/>
        <v>1016.8368626406958</v>
      </c>
      <c r="BI184">
        <f t="shared" si="192"/>
        <v>132.94464791949315</v>
      </c>
      <c r="BJ184">
        <f t="shared" si="193"/>
        <v>32.410469125982893</v>
      </c>
      <c r="BK184" s="7">
        <f t="shared" si="194"/>
        <v>3.1543245185601226E-2</v>
      </c>
      <c r="BL184" s="8">
        <f>BL$3*temperature!$I294+BL$4*temperature!$I294^2+BL$5*temperature!$I294^6</f>
        <v>-24.498419208177445</v>
      </c>
      <c r="BM184" s="8">
        <f>BM$3*temperature!$I294+BM$4*temperature!$I294^2+BM$5*temperature!$I294^6</f>
        <v>-21.760806465972301</v>
      </c>
      <c r="BN184" s="8">
        <f>BN$3*temperature!$I294+BN$4*temperature!$I294^2+BN$5*temperature!$I294^6</f>
        <v>-19.359681826594805</v>
      </c>
      <c r="BO184" s="8"/>
      <c r="BP184" s="8"/>
      <c r="BQ184" s="8"/>
    </row>
    <row r="185" spans="1:69" x14ac:dyDescent="0.3">
      <c r="A185">
        <f t="shared" si="141"/>
        <v>2139</v>
      </c>
      <c r="B185" s="4">
        <f t="shared" si="142"/>
        <v>1165.28413102081</v>
      </c>
      <c r="C185" s="4">
        <f t="shared" si="143"/>
        <v>2963.560907227994</v>
      </c>
      <c r="D185" s="4">
        <f t="shared" si="144"/>
        <v>4368.1236670965873</v>
      </c>
      <c r="E185" s="11">
        <f t="shared" si="145"/>
        <v>5.4950677882715551E-6</v>
      </c>
      <c r="F185" s="11">
        <f t="shared" si="146"/>
        <v>1.0825652017306742E-5</v>
      </c>
      <c r="G185" s="11">
        <f t="shared" si="147"/>
        <v>2.2100183501740762E-5</v>
      </c>
      <c r="H185" s="4">
        <f t="shared" si="148"/>
        <v>183718.4038466686</v>
      </c>
      <c r="I185" s="4">
        <f t="shared" si="149"/>
        <v>75204.026739489069</v>
      </c>
      <c r="J185" s="4">
        <f t="shared" si="150"/>
        <v>28253.963519106095</v>
      </c>
      <c r="K185" s="4">
        <f t="shared" si="151"/>
        <v>157659.74920273561</v>
      </c>
      <c r="L185" s="4">
        <f t="shared" si="152"/>
        <v>25376.237942695821</v>
      </c>
      <c r="M185" s="4">
        <f t="shared" si="153"/>
        <v>6468.2151130318143</v>
      </c>
      <c r="N185" s="11">
        <f t="shared" si="154"/>
        <v>1.1908579197883462E-4</v>
      </c>
      <c r="O185" s="11">
        <f t="shared" si="155"/>
        <v>3.6751630328175633E-3</v>
      </c>
      <c r="P185" s="11">
        <f t="shared" si="156"/>
        <v>4.0692380851072851E-3</v>
      </c>
      <c r="Q185" s="4">
        <f t="shared" si="157"/>
        <v>6422.4177681218089</v>
      </c>
      <c r="R185" s="4">
        <f t="shared" si="158"/>
        <v>9275.721329408083</v>
      </c>
      <c r="S185" s="4">
        <f t="shared" si="159"/>
        <v>5251.3515308624519</v>
      </c>
      <c r="T185" s="4">
        <f t="shared" si="160"/>
        <v>34.957944515357099</v>
      </c>
      <c r="U185" s="4">
        <f t="shared" si="161"/>
        <v>123.34075356815264</v>
      </c>
      <c r="V185" s="4">
        <f t="shared" si="162"/>
        <v>185.86247296990192</v>
      </c>
      <c r="W185" s="11">
        <f t="shared" si="163"/>
        <v>-1.0734613539272964E-2</v>
      </c>
      <c r="X185" s="11">
        <f t="shared" si="164"/>
        <v>-1.217998157191269E-2</v>
      </c>
      <c r="Y185" s="11">
        <f t="shared" si="165"/>
        <v>-9.7425357312937999E-3</v>
      </c>
      <c r="Z185" s="4">
        <f t="shared" si="178"/>
        <v>7121.3817577329046</v>
      </c>
      <c r="AA185" s="4">
        <f t="shared" si="179"/>
        <v>22360.861162698973</v>
      </c>
      <c r="AB185" s="4">
        <f t="shared" si="180"/>
        <v>34872.073741522785</v>
      </c>
      <c r="AC185" s="12">
        <f t="shared" si="166"/>
        <v>1.3713321057460346</v>
      </c>
      <c r="AD185" s="12">
        <f t="shared" si="167"/>
        <v>2.9876281802695699</v>
      </c>
      <c r="AE185" s="12">
        <f t="shared" si="168"/>
        <v>8.2534985678065134</v>
      </c>
      <c r="AF185" s="11">
        <f t="shared" si="169"/>
        <v>-4.0504037456468023E-3</v>
      </c>
      <c r="AG185" s="11">
        <f t="shared" si="170"/>
        <v>2.9673830763510267E-4</v>
      </c>
      <c r="AH185" s="11">
        <f t="shared" si="171"/>
        <v>9.7937136394747881E-3</v>
      </c>
      <c r="AI185" s="1">
        <f t="shared" ref="AI185:AI248" si="195">(1-$AI$5)*AI184+AU184</f>
        <v>362684.58603477059</v>
      </c>
      <c r="AJ185" s="1">
        <f t="shared" ref="AJ185:AJ248" si="196">(1-$AI$5)*AJ184+AV184</f>
        <v>143483.19675154981</v>
      </c>
      <c r="AK185" s="1">
        <f t="shared" ref="AK185:AK248" si="197">(1-$AI$5)*AK184+AW184</f>
        <v>53790.325668045101</v>
      </c>
      <c r="AL185" s="10">
        <f t="shared" si="172"/>
        <v>66.596637145968728</v>
      </c>
      <c r="AM185" s="10">
        <f t="shared" si="173"/>
        <v>15.004843593423924</v>
      </c>
      <c r="AN185" s="10">
        <f t="shared" si="174"/>
        <v>4.8787657127473665</v>
      </c>
      <c r="AO185" s="7">
        <f t="shared" si="175"/>
        <v>5.6396528629125073E-3</v>
      </c>
      <c r="AP185" s="7">
        <f t="shared" si="176"/>
        <v>7.104475168378842E-3</v>
      </c>
      <c r="AQ185" s="7">
        <f t="shared" si="177"/>
        <v>6.444655379801126E-3</v>
      </c>
      <c r="AR185" s="1">
        <f t="shared" si="183"/>
        <v>183718.4038466686</v>
      </c>
      <c r="AS185" s="1">
        <f t="shared" si="181"/>
        <v>75204.026739489069</v>
      </c>
      <c r="AT185" s="1">
        <f t="shared" si="182"/>
        <v>28253.963519106095</v>
      </c>
      <c r="AU185" s="1">
        <f t="shared" ref="AU185:AU248" si="198">$AU$5*AR185</f>
        <v>36743.680769333725</v>
      </c>
      <c r="AV185" s="1">
        <f t="shared" ref="AV185:AV248" si="199">$AU$5*AS185</f>
        <v>15040.805347897814</v>
      </c>
      <c r="AW185" s="1">
        <f t="shared" ref="AW185:AW248" si="200">$AU$5*AT185</f>
        <v>5650.7927038212192</v>
      </c>
      <c r="AX185">
        <v>0.2</v>
      </c>
      <c r="AY185">
        <v>0.2</v>
      </c>
      <c r="AZ185">
        <v>0.2</v>
      </c>
      <c r="BA185">
        <f t="shared" si="184"/>
        <v>0.20000000000000004</v>
      </c>
      <c r="BB185">
        <f t="shared" si="190"/>
        <v>4.000000000000001E-3</v>
      </c>
      <c r="BC185">
        <f t="shared" si="185"/>
        <v>4.000000000000001E-3</v>
      </c>
      <c r="BD185">
        <f t="shared" si="186"/>
        <v>4.000000000000001E-3</v>
      </c>
      <c r="BE185">
        <f t="shared" si="187"/>
        <v>734.8736153866746</v>
      </c>
      <c r="BF185">
        <f t="shared" si="188"/>
        <v>300.81610695795632</v>
      </c>
      <c r="BG185">
        <f t="shared" si="189"/>
        <v>113.0158540764244</v>
      </c>
      <c r="BH185">
        <f t="shared" si="191"/>
        <v>1031.9256015009958</v>
      </c>
      <c r="BI185">
        <f t="shared" si="192"/>
        <v>134.52796149897816</v>
      </c>
      <c r="BJ185">
        <f t="shared" si="193"/>
        <v>32.408698981917574</v>
      </c>
      <c r="BK185" s="7">
        <f t="shared" si="194"/>
        <v>3.1428486477801804E-2</v>
      </c>
      <c r="BL185" s="8">
        <f>BL$3*temperature!$I295+BL$4*temperature!$I295^2+BL$5*temperature!$I295^6</f>
        <v>-24.934919151240823</v>
      </c>
      <c r="BM185" s="8">
        <f>BM$3*temperature!$I295+BM$4*temperature!$I295^2+BM$5*temperature!$I295^6</f>
        <v>-22.103932872895587</v>
      </c>
      <c r="BN185" s="8">
        <f>BN$3*temperature!$I295+BN$4*temperature!$I295^2+BN$5*temperature!$I295^6</f>
        <v>-19.631947067508211</v>
      </c>
      <c r="BO185" s="8"/>
      <c r="BP185" s="8"/>
      <c r="BQ185" s="8"/>
    </row>
    <row r="186" spans="1:69" x14ac:dyDescent="0.3">
      <c r="A186">
        <f t="shared" ref="A186:A249" si="201">1+A185</f>
        <v>2140</v>
      </c>
      <c r="B186" s="4">
        <f t="shared" ref="B186:B249" si="202">B185*(1+E186)</f>
        <v>1165.2902141703378</v>
      </c>
      <c r="C186" s="4">
        <f t="shared" ref="C186:C249" si="203">C185*(1+F186)</f>
        <v>2963.5913855831523</v>
      </c>
      <c r="D186" s="4">
        <f t="shared" ref="D186:D249" si="204">D185*(1+G186)</f>
        <v>4368.2153766144584</v>
      </c>
      <c r="E186" s="11">
        <f t="shared" ref="E186:E249" si="205">E185*$E$5</f>
        <v>5.2203143988579772E-6</v>
      </c>
      <c r="F186" s="11">
        <f t="shared" ref="F186:F249" si="206">F185*$E$5</f>
        <v>1.0284369416441405E-5</v>
      </c>
      <c r="G186" s="11">
        <f t="shared" ref="G186:G249" si="207">G185*$E$5</f>
        <v>2.0995174326653724E-5</v>
      </c>
      <c r="H186" s="4">
        <f t="shared" ref="H186:H249" si="208">AR186</f>
        <v>183719.26864001845</v>
      </c>
      <c r="I186" s="4">
        <f t="shared" ref="I186:I249" si="209">AS186</f>
        <v>75472.387008531499</v>
      </c>
      <c r="J186" s="4">
        <f t="shared" ref="J186:J249" si="210">AT186</f>
        <v>28366.801294762445</v>
      </c>
      <c r="K186" s="4">
        <f t="shared" ref="K186:K249" si="211">H186/B186*1000</f>
        <v>157659.66830058958</v>
      </c>
      <c r="L186" s="4">
        <f t="shared" ref="L186:L249" si="212">I186/C186*1000</f>
        <v>25466.529352082263</v>
      </c>
      <c r="M186" s="4">
        <f t="shared" ref="M186:M249" si="213">J186/D186*1000</f>
        <v>6493.910864978423</v>
      </c>
      <c r="N186" s="11">
        <f t="shared" ref="N186:N249" si="214">K186/K185-1</f>
        <v>-5.1314394722279388E-7</v>
      </c>
      <c r="O186" s="11">
        <f t="shared" ref="O186:O249" si="215">L186/L185-1</f>
        <v>3.558108557712103E-3</v>
      </c>
      <c r="P186" s="11">
        <f t="shared" ref="P186:P249" si="216">M186/M185-1</f>
        <v>3.9726186432542665E-3</v>
      </c>
      <c r="Q186" s="4">
        <f t="shared" ref="Q186:Q249" si="217">T186*H186/1000</f>
        <v>6353.5055022688293</v>
      </c>
      <c r="R186" s="4">
        <f t="shared" ref="R186:R249" si="218">U186*I186/1000</f>
        <v>9195.439817920962</v>
      </c>
      <c r="S186" s="4">
        <f t="shared" ref="S186:S249" si="219">V186*J186/1000</f>
        <v>5220.9580355030221</v>
      </c>
      <c r="T186" s="4">
        <f t="shared" ref="T186:T249" si="220">T185*(1+W186)</f>
        <v>34.582684490857396</v>
      </c>
      <c r="U186" s="4">
        <f t="shared" ref="U186:U249" si="221">U185*(1+X186)</f>
        <v>121.83846546262671</v>
      </c>
      <c r="V186" s="4">
        <f t="shared" ref="V186:V249" si="222">V185*(1+Y186)</f>
        <v>184.05170118588603</v>
      </c>
      <c r="W186" s="11">
        <f t="shared" ref="W186:W249" si="223">T$5-1</f>
        <v>-1.0734613539272964E-2</v>
      </c>
      <c r="X186" s="11">
        <f t="shared" ref="X186:X249" si="224">U$5-1</f>
        <v>-1.217998157191269E-2</v>
      </c>
      <c r="Y186" s="11">
        <f t="shared" ref="Y186:Y249" si="225">V$5-1</f>
        <v>-9.7425357312937999E-3</v>
      </c>
      <c r="Z186" s="4">
        <f t="shared" si="178"/>
        <v>7017.2757535451092</v>
      </c>
      <c r="AA186" s="4">
        <f t="shared" si="179"/>
        <v>22176.503814922755</v>
      </c>
      <c r="AB186" s="4">
        <f t="shared" si="180"/>
        <v>35013.201355492718</v>
      </c>
      <c r="AC186" s="12">
        <f t="shared" ref="AC186:AC249" si="226">AC185*(1+AF186)</f>
        <v>1.365777657048395</v>
      </c>
      <c r="AD186" s="12">
        <f t="shared" ref="AD186:AD249" si="227">AD185*(1+AG186)</f>
        <v>2.9885147239996259</v>
      </c>
      <c r="AE186" s="12">
        <f t="shared" ref="AE186:AE249" si="228">AE185*(1+AH186)</f>
        <v>8.3343309693034264</v>
      </c>
      <c r="AF186" s="11">
        <f t="shared" ref="AF186:AF249" si="229">AC$5-1</f>
        <v>-4.0504037456468023E-3</v>
      </c>
      <c r="AG186" s="11">
        <f t="shared" ref="AG186:AG249" si="230">AD$5-1</f>
        <v>2.9673830763510267E-4</v>
      </c>
      <c r="AH186" s="11">
        <f t="shared" ref="AH186:AH249" si="231">AE$5-1</f>
        <v>9.7937136394747881E-3</v>
      </c>
      <c r="AI186" s="1">
        <f t="shared" si="195"/>
        <v>363159.80820062727</v>
      </c>
      <c r="AJ186" s="1">
        <f t="shared" si="196"/>
        <v>144175.68242429264</v>
      </c>
      <c r="AK186" s="1">
        <f t="shared" si="197"/>
        <v>54062.085805061812</v>
      </c>
      <c r="AL186" s="10">
        <f t="shared" ref="AL186:AL249" si="232">AL185*(1+AO186)</f>
        <v>66.968463242155934</v>
      </c>
      <c r="AM186" s="10">
        <f t="shared" ref="AM186:AM249" si="233">AM185*(1+AP186)</f>
        <v>15.110379116751664</v>
      </c>
      <c r="AN186" s="10">
        <f t="shared" ref="AN186:AN249" si="234">AN185*(1+AQ186)</f>
        <v>4.9098932568078393</v>
      </c>
      <c r="AO186" s="7">
        <f t="shared" ref="AO186:AO249" si="235">AO$5*AO185</f>
        <v>5.5832563342833822E-3</v>
      </c>
      <c r="AP186" s="7">
        <f t="shared" ref="AP186:AP249" si="236">AP$5*AP185</f>
        <v>7.0334304166950537E-3</v>
      </c>
      <c r="AQ186" s="7">
        <f t="shared" ref="AQ186:AQ249" si="237">AQ$5*AQ185</f>
        <v>6.3802088260031149E-3</v>
      </c>
      <c r="AR186" s="1">
        <f t="shared" si="183"/>
        <v>183719.26864001845</v>
      </c>
      <c r="AS186" s="1">
        <f t="shared" si="181"/>
        <v>75472.387008531499</v>
      </c>
      <c r="AT186" s="1">
        <f t="shared" si="182"/>
        <v>28366.801294762445</v>
      </c>
      <c r="AU186" s="1">
        <f t="shared" si="198"/>
        <v>36743.853728003691</v>
      </c>
      <c r="AV186" s="1">
        <f t="shared" si="199"/>
        <v>15094.477401706301</v>
      </c>
      <c r="AW186" s="1">
        <f t="shared" si="200"/>
        <v>5673.3602589524889</v>
      </c>
      <c r="AX186">
        <v>0.2</v>
      </c>
      <c r="AY186">
        <v>0.2</v>
      </c>
      <c r="AZ186">
        <v>0.2</v>
      </c>
      <c r="BA186">
        <f t="shared" si="184"/>
        <v>0.2</v>
      </c>
      <c r="BB186">
        <f t="shared" si="190"/>
        <v>4.000000000000001E-3</v>
      </c>
      <c r="BC186">
        <f t="shared" si="185"/>
        <v>4.000000000000001E-3</v>
      </c>
      <c r="BD186">
        <f t="shared" si="186"/>
        <v>4.000000000000001E-3</v>
      </c>
      <c r="BE186">
        <f t="shared" si="187"/>
        <v>734.87707456007399</v>
      </c>
      <c r="BF186">
        <f t="shared" si="188"/>
        <v>301.88954803412605</v>
      </c>
      <c r="BG186">
        <f t="shared" si="189"/>
        <v>113.4672051790498</v>
      </c>
      <c r="BH186">
        <f t="shared" si="191"/>
        <v>1047.2398411717197</v>
      </c>
      <c r="BI186">
        <f t="shared" si="192"/>
        <v>136.13036146436306</v>
      </c>
      <c r="BJ186">
        <f t="shared" si="193"/>
        <v>32.406978164323029</v>
      </c>
      <c r="BK186" s="7">
        <f t="shared" si="194"/>
        <v>3.1315295763750778E-2</v>
      </c>
      <c r="BL186" s="8">
        <f>BL$3*temperature!$I296+BL$4*temperature!$I296^2+BL$5*temperature!$I296^6</f>
        <v>-25.371571385633452</v>
      </c>
      <c r="BM186" s="8">
        <f>BM$3*temperature!$I296+BM$4*temperature!$I296^2+BM$5*temperature!$I296^6</f>
        <v>-22.447022168965972</v>
      </c>
      <c r="BN186" s="8">
        <f>BN$3*temperature!$I296+BN$4*temperature!$I296^2+BN$5*temperature!$I296^6</f>
        <v>-19.90405173269615</v>
      </c>
      <c r="BO186" s="8"/>
      <c r="BP186" s="8"/>
      <c r="BQ186" s="8"/>
    </row>
    <row r="187" spans="1:69" x14ac:dyDescent="0.3">
      <c r="A187">
        <f t="shared" si="201"/>
        <v>2141</v>
      </c>
      <c r="B187" s="4">
        <f t="shared" si="202"/>
        <v>1165.2959931925573</v>
      </c>
      <c r="C187" s="4">
        <f t="shared" si="203"/>
        <v>2963.6203403183304</v>
      </c>
      <c r="D187" s="4">
        <f t="shared" si="204"/>
        <v>4368.3025024856197</v>
      </c>
      <c r="E187" s="11">
        <f t="shared" si="205"/>
        <v>4.9592986789150782E-6</v>
      </c>
      <c r="F187" s="11">
        <f t="shared" si="206"/>
        <v>9.7701509456193339E-6</v>
      </c>
      <c r="G187" s="11">
        <f t="shared" si="207"/>
        <v>1.9945415610321037E-5</v>
      </c>
      <c r="H187" s="4">
        <f t="shared" si="208"/>
        <v>183698.39172791943</v>
      </c>
      <c r="I187" s="4">
        <f t="shared" si="209"/>
        <v>75732.957258798386</v>
      </c>
      <c r="J187" s="4">
        <f t="shared" si="210"/>
        <v>28477.360466781964</v>
      </c>
      <c r="K187" s="4">
        <f t="shared" si="211"/>
        <v>157640.97087868775</v>
      </c>
      <c r="L187" s="4">
        <f t="shared" si="212"/>
        <v>25554.203495129106</v>
      </c>
      <c r="M187" s="4">
        <f t="shared" si="213"/>
        <v>6519.0907567820641</v>
      </c>
      <c r="N187" s="11">
        <f t="shared" si="214"/>
        <v>-1.1859356361310081E-4</v>
      </c>
      <c r="O187" s="11">
        <f t="shared" si="215"/>
        <v>3.4427205150227014E-3</v>
      </c>
      <c r="P187" s="11">
        <f t="shared" si="216"/>
        <v>3.8774618757759782E-3</v>
      </c>
      <c r="Q187" s="4">
        <f t="shared" si="217"/>
        <v>6284.5888465907456</v>
      </c>
      <c r="R187" s="4">
        <f t="shared" si="218"/>
        <v>9114.8003261162776</v>
      </c>
      <c r="S187" s="4">
        <f t="shared" si="219"/>
        <v>5190.2430219838934</v>
      </c>
      <c r="T187" s="4">
        <f t="shared" si="220"/>
        <v>34.211452737697435</v>
      </c>
      <c r="U187" s="4">
        <f t="shared" si="221"/>
        <v>120.35447519854181</v>
      </c>
      <c r="V187" s="4">
        <f t="shared" si="222"/>
        <v>182.25857091067712</v>
      </c>
      <c r="W187" s="11">
        <f t="shared" si="223"/>
        <v>-1.0734613539272964E-2</v>
      </c>
      <c r="X187" s="11">
        <f t="shared" si="224"/>
        <v>-1.217998157191269E-2</v>
      </c>
      <c r="Y187" s="11">
        <f t="shared" si="225"/>
        <v>-9.7425357312937999E-3</v>
      </c>
      <c r="Z187" s="4">
        <f t="shared" si="178"/>
        <v>6913.8628625688216</v>
      </c>
      <c r="AA187" s="4">
        <f t="shared" si="179"/>
        <v>21991.089494466352</v>
      </c>
      <c r="AB187" s="4">
        <f t="shared" si="180"/>
        <v>35151.47839128854</v>
      </c>
      <c r="AC187" s="12">
        <f t="shared" si="226"/>
        <v>1.3602457061105655</v>
      </c>
      <c r="AD187" s="12">
        <f t="shared" si="227"/>
        <v>2.9894015308011683</v>
      </c>
      <c r="AE187" s="12">
        <f t="shared" si="228"/>
        <v>8.4159550201933904</v>
      </c>
      <c r="AF187" s="11">
        <f t="shared" si="229"/>
        <v>-4.0504037456468023E-3</v>
      </c>
      <c r="AG187" s="11">
        <f t="shared" si="230"/>
        <v>2.9673830763510267E-4</v>
      </c>
      <c r="AH187" s="11">
        <f t="shared" si="231"/>
        <v>9.7937136394747881E-3</v>
      </c>
      <c r="AI187" s="1">
        <f t="shared" si="195"/>
        <v>363587.68110856821</v>
      </c>
      <c r="AJ187" s="1">
        <f t="shared" si="196"/>
        <v>144852.59158356968</v>
      </c>
      <c r="AK187" s="1">
        <f t="shared" si="197"/>
        <v>54329.237483508121</v>
      </c>
      <c r="AL187" s="10">
        <f t="shared" si="232"/>
        <v>67.338626317783991</v>
      </c>
      <c r="AM187" s="10">
        <f t="shared" si="233"/>
        <v>15.215594138838345</v>
      </c>
      <c r="AN187" s="10">
        <f t="shared" si="234"/>
        <v>4.9409061396567395</v>
      </c>
      <c r="AO187" s="7">
        <f t="shared" si="235"/>
        <v>5.5274237709405484E-3</v>
      </c>
      <c r="AP187" s="7">
        <f t="shared" si="236"/>
        <v>6.9630961125281034E-3</v>
      </c>
      <c r="AQ187" s="7">
        <f t="shared" si="237"/>
        <v>6.3164067377430837E-3</v>
      </c>
      <c r="AR187" s="1">
        <f t="shared" si="183"/>
        <v>183698.39172791943</v>
      </c>
      <c r="AS187" s="1">
        <f t="shared" si="181"/>
        <v>75732.957258798386</v>
      </c>
      <c r="AT187" s="1">
        <f t="shared" si="182"/>
        <v>28477.360466781964</v>
      </c>
      <c r="AU187" s="1">
        <f t="shared" si="198"/>
        <v>36739.678345583889</v>
      </c>
      <c r="AV187" s="1">
        <f t="shared" si="199"/>
        <v>15146.591451759678</v>
      </c>
      <c r="AW187" s="1">
        <f t="shared" si="200"/>
        <v>5695.4720933563931</v>
      </c>
      <c r="AX187">
        <v>0.2</v>
      </c>
      <c r="AY187">
        <v>0.2</v>
      </c>
      <c r="AZ187">
        <v>0.2</v>
      </c>
      <c r="BA187">
        <f t="shared" si="184"/>
        <v>0.2</v>
      </c>
      <c r="BB187">
        <f t="shared" si="190"/>
        <v>4.000000000000001E-3</v>
      </c>
      <c r="BC187">
        <f t="shared" si="185"/>
        <v>4.000000000000001E-3</v>
      </c>
      <c r="BD187">
        <f t="shared" si="186"/>
        <v>4.000000000000001E-3</v>
      </c>
      <c r="BE187">
        <f t="shared" si="187"/>
        <v>734.79356691167789</v>
      </c>
      <c r="BF187">
        <f t="shared" si="188"/>
        <v>302.93182903519363</v>
      </c>
      <c r="BG187">
        <f t="shared" si="189"/>
        <v>113.90944186712788</v>
      </c>
      <c r="BH187">
        <f t="shared" si="191"/>
        <v>1062.7829644840074</v>
      </c>
      <c r="BI187">
        <f t="shared" si="192"/>
        <v>137.7520786823321</v>
      </c>
      <c r="BJ187">
        <f t="shared" si="193"/>
        <v>32.405306143640786</v>
      </c>
      <c r="BK187" s="7">
        <f t="shared" si="194"/>
        <v>3.1203663355038519E-2</v>
      </c>
      <c r="BL187" s="8">
        <f>BL$3*temperature!$I297+BL$4*temperature!$I297^2+BL$5*temperature!$I297^6</f>
        <v>-25.808296263404753</v>
      </c>
      <c r="BM187" s="8">
        <f>BM$3*temperature!$I297+BM$4*temperature!$I297^2+BM$5*temperature!$I297^6</f>
        <v>-22.790015167776062</v>
      </c>
      <c r="BN187" s="8">
        <f>BN$3*temperature!$I297+BN$4*temperature!$I297^2+BN$5*temperature!$I297^6</f>
        <v>-20.175951721437595</v>
      </c>
      <c r="BO187" s="8"/>
      <c r="BP187" s="8"/>
      <c r="BQ187" s="8"/>
    </row>
    <row r="188" spans="1:69" x14ac:dyDescent="0.3">
      <c r="A188">
        <f t="shared" si="201"/>
        <v>2142</v>
      </c>
      <c r="B188" s="4">
        <f t="shared" si="202"/>
        <v>1165.3014832908927</v>
      </c>
      <c r="C188" s="4">
        <f t="shared" si="203"/>
        <v>2963.6478475854969</v>
      </c>
      <c r="D188" s="4">
        <f t="shared" si="204"/>
        <v>4368.3852737140969</v>
      </c>
      <c r="E188" s="11">
        <f t="shared" si="205"/>
        <v>4.7113337449693239E-6</v>
      </c>
      <c r="F188" s="11">
        <f t="shared" si="206"/>
        <v>9.2816433983383671E-6</v>
      </c>
      <c r="G188" s="11">
        <f t="shared" si="207"/>
        <v>1.8948144829804984E-5</v>
      </c>
      <c r="H188" s="4">
        <f t="shared" si="208"/>
        <v>183656.0573996437</v>
      </c>
      <c r="I188" s="4">
        <f t="shared" si="209"/>
        <v>75985.77644305471</v>
      </c>
      <c r="J188" s="4">
        <f t="shared" si="210"/>
        <v>28585.653426570407</v>
      </c>
      <c r="K188" s="4">
        <f t="shared" si="211"/>
        <v>157603.89910513643</v>
      </c>
      <c r="L188" s="4">
        <f t="shared" si="212"/>
        <v>25639.273068479044</v>
      </c>
      <c r="M188" s="4">
        <f t="shared" si="213"/>
        <v>6543.7573921373141</v>
      </c>
      <c r="N188" s="11">
        <f t="shared" si="214"/>
        <v>-2.3516585405858326E-4</v>
      </c>
      <c r="O188" s="11">
        <f t="shared" si="215"/>
        <v>3.3289855176332761E-3</v>
      </c>
      <c r="P188" s="11">
        <f t="shared" si="216"/>
        <v>3.7837539429235179E-3</v>
      </c>
      <c r="Q188" s="4">
        <f t="shared" si="217"/>
        <v>6215.6934423417433</v>
      </c>
      <c r="R188" s="4">
        <f t="shared" si="218"/>
        <v>9033.8395348459999</v>
      </c>
      <c r="S188" s="4">
        <f t="shared" si="219"/>
        <v>5159.2219224326227</v>
      </c>
      <c r="T188" s="4">
        <f t="shared" si="220"/>
        <v>33.844206013941154</v>
      </c>
      <c r="U188" s="4">
        <f t="shared" si="221"/>
        <v>118.88855990852635</v>
      </c>
      <c r="V188" s="4">
        <f t="shared" si="222"/>
        <v>180.48291027124532</v>
      </c>
      <c r="W188" s="11">
        <f t="shared" si="223"/>
        <v>-1.0734613539272964E-2</v>
      </c>
      <c r="X188" s="11">
        <f t="shared" si="224"/>
        <v>-1.217998157191269E-2</v>
      </c>
      <c r="Y188" s="11">
        <f t="shared" si="225"/>
        <v>-9.7425357312937999E-3</v>
      </c>
      <c r="Z188" s="4">
        <f t="shared" si="178"/>
        <v>6811.1678180550343</v>
      </c>
      <c r="AA188" s="4">
        <f t="shared" si="179"/>
        <v>21804.706810654792</v>
      </c>
      <c r="AB188" s="4">
        <f t="shared" si="180"/>
        <v>35286.9196568896</v>
      </c>
      <c r="AC188" s="12">
        <f t="shared" si="226"/>
        <v>1.3547361618075353</v>
      </c>
      <c r="AD188" s="12">
        <f t="shared" si="227"/>
        <v>2.99028860075226</v>
      </c>
      <c r="AE188" s="12">
        <f t="shared" si="228"/>
        <v>8.4983784736638643</v>
      </c>
      <c r="AF188" s="11">
        <f t="shared" si="229"/>
        <v>-4.0504037456468023E-3</v>
      </c>
      <c r="AG188" s="11">
        <f t="shared" si="230"/>
        <v>2.9673830763510267E-4</v>
      </c>
      <c r="AH188" s="11">
        <f t="shared" si="231"/>
        <v>9.7937136394747881E-3</v>
      </c>
      <c r="AI188" s="1">
        <f t="shared" si="195"/>
        <v>363968.59134329529</v>
      </c>
      <c r="AJ188" s="1">
        <f t="shared" si="196"/>
        <v>145513.9238769724</v>
      </c>
      <c r="AK188" s="1">
        <f t="shared" si="197"/>
        <v>54591.785828513704</v>
      </c>
      <c r="AL188" s="10">
        <f t="shared" si="232"/>
        <v>67.707113350357275</v>
      </c>
      <c r="AM188" s="10">
        <f t="shared" si="233"/>
        <v>15.320482306792314</v>
      </c>
      <c r="AN188" s="10">
        <f t="shared" si="234"/>
        <v>4.9718028247595125</v>
      </c>
      <c r="AO188" s="7">
        <f t="shared" si="235"/>
        <v>5.4721495332311432E-3</v>
      </c>
      <c r="AP188" s="7">
        <f t="shared" si="236"/>
        <v>6.8934651514028222E-3</v>
      </c>
      <c r="AQ188" s="7">
        <f t="shared" si="237"/>
        <v>6.2532426703656527E-3</v>
      </c>
      <c r="AR188" s="1">
        <f t="shared" si="183"/>
        <v>183656.0573996437</v>
      </c>
      <c r="AS188" s="1">
        <f t="shared" si="181"/>
        <v>75985.77644305471</v>
      </c>
      <c r="AT188" s="1">
        <f t="shared" si="182"/>
        <v>28585.653426570407</v>
      </c>
      <c r="AU188" s="1">
        <f t="shared" si="198"/>
        <v>36731.211479928745</v>
      </c>
      <c r="AV188" s="1">
        <f t="shared" si="199"/>
        <v>15197.155288610942</v>
      </c>
      <c r="AW188" s="1">
        <f t="shared" si="200"/>
        <v>5717.1306853140813</v>
      </c>
      <c r="AX188">
        <v>0.2</v>
      </c>
      <c r="AY188">
        <v>0.2</v>
      </c>
      <c r="AZ188">
        <v>0.2</v>
      </c>
      <c r="BA188">
        <f t="shared" si="184"/>
        <v>0.2</v>
      </c>
      <c r="BB188">
        <f t="shared" si="190"/>
        <v>4.000000000000001E-3</v>
      </c>
      <c r="BC188">
        <f t="shared" si="185"/>
        <v>4.000000000000001E-3</v>
      </c>
      <c r="BD188">
        <f t="shared" si="186"/>
        <v>4.000000000000001E-3</v>
      </c>
      <c r="BE188">
        <f t="shared" si="187"/>
        <v>734.62422959857497</v>
      </c>
      <c r="BF188">
        <f t="shared" si="188"/>
        <v>303.94310577221893</v>
      </c>
      <c r="BG188">
        <f t="shared" si="189"/>
        <v>114.34261370628165</v>
      </c>
      <c r="BH188">
        <f t="shared" si="191"/>
        <v>1078.5584047000486</v>
      </c>
      <c r="BI188">
        <f t="shared" si="192"/>
        <v>139.39334677212818</v>
      </c>
      <c r="BJ188">
        <f t="shared" si="193"/>
        <v>32.403682389419565</v>
      </c>
      <c r="BK188" s="7">
        <f t="shared" si="194"/>
        <v>3.1093579191487003E-2</v>
      </c>
      <c r="BL188" s="8">
        <f>BL$3*temperature!$I298+BL$4*temperature!$I298^2+BL$5*temperature!$I298^6</f>
        <v>-26.245015689783038</v>
      </c>
      <c r="BM188" s="8">
        <f>BM$3*temperature!$I298+BM$4*temperature!$I298^2+BM$5*temperature!$I298^6</f>
        <v>-23.132853887876415</v>
      </c>
      <c r="BN188" s="8">
        <f>BN$3*temperature!$I298+BN$4*temperature!$I298^2+BN$5*temperature!$I298^6</f>
        <v>-20.447603875769577</v>
      </c>
      <c r="BO188" s="8"/>
      <c r="BP188" s="8"/>
      <c r="BQ188" s="8"/>
    </row>
    <row r="189" spans="1:69" x14ac:dyDescent="0.3">
      <c r="A189">
        <f t="shared" si="201"/>
        <v>2143</v>
      </c>
      <c r="B189" s="4">
        <f t="shared" si="202"/>
        <v>1165.3066989088838</v>
      </c>
      <c r="C189" s="4">
        <f t="shared" si="203"/>
        <v>2963.6739797318528</v>
      </c>
      <c r="D189" s="4">
        <f t="shared" si="204"/>
        <v>4368.4639078710934</v>
      </c>
      <c r="E189" s="11">
        <f t="shared" si="205"/>
        <v>4.4757670577208579E-6</v>
      </c>
      <c r="F189" s="11">
        <f t="shared" si="206"/>
        <v>8.8175612284214485E-6</v>
      </c>
      <c r="G189" s="11">
        <f t="shared" si="207"/>
        <v>1.8000737588314733E-5</v>
      </c>
      <c r="H189" s="4">
        <f t="shared" si="208"/>
        <v>183592.55528026121</v>
      </c>
      <c r="I189" s="4">
        <f t="shared" si="209"/>
        <v>76230.886487009979</v>
      </c>
      <c r="J189" s="4">
        <f t="shared" si="210"/>
        <v>28691.69328087816</v>
      </c>
      <c r="K189" s="4">
        <f t="shared" si="211"/>
        <v>157548.69979908736</v>
      </c>
      <c r="L189" s="4">
        <f t="shared" si="212"/>
        <v>25721.751787930196</v>
      </c>
      <c r="M189" s="4">
        <f t="shared" si="213"/>
        <v>6567.9135471810805</v>
      </c>
      <c r="N189" s="11">
        <f t="shared" si="214"/>
        <v>-3.5024073872846895E-4</v>
      </c>
      <c r="O189" s="11">
        <f t="shared" si="215"/>
        <v>3.2168899340812018E-3</v>
      </c>
      <c r="P189" s="11">
        <f t="shared" si="216"/>
        <v>3.6914808413881506E-3</v>
      </c>
      <c r="Q189" s="4">
        <f t="shared" si="217"/>
        <v>6146.8442671528683</v>
      </c>
      <c r="R189" s="4">
        <f t="shared" si="218"/>
        <v>8952.5933817677596</v>
      </c>
      <c r="S189" s="4">
        <f t="shared" si="219"/>
        <v>5127.9099436521492</v>
      </c>
      <c r="T189" s="4">
        <f t="shared" si="220"/>
        <v>33.480901541837959</v>
      </c>
      <c r="U189" s="4">
        <f t="shared" si="221"/>
        <v>117.44049943972925</v>
      </c>
      <c r="V189" s="4">
        <f t="shared" si="222"/>
        <v>178.72454906903982</v>
      </c>
      <c r="W189" s="11">
        <f t="shared" si="223"/>
        <v>-1.0734613539272964E-2</v>
      </c>
      <c r="X189" s="11">
        <f t="shared" si="224"/>
        <v>-1.217998157191269E-2</v>
      </c>
      <c r="Y189" s="11">
        <f t="shared" si="225"/>
        <v>-9.7425357312937999E-3</v>
      </c>
      <c r="Z189" s="4">
        <f t="shared" si="178"/>
        <v>6709.2141978541667</v>
      </c>
      <c r="AA189" s="4">
        <f t="shared" si="179"/>
        <v>21617.442726100533</v>
      </c>
      <c r="AB189" s="4">
        <f t="shared" si="180"/>
        <v>35419.540881607289</v>
      </c>
      <c r="AC189" s="12">
        <f t="shared" si="226"/>
        <v>1.3492489333833868</v>
      </c>
      <c r="AD189" s="12">
        <f t="shared" si="227"/>
        <v>2.9911759339309878</v>
      </c>
      <c r="AE189" s="12">
        <f t="shared" si="228"/>
        <v>8.5816091588348051</v>
      </c>
      <c r="AF189" s="11">
        <f t="shared" si="229"/>
        <v>-4.0504037456468023E-3</v>
      </c>
      <c r="AG189" s="11">
        <f t="shared" si="230"/>
        <v>2.9673830763510267E-4</v>
      </c>
      <c r="AH189" s="11">
        <f t="shared" si="231"/>
        <v>9.7937136394747881E-3</v>
      </c>
      <c r="AI189" s="1">
        <f t="shared" si="195"/>
        <v>364302.94368889451</v>
      </c>
      <c r="AJ189" s="1">
        <f t="shared" si="196"/>
        <v>146159.68677788612</v>
      </c>
      <c r="AK189" s="1">
        <f t="shared" si="197"/>
        <v>54849.737930976422</v>
      </c>
      <c r="AL189" s="10">
        <f t="shared" si="232"/>
        <v>68.073911764586697</v>
      </c>
      <c r="AM189" s="10">
        <f t="shared" si="233"/>
        <v>15.425037405568027</v>
      </c>
      <c r="AN189" s="10">
        <f t="shared" si="234"/>
        <v>5.0025818154362192</v>
      </c>
      <c r="AO189" s="7">
        <f t="shared" si="235"/>
        <v>5.4174280378988318E-3</v>
      </c>
      <c r="AP189" s="7">
        <f t="shared" si="236"/>
        <v>6.8245304998887941E-3</v>
      </c>
      <c r="AQ189" s="7">
        <f t="shared" si="237"/>
        <v>6.1907102436619963E-3</v>
      </c>
      <c r="AR189" s="1">
        <f t="shared" si="183"/>
        <v>183592.55528026121</v>
      </c>
      <c r="AS189" s="1">
        <f t="shared" si="181"/>
        <v>76230.886487009979</v>
      </c>
      <c r="AT189" s="1">
        <f t="shared" si="182"/>
        <v>28691.69328087816</v>
      </c>
      <c r="AU189" s="1">
        <f t="shared" si="198"/>
        <v>36718.511056052244</v>
      </c>
      <c r="AV189" s="1">
        <f t="shared" si="199"/>
        <v>15246.177297401997</v>
      </c>
      <c r="AW189" s="1">
        <f t="shared" si="200"/>
        <v>5738.3386561756324</v>
      </c>
      <c r="AX189">
        <v>0.2</v>
      </c>
      <c r="AY189">
        <v>0.2</v>
      </c>
      <c r="AZ189">
        <v>0.2</v>
      </c>
      <c r="BA189">
        <f t="shared" si="184"/>
        <v>0.2</v>
      </c>
      <c r="BB189">
        <f t="shared" si="190"/>
        <v>4.000000000000001E-3</v>
      </c>
      <c r="BC189">
        <f t="shared" si="185"/>
        <v>4.000000000000001E-3</v>
      </c>
      <c r="BD189">
        <f t="shared" si="186"/>
        <v>4.000000000000001E-3</v>
      </c>
      <c r="BE189">
        <f t="shared" si="187"/>
        <v>734.37022112104501</v>
      </c>
      <c r="BF189">
        <f t="shared" si="188"/>
        <v>304.92354594803999</v>
      </c>
      <c r="BG189">
        <f t="shared" si="189"/>
        <v>114.76677312351266</v>
      </c>
      <c r="BH189">
        <f t="shared" si="191"/>
        <v>1094.5696462574133</v>
      </c>
      <c r="BI189">
        <f t="shared" si="192"/>
        <v>141.05440213789973</v>
      </c>
      <c r="BJ189">
        <f t="shared" si="193"/>
        <v>32.402106370359228</v>
      </c>
      <c r="BK189" s="7">
        <f t="shared" si="194"/>
        <v>3.0985032854734945E-2</v>
      </c>
      <c r="BL189" s="8">
        <f>BL$3*temperature!$I299+BL$4*temperature!$I299^2+BL$5*temperature!$I299^6</f>
        <v>-26.681653142026335</v>
      </c>
      <c r="BM189" s="8">
        <f>BM$3*temperature!$I299+BM$4*temperature!$I299^2+BM$5*temperature!$I299^6</f>
        <v>-23.475481565303205</v>
      </c>
      <c r="BN189" s="8">
        <f>BN$3*temperature!$I299+BN$4*temperature!$I299^2+BN$5*temperature!$I299^6</f>
        <v>-20.718965988512267</v>
      </c>
      <c r="BO189" s="8"/>
      <c r="BP189" s="8"/>
      <c r="BQ189" s="8"/>
    </row>
    <row r="190" spans="1:69" x14ac:dyDescent="0.3">
      <c r="A190">
        <f t="shared" si="201"/>
        <v>2144</v>
      </c>
      <c r="B190" s="4">
        <f t="shared" si="202"/>
        <v>1165.3116537681524</v>
      </c>
      <c r="C190" s="4">
        <f t="shared" si="203"/>
        <v>2963.6988054897915</v>
      </c>
      <c r="D190" s="4">
        <f t="shared" si="204"/>
        <v>4368.5386116649388</v>
      </c>
      <c r="E190" s="11">
        <f t="shared" si="205"/>
        <v>4.2519787048348144E-6</v>
      </c>
      <c r="F190" s="11">
        <f t="shared" si="206"/>
        <v>8.3766831670003763E-6</v>
      </c>
      <c r="G190" s="11">
        <f t="shared" si="207"/>
        <v>1.7100700708898994E-5</v>
      </c>
      <c r="H190" s="4">
        <f t="shared" si="208"/>
        <v>183508.17994953616</v>
      </c>
      <c r="I190" s="4">
        <f t="shared" si="209"/>
        <v>76468.332175310934</v>
      </c>
      <c r="J190" s="4">
        <f t="shared" si="210"/>
        <v>28795.493821626602</v>
      </c>
      <c r="K190" s="4">
        <f t="shared" si="211"/>
        <v>157475.6241011956</v>
      </c>
      <c r="L190" s="4">
        <f t="shared" si="212"/>
        <v>25801.654349512584</v>
      </c>
      <c r="M190" s="4">
        <f t="shared" si="213"/>
        <v>6591.5621633139353</v>
      </c>
      <c r="N190" s="11">
        <f t="shared" si="214"/>
        <v>-4.6382926666455049E-4</v>
      </c>
      <c r="O190" s="11">
        <f t="shared" si="215"/>
        <v>3.1064198986587854E-3</v>
      </c>
      <c r="P190" s="11">
        <f t="shared" si="216"/>
        <v>3.6006284131138155E-3</v>
      </c>
      <c r="Q190" s="4">
        <f t="shared" si="217"/>
        <v>6078.0656321951637</v>
      </c>
      <c r="R190" s="4">
        <f t="shared" si="218"/>
        <v>8871.0970517788282</v>
      </c>
      <c r="S190" s="4">
        <f t="shared" si="219"/>
        <v>5096.3220619903841</v>
      </c>
      <c r="T190" s="4">
        <f t="shared" si="220"/>
        <v>33.121497002839881</v>
      </c>
      <c r="U190" s="4">
        <f t="shared" si="221"/>
        <v>116.01007632075712</v>
      </c>
      <c r="V190" s="4">
        <f t="shared" si="222"/>
        <v>176.98331876367533</v>
      </c>
      <c r="W190" s="11">
        <f t="shared" si="223"/>
        <v>-1.0734613539272964E-2</v>
      </c>
      <c r="X190" s="11">
        <f t="shared" si="224"/>
        <v>-1.217998157191269E-2</v>
      </c>
      <c r="Y190" s="11">
        <f t="shared" si="225"/>
        <v>-9.7425357312937999E-3</v>
      </c>
      <c r="Z190" s="4">
        <f t="shared" ref="Z190:Z253" si="238">Q189*AC190*(1-AX189)</f>
        <v>6608.0244393420062</v>
      </c>
      <c r="AA190" s="4">
        <f t="shared" ref="AA190:AA253" si="239">R189*AD190*(1-AY189)</f>
        <v>21429.382528180911</v>
      </c>
      <c r="AB190" s="4">
        <f t="shared" ref="AB190:AB253" si="240">S189*AE190*(1-AZ189)</f>
        <v>35549.358678323646</v>
      </c>
      <c r="AC190" s="12">
        <f t="shared" si="226"/>
        <v>1.3437839304498007</v>
      </c>
      <c r="AD190" s="12">
        <f t="shared" si="227"/>
        <v>2.9920635304154612</v>
      </c>
      <c r="AE190" s="12">
        <f t="shared" si="228"/>
        <v>8.6656549815023265</v>
      </c>
      <c r="AF190" s="11">
        <f t="shared" si="229"/>
        <v>-4.0504037456468023E-3</v>
      </c>
      <c r="AG190" s="11">
        <f t="shared" si="230"/>
        <v>2.9673830763510267E-4</v>
      </c>
      <c r="AH190" s="11">
        <f t="shared" si="231"/>
        <v>9.7937136394747881E-3</v>
      </c>
      <c r="AI190" s="1">
        <f t="shared" si="195"/>
        <v>364591.16037605732</v>
      </c>
      <c r="AJ190" s="1">
        <f t="shared" si="196"/>
        <v>146789.89539749952</v>
      </c>
      <c r="AK190" s="1">
        <f t="shared" si="197"/>
        <v>55103.102794054415</v>
      </c>
      <c r="AL190" s="10">
        <f t="shared" si="232"/>
        <v>68.439009427647193</v>
      </c>
      <c r="AM190" s="10">
        <f t="shared" si="233"/>
        <v>15.529253357421888</v>
      </c>
      <c r="AN190" s="10">
        <f t="shared" si="234"/>
        <v>5.0332416545809018</v>
      </c>
      <c r="AO190" s="7">
        <f t="shared" si="235"/>
        <v>5.3632537575198438E-3</v>
      </c>
      <c r="AP190" s="7">
        <f t="shared" si="236"/>
        <v>6.7562851948899062E-3</v>
      </c>
      <c r="AQ190" s="7">
        <f t="shared" si="237"/>
        <v>6.1288031412253764E-3</v>
      </c>
      <c r="AR190" s="1">
        <f t="shared" si="183"/>
        <v>183508.17994953616</v>
      </c>
      <c r="AS190" s="1">
        <f t="shared" ref="AS190:AS253" si="241">AM190*AJ190^$AR$5*C190^(1-$AR$5)*(1-BC189+BM189/100)</f>
        <v>76468.332175310934</v>
      </c>
      <c r="AT190" s="1">
        <f t="shared" ref="AT190:AT253" si="242">AN190*AK190^$AR$5*D190^(1-$AR$5)*(1-BD189+BN189/100)</f>
        <v>28795.493821626602</v>
      </c>
      <c r="AU190" s="1">
        <f t="shared" si="198"/>
        <v>36701.635989907234</v>
      </c>
      <c r="AV190" s="1">
        <f t="shared" si="199"/>
        <v>15293.666435062187</v>
      </c>
      <c r="AW190" s="1">
        <f t="shared" si="200"/>
        <v>5759.0987643253211</v>
      </c>
      <c r="AX190">
        <v>0.2</v>
      </c>
      <c r="AY190">
        <v>0.2</v>
      </c>
      <c r="AZ190">
        <v>0.2</v>
      </c>
      <c r="BA190">
        <f t="shared" si="184"/>
        <v>0.2</v>
      </c>
      <c r="BB190">
        <f t="shared" si="190"/>
        <v>4.000000000000001E-3</v>
      </c>
      <c r="BC190">
        <f t="shared" si="185"/>
        <v>4.000000000000001E-3</v>
      </c>
      <c r="BD190">
        <f t="shared" si="186"/>
        <v>4.000000000000001E-3</v>
      </c>
      <c r="BE190">
        <f t="shared" si="187"/>
        <v>734.03271979814485</v>
      </c>
      <c r="BF190">
        <f t="shared" si="188"/>
        <v>305.87332870124379</v>
      </c>
      <c r="BG190">
        <f t="shared" si="189"/>
        <v>115.18197528650643</v>
      </c>
      <c r="BH190">
        <f t="shared" si="191"/>
        <v>1110.8202255245233</v>
      </c>
      <c r="BI190">
        <f t="shared" si="192"/>
        <v>142.7354840014649</v>
      </c>
      <c r="BJ190">
        <f t="shared" si="193"/>
        <v>32.400577554367828</v>
      </c>
      <c r="BK190" s="7">
        <f t="shared" si="194"/>
        <v>3.0878013581683267E-2</v>
      </c>
      <c r="BL190" s="8">
        <f>BL$3*temperature!$I300+BL$4*temperature!$I300^2+BL$5*temperature!$I300^6</f>
        <v>-27.11813368600253</v>
      </c>
      <c r="BM190" s="8">
        <f>BM$3*temperature!$I300+BM$4*temperature!$I300^2+BM$5*temperature!$I300^6</f>
        <v>-23.817842664430668</v>
      </c>
      <c r="BN190" s="8">
        <f>BN$3*temperature!$I300+BN$4*temperature!$I300^2+BN$5*temperature!$I300^6</f>
        <v>-20.989996810056638</v>
      </c>
      <c r="BO190" s="8"/>
      <c r="BP190" s="8"/>
      <c r="BQ190" s="8"/>
    </row>
    <row r="191" spans="1:69" x14ac:dyDescent="0.3">
      <c r="A191">
        <f t="shared" si="201"/>
        <v>2145</v>
      </c>
      <c r="B191" s="4">
        <f t="shared" si="202"/>
        <v>1165.3163609044718</v>
      </c>
      <c r="C191" s="4">
        <f t="shared" si="203"/>
        <v>2963.7223901573925</v>
      </c>
      <c r="D191" s="4">
        <f t="shared" si="204"/>
        <v>4368.6095814827049</v>
      </c>
      <c r="E191" s="11">
        <f t="shared" si="205"/>
        <v>4.0393797695930734E-6</v>
      </c>
      <c r="F191" s="11">
        <f t="shared" si="206"/>
        <v>7.9578490086503572E-6</v>
      </c>
      <c r="G191" s="11">
        <f t="shared" si="207"/>
        <v>1.6245665673454043E-5</v>
      </c>
      <c r="H191" s="4">
        <f t="shared" si="208"/>
        <v>183403.23056654265</v>
      </c>
      <c r="I191" s="4">
        <f t="shared" si="209"/>
        <v>76698.161037689104</v>
      </c>
      <c r="J191" s="4">
        <f t="shared" si="210"/>
        <v>28897.069495914875</v>
      </c>
      <c r="K191" s="4">
        <f t="shared" si="211"/>
        <v>157384.92714904682</v>
      </c>
      <c r="L191" s="4">
        <f t="shared" si="212"/>
        <v>25878.996390622113</v>
      </c>
      <c r="M191" s="4">
        <f t="shared" si="213"/>
        <v>6614.7063400678662</v>
      </c>
      <c r="N191" s="11">
        <f t="shared" si="214"/>
        <v>-5.7594280172845735E-4</v>
      </c>
      <c r="O191" s="11">
        <f t="shared" si="215"/>
        <v>2.9975613215278418E-3</v>
      </c>
      <c r="P191" s="11">
        <f t="shared" si="216"/>
        <v>3.5111823541227327E-3</v>
      </c>
      <c r="Q191" s="4">
        <f t="shared" si="217"/>
        <v>6009.3811802756118</v>
      </c>
      <c r="R191" s="4">
        <f t="shared" si="218"/>
        <v>8789.3849687121783</v>
      </c>
      <c r="S191" s="4">
        <f t="shared" si="219"/>
        <v>5064.4730186316829</v>
      </c>
      <c r="T191" s="4">
        <f t="shared" si="220"/>
        <v>32.765950532672207</v>
      </c>
      <c r="U191" s="4">
        <f t="shared" si="221"/>
        <v>114.59707572901412</v>
      </c>
      <c r="V191" s="4">
        <f t="shared" si="222"/>
        <v>175.25905245677725</v>
      </c>
      <c r="W191" s="11">
        <f t="shared" si="223"/>
        <v>-1.0734613539272964E-2</v>
      </c>
      <c r="X191" s="11">
        <f t="shared" si="224"/>
        <v>-1.217998157191269E-2</v>
      </c>
      <c r="Y191" s="11">
        <f t="shared" si="225"/>
        <v>-9.7425357312937999E-3</v>
      </c>
      <c r="Z191" s="4">
        <f t="shared" si="238"/>
        <v>6507.6198552656315</v>
      </c>
      <c r="AA191" s="4">
        <f t="shared" si="239"/>
        <v>21240.609803571268</v>
      </c>
      <c r="AB191" s="4">
        <f t="shared" si="240"/>
        <v>35676.390505911841</v>
      </c>
      <c r="AC191" s="12">
        <f t="shared" si="226"/>
        <v>1.3383410629845669</v>
      </c>
      <c r="AD191" s="12">
        <f t="shared" si="227"/>
        <v>2.9929513902838134</v>
      </c>
      <c r="AE191" s="12">
        <f t="shared" si="228"/>
        <v>8.7505239248896487</v>
      </c>
      <c r="AF191" s="11">
        <f t="shared" si="229"/>
        <v>-4.0504037456468023E-3</v>
      </c>
      <c r="AG191" s="11">
        <f t="shared" si="230"/>
        <v>2.9673830763510267E-4</v>
      </c>
      <c r="AH191" s="11">
        <f t="shared" si="231"/>
        <v>9.7937136394747881E-3</v>
      </c>
      <c r="AI191" s="1">
        <f t="shared" si="195"/>
        <v>364833.68032835884</v>
      </c>
      <c r="AJ191" s="1">
        <f t="shared" si="196"/>
        <v>147404.57229281176</v>
      </c>
      <c r="AK191" s="1">
        <f t="shared" si="197"/>
        <v>55351.89127897429</v>
      </c>
      <c r="AL191" s="10">
        <f t="shared" si="232"/>
        <v>68.802394644376221</v>
      </c>
      <c r="AM191" s="10">
        <f t="shared" si="233"/>
        <v>15.633124221322868</v>
      </c>
      <c r="AN191" s="10">
        <f t="shared" si="234"/>
        <v>5.0637809243714118</v>
      </c>
      <c r="AO191" s="7">
        <f t="shared" si="235"/>
        <v>5.3096212199446454E-3</v>
      </c>
      <c r="AP191" s="7">
        <f t="shared" si="236"/>
        <v>6.6887223429410074E-3</v>
      </c>
      <c r="AQ191" s="7">
        <f t="shared" si="237"/>
        <v>6.0675151098131229E-3</v>
      </c>
      <c r="AR191" s="1">
        <f t="shared" ref="AR191:AR254" si="243">AL191*AI191^$AR$5*B191^(1-$AR$5)*(1-BB190+BL190/100)</f>
        <v>183403.23056654265</v>
      </c>
      <c r="AS191" s="1">
        <f t="shared" si="241"/>
        <v>76698.161037689104</v>
      </c>
      <c r="AT191" s="1">
        <f t="shared" si="242"/>
        <v>28897.069495914875</v>
      </c>
      <c r="AU191" s="1">
        <f t="shared" si="198"/>
        <v>36680.646113308532</v>
      </c>
      <c r="AV191" s="1">
        <f t="shared" si="199"/>
        <v>15339.632207537821</v>
      </c>
      <c r="AW191" s="1">
        <f t="shared" si="200"/>
        <v>5779.413899182975</v>
      </c>
      <c r="AX191">
        <v>0.2</v>
      </c>
      <c r="AY191">
        <v>0.2</v>
      </c>
      <c r="AZ191">
        <v>0.2</v>
      </c>
      <c r="BA191">
        <f t="shared" si="184"/>
        <v>0.2</v>
      </c>
      <c r="BB191">
        <f t="shared" si="190"/>
        <v>4.000000000000001E-3</v>
      </c>
      <c r="BC191">
        <f t="shared" si="185"/>
        <v>4.000000000000001E-3</v>
      </c>
      <c r="BD191">
        <f t="shared" si="186"/>
        <v>4.000000000000001E-3</v>
      </c>
      <c r="BE191">
        <f t="shared" si="187"/>
        <v>733.61292226617081</v>
      </c>
      <c r="BF191">
        <f t="shared" si="188"/>
        <v>306.79264415075647</v>
      </c>
      <c r="BG191">
        <f t="shared" si="189"/>
        <v>115.58827798365952</v>
      </c>
      <c r="BH191">
        <f t="shared" si="191"/>
        <v>1127.3137315674162</v>
      </c>
      <c r="BI191">
        <f t="shared" si="192"/>
        <v>144.43683443550393</v>
      </c>
      <c r="BJ191">
        <f t="shared" si="193"/>
        <v>32.399095408630451</v>
      </c>
      <c r="BK191" s="7">
        <f t="shared" si="194"/>
        <v>3.0772510277790904E-2</v>
      </c>
      <c r="BL191" s="8">
        <f>BL$3*temperature!$I301+BL$4*temperature!$I301^2+BL$5*temperature!$I301^6</f>
        <v>-27.554383990559995</v>
      </c>
      <c r="BM191" s="8">
        <f>BM$3*temperature!$I301+BM$4*temperature!$I301^2+BM$5*temperature!$I301^6</f>
        <v>-24.159882887194822</v>
      </c>
      <c r="BN191" s="8">
        <f>BN$3*temperature!$I301+BN$4*temperature!$I301^2+BN$5*temperature!$I301^6</f>
        <v>-21.260656053950164</v>
      </c>
      <c r="BO191" s="8"/>
      <c r="BP191" s="8"/>
      <c r="BQ191" s="8"/>
    </row>
    <row r="192" spans="1:69" x14ac:dyDescent="0.3">
      <c r="A192">
        <f t="shared" si="201"/>
        <v>2146</v>
      </c>
      <c r="B192" s="4">
        <f t="shared" si="202"/>
        <v>1165.3208327020386</v>
      </c>
      <c r="C192" s="4">
        <f t="shared" si="203"/>
        <v>2963.7447957699133</v>
      </c>
      <c r="D192" s="4">
        <f t="shared" si="204"/>
        <v>4368.6770039048879</v>
      </c>
      <c r="E192" s="11">
        <f t="shared" si="205"/>
        <v>3.8374107811134193E-6</v>
      </c>
      <c r="F192" s="11">
        <f t="shared" si="206"/>
        <v>7.5599565582178389E-6</v>
      </c>
      <c r="G192" s="11">
        <f t="shared" si="207"/>
        <v>1.5433382389781341E-5</v>
      </c>
      <c r="H192" s="4">
        <f t="shared" si="208"/>
        <v>183278.01050039826</v>
      </c>
      <c r="I192" s="4">
        <f t="shared" si="209"/>
        <v>76920.423235439564</v>
      </c>
      <c r="J192" s="4">
        <f t="shared" si="210"/>
        <v>28996.435376246842</v>
      </c>
      <c r="K192" s="4">
        <f t="shared" si="211"/>
        <v>157276.86775789471</v>
      </c>
      <c r="L192" s="4">
        <f t="shared" si="212"/>
        <v>25953.794451272042</v>
      </c>
      <c r="M192" s="4">
        <f t="shared" si="213"/>
        <v>6637.3493280296834</v>
      </c>
      <c r="N192" s="11">
        <f t="shared" si="214"/>
        <v>-6.8659301185669541E-4</v>
      </c>
      <c r="O192" s="11">
        <f t="shared" si="215"/>
        <v>2.8902998988413753E-3</v>
      </c>
      <c r="P192" s="11">
        <f t="shared" si="216"/>
        <v>3.4231282233436744E-3</v>
      </c>
      <c r="Q192" s="4">
        <f t="shared" si="217"/>
        <v>5940.81388483304</v>
      </c>
      <c r="R192" s="4">
        <f t="shared" si="218"/>
        <v>8707.4907882589887</v>
      </c>
      <c r="S192" s="4">
        <f t="shared" si="219"/>
        <v>5032.3773153017009</v>
      </c>
      <c r="T192" s="4">
        <f t="shared" si="220"/>
        <v>32.414220716457038</v>
      </c>
      <c r="U192" s="4">
        <f t="shared" si="221"/>
        <v>113.20128545843964</v>
      </c>
      <c r="V192" s="4">
        <f t="shared" si="222"/>
        <v>173.55158487598442</v>
      </c>
      <c r="W192" s="11">
        <f t="shared" si="223"/>
        <v>-1.0734613539272964E-2</v>
      </c>
      <c r="X192" s="11">
        <f t="shared" si="224"/>
        <v>-1.217998157191269E-2</v>
      </c>
      <c r="Y192" s="11">
        <f t="shared" si="225"/>
        <v>-9.7425357312937999E-3</v>
      </c>
      <c r="Z192" s="4">
        <f t="shared" si="238"/>
        <v>6408.0206504460302</v>
      </c>
      <c r="AA192" s="4">
        <f t="shared" si="239"/>
        <v>21051.206415757784</v>
      </c>
      <c r="AB192" s="4">
        <f t="shared" si="240"/>
        <v>35800.654631889971</v>
      </c>
      <c r="AC192" s="12">
        <f t="shared" si="226"/>
        <v>1.3329202413301013</v>
      </c>
      <c r="AD192" s="12">
        <f t="shared" si="227"/>
        <v>2.9938395136142004</v>
      </c>
      <c r="AE192" s="12">
        <f t="shared" si="228"/>
        <v>8.8362240504053915</v>
      </c>
      <c r="AF192" s="11">
        <f t="shared" si="229"/>
        <v>-4.0504037456468023E-3</v>
      </c>
      <c r="AG192" s="11">
        <f t="shared" si="230"/>
        <v>2.9673830763510267E-4</v>
      </c>
      <c r="AH192" s="11">
        <f t="shared" si="231"/>
        <v>9.7937136394747881E-3</v>
      </c>
      <c r="AI192" s="1">
        <f t="shared" si="195"/>
        <v>365030.9584088315</v>
      </c>
      <c r="AJ192" s="1">
        <f t="shared" si="196"/>
        <v>148003.74727106842</v>
      </c>
      <c r="AK192" s="1">
        <f t="shared" si="197"/>
        <v>55596.116050259836</v>
      </c>
      <c r="AL192" s="10">
        <f t="shared" si="232"/>
        <v>69.164056152417146</v>
      </c>
      <c r="AM192" s="10">
        <f t="shared" si="233"/>
        <v>15.736644192319311</v>
      </c>
      <c r="AN192" s="10">
        <f t="shared" si="234"/>
        <v>5.0941982459701043</v>
      </c>
      <c r="AO192" s="7">
        <f t="shared" si="235"/>
        <v>5.2565250077451992E-3</v>
      </c>
      <c r="AP192" s="7">
        <f t="shared" si="236"/>
        <v>6.6218351195115972E-3</v>
      </c>
      <c r="AQ192" s="7">
        <f t="shared" si="237"/>
        <v>6.0068399587149919E-3</v>
      </c>
      <c r="AR192" s="1">
        <f t="shared" si="243"/>
        <v>183278.01050039826</v>
      </c>
      <c r="AS192" s="1">
        <f t="shared" si="241"/>
        <v>76920.423235439564</v>
      </c>
      <c r="AT192" s="1">
        <f t="shared" si="242"/>
        <v>28996.435376246842</v>
      </c>
      <c r="AU192" s="1">
        <f t="shared" si="198"/>
        <v>36655.602100079654</v>
      </c>
      <c r="AV192" s="1">
        <f t="shared" si="199"/>
        <v>15384.084647087913</v>
      </c>
      <c r="AW192" s="1">
        <f t="shared" si="200"/>
        <v>5799.2870752493691</v>
      </c>
      <c r="AX192">
        <v>0.2</v>
      </c>
      <c r="AY192">
        <v>0.2</v>
      </c>
      <c r="AZ192">
        <v>0.2</v>
      </c>
      <c r="BA192">
        <f t="shared" si="184"/>
        <v>0.2</v>
      </c>
      <c r="BB192">
        <f t="shared" si="190"/>
        <v>4.000000000000001E-3</v>
      </c>
      <c r="BC192">
        <f t="shared" si="185"/>
        <v>4.000000000000001E-3</v>
      </c>
      <c r="BD192">
        <f t="shared" si="186"/>
        <v>4.000000000000001E-3</v>
      </c>
      <c r="BE192">
        <f t="shared" si="187"/>
        <v>733.11204200159318</v>
      </c>
      <c r="BF192">
        <f t="shared" si="188"/>
        <v>307.68169294175834</v>
      </c>
      <c r="BG192">
        <f t="shared" si="189"/>
        <v>115.98574150498739</v>
      </c>
      <c r="BH192">
        <f t="shared" si="191"/>
        <v>1144.0538069279862</v>
      </c>
      <c r="BI192">
        <f t="shared" si="192"/>
        <v>146.15869839718286</v>
      </c>
      <c r="BJ192">
        <f t="shared" si="193"/>
        <v>32.397659399689118</v>
      </c>
      <c r="BK192" s="7">
        <f t="shared" si="194"/>
        <v>3.0668511530235615E-2</v>
      </c>
      <c r="BL192" s="8">
        <f>BL$3*temperature!$I302+BL$4*temperature!$I302^2+BL$5*temperature!$I302^6</f>
        <v>-27.990332339750545</v>
      </c>
      <c r="BM192" s="8">
        <f>BM$3*temperature!$I302+BM$4*temperature!$I302^2+BM$5*temperature!$I302^6</f>
        <v>-24.501549180735353</v>
      </c>
      <c r="BN192" s="8">
        <f>BN$3*temperature!$I302+BN$4*temperature!$I302^2+BN$5*temperature!$I302^6</f>
        <v>-21.530904401316281</v>
      </c>
      <c r="BO192" s="8"/>
      <c r="BP192" s="8"/>
      <c r="BQ192" s="8"/>
    </row>
    <row r="193" spans="1:69" x14ac:dyDescent="0.3">
      <c r="A193">
        <f t="shared" si="201"/>
        <v>2147</v>
      </c>
      <c r="B193" s="4">
        <f t="shared" si="202"/>
        <v>1165.3250809260292</v>
      </c>
      <c r="C193" s="4">
        <f t="shared" si="203"/>
        <v>2963.7660812627237</v>
      </c>
      <c r="D193" s="4">
        <f t="shared" si="204"/>
        <v>4368.7410561944898</v>
      </c>
      <c r="E193" s="11">
        <f t="shared" si="205"/>
        <v>3.6455402420577483E-6</v>
      </c>
      <c r="F193" s="11">
        <f t="shared" si="206"/>
        <v>7.181958730306947E-6</v>
      </c>
      <c r="G193" s="11">
        <f t="shared" si="207"/>
        <v>1.4661713270292274E-5</v>
      </c>
      <c r="H193" s="4">
        <f t="shared" si="208"/>
        <v>183132.82696748356</v>
      </c>
      <c r="I193" s="4">
        <f t="shared" si="209"/>
        <v>77135.171448398003</v>
      </c>
      <c r="J193" s="4">
        <f t="shared" si="210"/>
        <v>29093.60713101663</v>
      </c>
      <c r="K193" s="4">
        <f t="shared" si="211"/>
        <v>157151.7081070258</v>
      </c>
      <c r="L193" s="4">
        <f t="shared" si="212"/>
        <v>26026.065935518862</v>
      </c>
      <c r="M193" s="4">
        <f t="shared" si="213"/>
        <v>6659.4945218289968</v>
      </c>
      <c r="N193" s="11">
        <f t="shared" si="214"/>
        <v>-7.9579185835243482E-4</v>
      </c>
      <c r="O193" s="11">
        <f t="shared" si="215"/>
        <v>2.7846211228383932E-3</v>
      </c>
      <c r="P193" s="11">
        <f t="shared" si="216"/>
        <v>3.3364514514542254E-3</v>
      </c>
      <c r="Q193" s="4">
        <f t="shared" si="217"/>
        <v>5872.386049800577</v>
      </c>
      <c r="R193" s="4">
        <f t="shared" si="218"/>
        <v>8625.4473920808177</v>
      </c>
      <c r="S193" s="4">
        <f t="shared" si="219"/>
        <v>5000.049210376812</v>
      </c>
      <c r="T193" s="4">
        <f t="shared" si="220"/>
        <v>32.066266583889174</v>
      </c>
      <c r="U193" s="4">
        <f t="shared" si="221"/>
        <v>111.82249588763902</v>
      </c>
      <c r="V193" s="4">
        <f t="shared" si="222"/>
        <v>171.86075235910747</v>
      </c>
      <c r="W193" s="11">
        <f t="shared" si="223"/>
        <v>-1.0734613539272964E-2</v>
      </c>
      <c r="X193" s="11">
        <f t="shared" si="224"/>
        <v>-1.217998157191269E-2</v>
      </c>
      <c r="Y193" s="11">
        <f t="shared" si="225"/>
        <v>-9.7425357312937999E-3</v>
      </c>
      <c r="Z193" s="4">
        <f t="shared" si="238"/>
        <v>6309.2459392751343</v>
      </c>
      <c r="AA193" s="4">
        <f t="shared" si="239"/>
        <v>20861.252485450874</v>
      </c>
      <c r="AB193" s="4">
        <f t="shared" si="240"/>
        <v>35922.170095357607</v>
      </c>
      <c r="AC193" s="12">
        <f t="shared" si="226"/>
        <v>1.3275213761919695</v>
      </c>
      <c r="AD193" s="12">
        <f t="shared" si="227"/>
        <v>2.9947279004848015</v>
      </c>
      <c r="AE193" s="12">
        <f t="shared" si="228"/>
        <v>8.9227634984093012</v>
      </c>
      <c r="AF193" s="11">
        <f t="shared" si="229"/>
        <v>-4.0504037456468023E-3</v>
      </c>
      <c r="AG193" s="11">
        <f t="shared" si="230"/>
        <v>2.9673830763510267E-4</v>
      </c>
      <c r="AH193" s="11">
        <f t="shared" si="231"/>
        <v>9.7937136394747881E-3</v>
      </c>
      <c r="AI193" s="1">
        <f t="shared" si="195"/>
        <v>365183.464668028</v>
      </c>
      <c r="AJ193" s="1">
        <f t="shared" si="196"/>
        <v>148587.4571910495</v>
      </c>
      <c r="AK193" s="1">
        <f t="shared" si="197"/>
        <v>55835.791520483224</v>
      </c>
      <c r="AL193" s="10">
        <f t="shared" si="232"/>
        <v>69.523983117311403</v>
      </c>
      <c r="AM193" s="10">
        <f t="shared" si="233"/>
        <v>15.83980760086351</v>
      </c>
      <c r="AN193" s="10">
        <f t="shared" si="234"/>
        <v>5.124492279215799</v>
      </c>
      <c r="AO193" s="7">
        <f t="shared" si="235"/>
        <v>5.2039597576677473E-3</v>
      </c>
      <c r="AP193" s="7">
        <f t="shared" si="236"/>
        <v>6.555616768316481E-3</v>
      </c>
      <c r="AQ193" s="7">
        <f t="shared" si="237"/>
        <v>5.9467715591278421E-3</v>
      </c>
      <c r="AR193" s="1">
        <f t="shared" si="243"/>
        <v>183132.82696748356</v>
      </c>
      <c r="AS193" s="1">
        <f t="shared" si="241"/>
        <v>77135.171448398003</v>
      </c>
      <c r="AT193" s="1">
        <f t="shared" si="242"/>
        <v>29093.60713101663</v>
      </c>
      <c r="AU193" s="1">
        <f t="shared" si="198"/>
        <v>36626.565393496712</v>
      </c>
      <c r="AV193" s="1">
        <f t="shared" si="199"/>
        <v>15427.034289679601</v>
      </c>
      <c r="AW193" s="1">
        <f t="shared" si="200"/>
        <v>5818.7214262033267</v>
      </c>
      <c r="AX193">
        <v>0.2</v>
      </c>
      <c r="AY193">
        <v>0.2</v>
      </c>
      <c r="AZ193">
        <v>0.2</v>
      </c>
      <c r="BA193">
        <f t="shared" si="184"/>
        <v>0.2</v>
      </c>
      <c r="BB193">
        <f t="shared" si="190"/>
        <v>4.000000000000001E-3</v>
      </c>
      <c r="BC193">
        <f t="shared" si="185"/>
        <v>4.000000000000001E-3</v>
      </c>
      <c r="BD193">
        <f t="shared" si="186"/>
        <v>4.000000000000001E-3</v>
      </c>
      <c r="BE193">
        <f t="shared" si="187"/>
        <v>732.53130786993438</v>
      </c>
      <c r="BF193">
        <f t="shared" si="188"/>
        <v>308.5406857935921</v>
      </c>
      <c r="BG193">
        <f t="shared" si="189"/>
        <v>116.37442852406654</v>
      </c>
      <c r="BH193">
        <f t="shared" si="191"/>
        <v>1161.0441484138664</v>
      </c>
      <c r="BI193">
        <f t="shared" si="192"/>
        <v>147.90132376221206</v>
      </c>
      <c r="BJ193">
        <f t="shared" si="193"/>
        <v>32.396268993533376</v>
      </c>
      <c r="BK193" s="7">
        <f t="shared" si="194"/>
        <v>3.0566005620929121E-2</v>
      </c>
      <c r="BL193" s="8">
        <f>BL$3*temperature!$I303+BL$4*temperature!$I303^2+BL$5*temperature!$I303^6</f>
        <v>-28.425908642967968</v>
      </c>
      <c r="BM193" s="8">
        <f>BM$3*temperature!$I303+BM$4*temperature!$I303^2+BM$5*temperature!$I303^6</f>
        <v>-24.84278974350341</v>
      </c>
      <c r="BN193" s="8">
        <f>BN$3*temperature!$I303+BN$4*temperature!$I303^2+BN$5*temperature!$I303^6</f>
        <v>-21.800703504143957</v>
      </c>
      <c r="BO193" s="8"/>
      <c r="BP193" s="8"/>
      <c r="BQ193" s="8"/>
    </row>
    <row r="194" spans="1:69" x14ac:dyDescent="0.3">
      <c r="A194">
        <f t="shared" si="201"/>
        <v>2148</v>
      </c>
      <c r="B194" s="4">
        <f t="shared" si="202"/>
        <v>1165.3291167535328</v>
      </c>
      <c r="C194" s="4">
        <f t="shared" si="203"/>
        <v>2963.7863026261216</v>
      </c>
      <c r="D194" s="4">
        <f t="shared" si="204"/>
        <v>4368.8019067617724</v>
      </c>
      <c r="E194" s="11">
        <f t="shared" si="205"/>
        <v>3.4632632299548609E-6</v>
      </c>
      <c r="F194" s="11">
        <f t="shared" si="206"/>
        <v>6.8228607937915996E-6</v>
      </c>
      <c r="G194" s="11">
        <f t="shared" si="207"/>
        <v>1.3928627606777659E-5</v>
      </c>
      <c r="H194" s="4">
        <f t="shared" si="208"/>
        <v>182967.9906754884</v>
      </c>
      <c r="I194" s="4">
        <f t="shared" si="209"/>
        <v>77342.460762576724</v>
      </c>
      <c r="J194" s="4">
        <f t="shared" si="210"/>
        <v>29188.600995287456</v>
      </c>
      <c r="K194" s="4">
        <f t="shared" si="211"/>
        <v>157009.71343204335</v>
      </c>
      <c r="L194" s="4">
        <f t="shared" si="212"/>
        <v>26095.829073117013</v>
      </c>
      <c r="M194" s="4">
        <f t="shared" si="213"/>
        <v>6681.145453198752</v>
      </c>
      <c r="N194" s="11">
        <f t="shared" si="214"/>
        <v>-9.0355158523469647E-4</v>
      </c>
      <c r="O194" s="11">
        <f t="shared" si="215"/>
        <v>2.680510291912519E-3</v>
      </c>
      <c r="P194" s="11">
        <f t="shared" si="216"/>
        <v>3.2511373496570961E-3</v>
      </c>
      <c r="Q194" s="4">
        <f t="shared" si="217"/>
        <v>5804.1193103009364</v>
      </c>
      <c r="R194" s="4">
        <f t="shared" si="218"/>
        <v>8543.2868830739135</v>
      </c>
      <c r="S194" s="4">
        <f t="shared" si="219"/>
        <v>4967.5027153885248</v>
      </c>
      <c r="T194" s="4">
        <f t="shared" si="220"/>
        <v>31.722047604463821</v>
      </c>
      <c r="U194" s="4">
        <f t="shared" si="221"/>
        <v>110.4604999484023</v>
      </c>
      <c r="V194" s="4">
        <f t="shared" si="222"/>
        <v>170.18639283844183</v>
      </c>
      <c r="W194" s="11">
        <f t="shared" si="223"/>
        <v>-1.0734613539272964E-2</v>
      </c>
      <c r="X194" s="11">
        <f t="shared" si="224"/>
        <v>-1.217998157191269E-2</v>
      </c>
      <c r="Y194" s="11">
        <f t="shared" si="225"/>
        <v>-9.7425357312937999E-3</v>
      </c>
      <c r="Z194" s="4">
        <f t="shared" si="238"/>
        <v>6211.3137639460883</v>
      </c>
      <c r="AA194" s="4">
        <f t="shared" si="239"/>
        <v>20670.82637381701</v>
      </c>
      <c r="AB194" s="4">
        <f t="shared" si="240"/>
        <v>36040.95667026248</v>
      </c>
      <c r="AC194" s="12">
        <f t="shared" si="226"/>
        <v>1.3221443786374154</v>
      </c>
      <c r="AD194" s="12">
        <f t="shared" si="227"/>
        <v>2.9956165509738191</v>
      </c>
      <c r="AE194" s="12">
        <f t="shared" si="228"/>
        <v>9.0101504889854809</v>
      </c>
      <c r="AF194" s="11">
        <f t="shared" si="229"/>
        <v>-4.0504037456468023E-3</v>
      </c>
      <c r="AG194" s="11">
        <f t="shared" si="230"/>
        <v>2.9673830763510267E-4</v>
      </c>
      <c r="AH194" s="11">
        <f t="shared" si="231"/>
        <v>9.7937136394747881E-3</v>
      </c>
      <c r="AI194" s="1">
        <f t="shared" si="195"/>
        <v>365291.68359472189</v>
      </c>
      <c r="AJ194" s="1">
        <f t="shared" si="196"/>
        <v>149155.74576162416</v>
      </c>
      <c r="AK194" s="1">
        <f t="shared" si="197"/>
        <v>56070.933794638229</v>
      </c>
      <c r="AL194" s="10">
        <f t="shared" si="232"/>
        <v>69.882165127543317</v>
      </c>
      <c r="AM194" s="10">
        <f t="shared" si="233"/>
        <v>15.942608912095487</v>
      </c>
      <c r="AN194" s="10">
        <f t="shared" si="234"/>
        <v>5.1546617223073996</v>
      </c>
      <c r="AO194" s="7">
        <f t="shared" si="235"/>
        <v>5.1519201600910697E-3</v>
      </c>
      <c r="AP194" s="7">
        <f t="shared" si="236"/>
        <v>6.4900606006333163E-3</v>
      </c>
      <c r="AQ194" s="7">
        <f t="shared" si="237"/>
        <v>5.8873038435365635E-3</v>
      </c>
      <c r="AR194" s="1">
        <f t="shared" si="243"/>
        <v>182967.9906754884</v>
      </c>
      <c r="AS194" s="1">
        <f t="shared" si="241"/>
        <v>77342.460762576724</v>
      </c>
      <c r="AT194" s="1">
        <f t="shared" si="242"/>
        <v>29188.600995287456</v>
      </c>
      <c r="AU194" s="1">
        <f t="shared" si="198"/>
        <v>36593.59813509768</v>
      </c>
      <c r="AV194" s="1">
        <f t="shared" si="199"/>
        <v>15468.492152515346</v>
      </c>
      <c r="AW194" s="1">
        <f t="shared" si="200"/>
        <v>5837.7201990574913</v>
      </c>
      <c r="AX194">
        <v>0.2</v>
      </c>
      <c r="AY194">
        <v>0.2</v>
      </c>
      <c r="AZ194">
        <v>0.2</v>
      </c>
      <c r="BA194">
        <f t="shared" si="184"/>
        <v>0.2</v>
      </c>
      <c r="BB194">
        <f t="shared" si="190"/>
        <v>4.000000000000001E-3</v>
      </c>
      <c r="BC194">
        <f t="shared" si="185"/>
        <v>4.000000000000001E-3</v>
      </c>
      <c r="BD194">
        <f t="shared" si="186"/>
        <v>4.000000000000001E-3</v>
      </c>
      <c r="BE194">
        <f t="shared" si="187"/>
        <v>731.87196270195375</v>
      </c>
      <c r="BF194">
        <f t="shared" si="188"/>
        <v>309.369843050307</v>
      </c>
      <c r="BG194">
        <f t="shared" si="189"/>
        <v>116.75440398114985</v>
      </c>
      <c r="BH194">
        <f t="shared" si="191"/>
        <v>1178.2885079001237</v>
      </c>
      <c r="BI194">
        <f t="shared" si="192"/>
        <v>149.66496135934585</v>
      </c>
      <c r="BJ194">
        <f t="shared" si="193"/>
        <v>32.394923655698719</v>
      </c>
      <c r="BK194" s="7">
        <f t="shared" si="194"/>
        <v>3.046498053936883E-2</v>
      </c>
      <c r="BL194" s="8">
        <f>BL$3*temperature!$I304+BL$4*temperature!$I304^2+BL$5*temperature!$I304^6</f>
        <v>-28.861044443065843</v>
      </c>
      <c r="BM194" s="8">
        <f>BM$3*temperature!$I304+BM$4*temperature!$I304^2+BM$5*temperature!$I304^6</f>
        <v>-25.183554029883584</v>
      </c>
      <c r="BN194" s="8">
        <f>BN$3*temperature!$I304+BN$4*temperature!$I304^2+BN$5*temperature!$I304^6</f>
        <v>-22.070015987484133</v>
      </c>
      <c r="BO194" s="8"/>
      <c r="BP194" s="8"/>
      <c r="BQ194" s="8"/>
    </row>
    <row r="195" spans="1:69" x14ac:dyDescent="0.3">
      <c r="A195">
        <f t="shared" si="201"/>
        <v>2149</v>
      </c>
      <c r="B195" s="4">
        <f t="shared" si="202"/>
        <v>1165.3329508029396</v>
      </c>
      <c r="C195" s="4">
        <f t="shared" si="203"/>
        <v>2963.8055130524185</v>
      </c>
      <c r="D195" s="4">
        <f t="shared" si="204"/>
        <v>4368.8597156058777</v>
      </c>
      <c r="E195" s="11">
        <f t="shared" si="205"/>
        <v>3.2901000684571177E-6</v>
      </c>
      <c r="F195" s="11">
        <f t="shared" si="206"/>
        <v>6.4817177541020191E-6</v>
      </c>
      <c r="G195" s="11">
        <f t="shared" si="207"/>
        <v>1.3232196226438776E-5</v>
      </c>
      <c r="H195" s="4">
        <f t="shared" si="208"/>
        <v>182783.81547460004</v>
      </c>
      <c r="I195" s="4">
        <f t="shared" si="209"/>
        <v>77542.34855861307</v>
      </c>
      <c r="J195" s="4">
        <f t="shared" si="210"/>
        <v>29281.433741898843</v>
      </c>
      <c r="K195" s="4">
        <f t="shared" si="211"/>
        <v>156851.15172334056</v>
      </c>
      <c r="L195" s="4">
        <f t="shared" si="212"/>
        <v>26163.102881454706</v>
      </c>
      <c r="M195" s="4">
        <f t="shared" si="213"/>
        <v>6702.3057841165009</v>
      </c>
      <c r="N195" s="11">
        <f t="shared" si="214"/>
        <v>-1.0098847086388307E-3</v>
      </c>
      <c r="O195" s="11">
        <f t="shared" si="215"/>
        <v>2.5779525206577336E-3</v>
      </c>
      <c r="P195" s="11">
        <f t="shared" si="216"/>
        <v>3.1671711184821927E-3</v>
      </c>
      <c r="Q195" s="4">
        <f t="shared" si="217"/>
        <v>5736.0346341405684</v>
      </c>
      <c r="R195" s="4">
        <f t="shared" si="218"/>
        <v>8461.0405817474912</v>
      </c>
      <c r="S195" s="4">
        <f t="shared" si="219"/>
        <v>4934.7515919133839</v>
      </c>
      <c r="T195" s="4">
        <f t="shared" si="220"/>
        <v>31.381523682755482</v>
      </c>
      <c r="U195" s="4">
        <f t="shared" si="221"/>
        <v>109.11509309460649</v>
      </c>
      <c r="V195" s="4">
        <f t="shared" si="222"/>
        <v>168.52834582523332</v>
      </c>
      <c r="W195" s="11">
        <f t="shared" si="223"/>
        <v>-1.0734613539272964E-2</v>
      </c>
      <c r="X195" s="11">
        <f t="shared" si="224"/>
        <v>-1.217998157191269E-2</v>
      </c>
      <c r="Y195" s="11">
        <f t="shared" si="225"/>
        <v>-9.7425357312937999E-3</v>
      </c>
      <c r="Z195" s="4">
        <f t="shared" si="238"/>
        <v>6114.2411133567493</v>
      </c>
      <c r="AA195" s="4">
        <f t="shared" si="239"/>
        <v>20480.004668445021</v>
      </c>
      <c r="AB195" s="4">
        <f t="shared" si="240"/>
        <v>36157.034829040167</v>
      </c>
      <c r="AC195" s="12">
        <f t="shared" si="226"/>
        <v>1.3167891600938966</v>
      </c>
      <c r="AD195" s="12">
        <f t="shared" si="227"/>
        <v>2.9965054651594789</v>
      </c>
      <c r="AE195" s="12">
        <f t="shared" si="228"/>
        <v>9.0983933227231777</v>
      </c>
      <c r="AF195" s="11">
        <f t="shared" si="229"/>
        <v>-4.0504037456468023E-3</v>
      </c>
      <c r="AG195" s="11">
        <f t="shared" si="230"/>
        <v>2.9673830763510267E-4</v>
      </c>
      <c r="AH195" s="11">
        <f t="shared" si="231"/>
        <v>9.7937136394747881E-3</v>
      </c>
      <c r="AI195" s="1">
        <f t="shared" si="195"/>
        <v>365356.11337034742</v>
      </c>
      <c r="AJ195" s="1">
        <f t="shared" si="196"/>
        <v>149708.66333797708</v>
      </c>
      <c r="AK195" s="1">
        <f t="shared" si="197"/>
        <v>56301.560614231901</v>
      </c>
      <c r="AL195" s="10">
        <f t="shared" si="232"/>
        <v>70.238592189541194</v>
      </c>
      <c r="AM195" s="10">
        <f t="shared" si="233"/>
        <v>16.045042725087466</v>
      </c>
      <c r="AN195" s="10">
        <f t="shared" si="234"/>
        <v>5.1847053114795711</v>
      </c>
      <c r="AO195" s="7">
        <f t="shared" si="235"/>
        <v>5.1004009584901594E-3</v>
      </c>
      <c r="AP195" s="7">
        <f t="shared" si="236"/>
        <v>6.4251599946269829E-3</v>
      </c>
      <c r="AQ195" s="7">
        <f t="shared" si="237"/>
        <v>5.8284308051011974E-3</v>
      </c>
      <c r="AR195" s="1">
        <f t="shared" si="243"/>
        <v>182783.81547460004</v>
      </c>
      <c r="AS195" s="1">
        <f t="shared" si="241"/>
        <v>77542.34855861307</v>
      </c>
      <c r="AT195" s="1">
        <f t="shared" si="242"/>
        <v>29281.433741898843</v>
      </c>
      <c r="AU195" s="1">
        <f t="shared" si="198"/>
        <v>36556.76309492001</v>
      </c>
      <c r="AV195" s="1">
        <f t="shared" si="199"/>
        <v>15508.469711722615</v>
      </c>
      <c r="AW195" s="1">
        <f t="shared" si="200"/>
        <v>5856.2867483797691</v>
      </c>
      <c r="AX195">
        <v>0.2</v>
      </c>
      <c r="AY195">
        <v>0.2</v>
      </c>
      <c r="AZ195">
        <v>0.2</v>
      </c>
      <c r="BA195">
        <f t="shared" si="184"/>
        <v>0.2</v>
      </c>
      <c r="BB195">
        <f t="shared" si="190"/>
        <v>4.000000000000001E-3</v>
      </c>
      <c r="BC195">
        <f t="shared" si="185"/>
        <v>4.000000000000001E-3</v>
      </c>
      <c r="BD195">
        <f t="shared" si="186"/>
        <v>4.000000000000001E-3</v>
      </c>
      <c r="BE195">
        <f t="shared" si="187"/>
        <v>731.13526189840036</v>
      </c>
      <c r="BF195">
        <f t="shared" si="188"/>
        <v>310.16939423445234</v>
      </c>
      <c r="BG195">
        <f t="shared" si="189"/>
        <v>117.12573496759541</v>
      </c>
      <c r="BH195">
        <f t="shared" si="191"/>
        <v>1195.7906931429523</v>
      </c>
      <c r="BI195">
        <f t="shared" si="192"/>
        <v>151.44986500532983</v>
      </c>
      <c r="BJ195">
        <f t="shared" si="193"/>
        <v>32.393622851374907</v>
      </c>
      <c r="BK195" s="7">
        <f t="shared" si="194"/>
        <v>3.0365423995356772E-2</v>
      </c>
      <c r="BL195" s="8">
        <f>BL$3*temperature!$I305+BL$4*temperature!$I305^2+BL$5*temperature!$I305^6</f>
        <v>-29.295672922519103</v>
      </c>
      <c r="BM195" s="8">
        <f>BM$3*temperature!$I305+BM$4*temperature!$I305^2+BM$5*temperature!$I305^6</f>
        <v>-25.523792753378615</v>
      </c>
      <c r="BN195" s="8">
        <f>BN$3*temperature!$I305+BN$4*temperature!$I305^2+BN$5*temperature!$I305^6</f>
        <v>-22.33880545058971</v>
      </c>
      <c r="BO195" s="8"/>
      <c r="BP195" s="8"/>
      <c r="BQ195" s="8"/>
    </row>
    <row r="196" spans="1:69" x14ac:dyDescent="0.3">
      <c r="A196">
        <f t="shared" si="201"/>
        <v>2150</v>
      </c>
      <c r="B196" s="4">
        <f t="shared" si="202"/>
        <v>1165.3365931618598</v>
      </c>
      <c r="C196" s="4">
        <f t="shared" si="203"/>
        <v>2963.8237630756917</v>
      </c>
      <c r="D196" s="4">
        <f t="shared" si="204"/>
        <v>4368.9146347344686</v>
      </c>
      <c r="E196" s="11">
        <f t="shared" si="205"/>
        <v>3.1255950650342616E-6</v>
      </c>
      <c r="F196" s="11">
        <f t="shared" si="206"/>
        <v>6.1576318663969183E-6</v>
      </c>
      <c r="G196" s="11">
        <f t="shared" si="207"/>
        <v>1.2570586415116835E-5</v>
      </c>
      <c r="H196" s="4">
        <f t="shared" si="208"/>
        <v>182580.61801611993</v>
      </c>
      <c r="I196" s="4">
        <f t="shared" si="209"/>
        <v>77734.894401174301</v>
      </c>
      <c r="J196" s="4">
        <f t="shared" si="210"/>
        <v>29372.122652933245</v>
      </c>
      <c r="K196" s="4">
        <f t="shared" si="211"/>
        <v>156676.29343100902</v>
      </c>
      <c r="L196" s="4">
        <f t="shared" si="212"/>
        <v>26227.907127819686</v>
      </c>
      <c r="M196" s="4">
        <f t="shared" si="213"/>
        <v>6722.9793000334985</v>
      </c>
      <c r="N196" s="11">
        <f t="shared" si="214"/>
        <v>-1.1148040062846087E-3</v>
      </c>
      <c r="O196" s="11">
        <f t="shared" si="215"/>
        <v>2.4769327498579408E-3</v>
      </c>
      <c r="P196" s="11">
        <f t="shared" si="216"/>
        <v>3.0845378565076409E-3</v>
      </c>
      <c r="Q196" s="4">
        <f t="shared" si="217"/>
        <v>5668.1523240685519</v>
      </c>
      <c r="R196" s="4">
        <f t="shared" si="218"/>
        <v>8378.7390236770279</v>
      </c>
      <c r="S196" s="4">
        <f t="shared" si="219"/>
        <v>4901.8093488381419</v>
      </c>
      <c r="T196" s="4">
        <f t="shared" si="220"/>
        <v>31.044655153747559</v>
      </c>
      <c r="U196" s="4">
        <f t="shared" si="221"/>
        <v>107.78607327149665</v>
      </c>
      <c r="V196" s="4">
        <f t="shared" si="222"/>
        <v>166.88645239429513</v>
      </c>
      <c r="W196" s="11">
        <f t="shared" si="223"/>
        <v>-1.0734613539272964E-2</v>
      </c>
      <c r="X196" s="11">
        <f t="shared" si="224"/>
        <v>-1.217998157191269E-2</v>
      </c>
      <c r="Y196" s="11">
        <f t="shared" si="225"/>
        <v>-9.7425357312937999E-3</v>
      </c>
      <c r="Z196" s="4">
        <f t="shared" si="238"/>
        <v>6018.043942627759</v>
      </c>
      <c r="AA196" s="4">
        <f t="shared" si="239"/>
        <v>20288.862171960889</v>
      </c>
      <c r="AB196" s="4">
        <f t="shared" si="240"/>
        <v>36270.425706670234</v>
      </c>
      <c r="AC196" s="12">
        <f t="shared" si="226"/>
        <v>1.3114556323476252</v>
      </c>
      <c r="AD196" s="12">
        <f t="shared" si="227"/>
        <v>2.9973946431200296</v>
      </c>
      <c r="AE196" s="12">
        <f t="shared" si="228"/>
        <v>9.1875003815052381</v>
      </c>
      <c r="AF196" s="11">
        <f t="shared" si="229"/>
        <v>-4.0504037456468023E-3</v>
      </c>
      <c r="AG196" s="11">
        <f t="shared" si="230"/>
        <v>2.9673830763510267E-4</v>
      </c>
      <c r="AH196" s="11">
        <f t="shared" si="231"/>
        <v>9.7937136394747881E-3</v>
      </c>
      <c r="AI196" s="1">
        <f t="shared" si="195"/>
        <v>365377.26512823271</v>
      </c>
      <c r="AJ196" s="1">
        <f t="shared" si="196"/>
        <v>150246.26671590199</v>
      </c>
      <c r="AK196" s="1">
        <f t="shared" si="197"/>
        <v>56527.691301188483</v>
      </c>
      <c r="AL196" s="10">
        <f t="shared" si="232"/>
        <v>70.593254722638463</v>
      </c>
      <c r="AM196" s="10">
        <f t="shared" si="233"/>
        <v>16.147103772050485</v>
      </c>
      <c r="AN196" s="10">
        <f t="shared" si="234"/>
        <v>5.2146218206708417</v>
      </c>
      <c r="AO196" s="7">
        <f t="shared" si="235"/>
        <v>5.0493969489052576E-3</v>
      </c>
      <c r="AP196" s="7">
        <f t="shared" si="236"/>
        <v>6.3609083946807128E-3</v>
      </c>
      <c r="AQ196" s="7">
        <f t="shared" si="237"/>
        <v>5.7701464970501852E-3</v>
      </c>
      <c r="AR196" s="1">
        <f t="shared" si="243"/>
        <v>182580.61801611993</v>
      </c>
      <c r="AS196" s="1">
        <f t="shared" si="241"/>
        <v>77734.894401174301</v>
      </c>
      <c r="AT196" s="1">
        <f t="shared" si="242"/>
        <v>29372.122652933245</v>
      </c>
      <c r="AU196" s="1">
        <f t="shared" si="198"/>
        <v>36516.12360322399</v>
      </c>
      <c r="AV196" s="1">
        <f t="shared" si="199"/>
        <v>15546.978880234861</v>
      </c>
      <c r="AW196" s="1">
        <f t="shared" si="200"/>
        <v>5874.4245305866498</v>
      </c>
      <c r="AX196">
        <v>0.2</v>
      </c>
      <c r="AY196">
        <v>0.2</v>
      </c>
      <c r="AZ196">
        <v>0.2</v>
      </c>
      <c r="BA196">
        <f t="shared" si="184"/>
        <v>0.2</v>
      </c>
      <c r="BB196">
        <f t="shared" si="190"/>
        <v>4.000000000000001E-3</v>
      </c>
      <c r="BC196">
        <f t="shared" si="185"/>
        <v>4.000000000000001E-3</v>
      </c>
      <c r="BD196">
        <f t="shared" si="186"/>
        <v>4.000000000000001E-3</v>
      </c>
      <c r="BE196">
        <f t="shared" si="187"/>
        <v>730.32247206447994</v>
      </c>
      <c r="BF196">
        <f t="shared" si="188"/>
        <v>310.93957760469726</v>
      </c>
      <c r="BG196">
        <f t="shared" si="189"/>
        <v>117.48849061173301</v>
      </c>
      <c r="BH196">
        <f t="shared" si="191"/>
        <v>1213.5545686055375</v>
      </c>
      <c r="BI196">
        <f t="shared" si="192"/>
        <v>153.25629154029855</v>
      </c>
      <c r="BJ196">
        <f t="shared" si="193"/>
        <v>32.392366045520809</v>
      </c>
      <c r="BK196" s="7">
        <f t="shared" si="194"/>
        <v>3.0267323431548004E-2</v>
      </c>
      <c r="BL196" s="8">
        <f>BL$3*temperature!$I306+BL$4*temperature!$I306^2+BL$5*temperature!$I306^6</f>
        <v>-29.729728907694415</v>
      </c>
      <c r="BM196" s="8">
        <f>BM$3*temperature!$I306+BM$4*temperature!$I306^2+BM$5*temperature!$I306^6</f>
        <v>-25.863457888405947</v>
      </c>
      <c r="BN196" s="8">
        <f>BN$3*temperature!$I306+BN$4*temperature!$I306^2+BN$5*temperature!$I306^6</f>
        <v>-22.607036467036387</v>
      </c>
      <c r="BO196" s="8"/>
      <c r="BP196" s="8"/>
      <c r="BQ196" s="8"/>
    </row>
    <row r="197" spans="1:69" x14ac:dyDescent="0.3">
      <c r="A197">
        <f t="shared" si="201"/>
        <v>2151</v>
      </c>
      <c r="B197" s="4">
        <f t="shared" si="202"/>
        <v>1165.3400534136495</v>
      </c>
      <c r="C197" s="4">
        <f t="shared" si="203"/>
        <v>2963.8411007045588</v>
      </c>
      <c r="D197" s="4">
        <f t="shared" si="204"/>
        <v>4368.9668085624771</v>
      </c>
      <c r="E197" s="11">
        <f t="shared" si="205"/>
        <v>2.9693153117825486E-6</v>
      </c>
      <c r="F197" s="11">
        <f t="shared" si="206"/>
        <v>5.8497502730770722E-6</v>
      </c>
      <c r="G197" s="11">
        <f t="shared" si="207"/>
        <v>1.1942057094360993E-5</v>
      </c>
      <c r="H197" s="4">
        <f t="shared" si="208"/>
        <v>182358.71741877051</v>
      </c>
      <c r="I197" s="4">
        <f t="shared" si="209"/>
        <v>77920.159929456771</v>
      </c>
      <c r="J197" s="4">
        <f t="shared" si="210"/>
        <v>29460.685491572214</v>
      </c>
      <c r="K197" s="4">
        <f t="shared" si="211"/>
        <v>156485.41117640655</v>
      </c>
      <c r="L197" s="4">
        <f t="shared" si="212"/>
        <v>26290.262292041818</v>
      </c>
      <c r="M197" s="4">
        <f t="shared" si="213"/>
        <v>6743.1699031986182</v>
      </c>
      <c r="N197" s="11">
        <f t="shared" si="214"/>
        <v>-1.2183225070137027E-3</v>
      </c>
      <c r="O197" s="11">
        <f t="shared" si="215"/>
        <v>2.377435756434787E-3</v>
      </c>
      <c r="P197" s="11">
        <f t="shared" si="216"/>
        <v>3.00322256905039E-3</v>
      </c>
      <c r="Q197" s="4">
        <f t="shared" si="217"/>
        <v>5600.4920207660198</v>
      </c>
      <c r="R197" s="4">
        <f t="shared" si="218"/>
        <v>8296.4119579933449</v>
      </c>
      <c r="S197" s="4">
        <f t="shared" si="219"/>
        <v>4868.6892399898952</v>
      </c>
      <c r="T197" s="4">
        <f t="shared" si="220"/>
        <v>30.711402778212079</v>
      </c>
      <c r="U197" s="4">
        <f t="shared" si="221"/>
        <v>106.47324088534099</v>
      </c>
      <c r="V197" s="4">
        <f t="shared" si="222"/>
        <v>165.26055516877486</v>
      </c>
      <c r="W197" s="11">
        <f t="shared" si="223"/>
        <v>-1.0734613539272964E-2</v>
      </c>
      <c r="X197" s="11">
        <f t="shared" si="224"/>
        <v>-1.217998157191269E-2</v>
      </c>
      <c r="Y197" s="11">
        <f t="shared" si="225"/>
        <v>-9.7425357312937999E-3</v>
      </c>
      <c r="Z197" s="4">
        <f t="shared" si="238"/>
        <v>5922.7371931778825</v>
      </c>
      <c r="AA197" s="4">
        <f t="shared" si="239"/>
        <v>20097.471893203299</v>
      </c>
      <c r="AB197" s="4">
        <f t="shared" si="240"/>
        <v>36381.151065186998</v>
      </c>
      <c r="AC197" s="12">
        <f t="shared" si="226"/>
        <v>1.3061437075421147</v>
      </c>
      <c r="AD197" s="12">
        <f t="shared" si="227"/>
        <v>2.9982840849337435</v>
      </c>
      <c r="AE197" s="12">
        <f t="shared" si="228"/>
        <v>9.2774801293042657</v>
      </c>
      <c r="AF197" s="11">
        <f t="shared" si="229"/>
        <v>-4.0504037456468023E-3</v>
      </c>
      <c r="AG197" s="11">
        <f t="shared" si="230"/>
        <v>2.9673830763510267E-4</v>
      </c>
      <c r="AH197" s="11">
        <f t="shared" si="231"/>
        <v>9.7937136394747881E-3</v>
      </c>
      <c r="AI197" s="1">
        <f t="shared" si="195"/>
        <v>365355.66221863346</v>
      </c>
      <c r="AJ197" s="1">
        <f t="shared" si="196"/>
        <v>150768.61892454664</v>
      </c>
      <c r="AK197" s="1">
        <f t="shared" si="197"/>
        <v>56749.346701656286</v>
      </c>
      <c r="AL197" s="10">
        <f t="shared" si="232"/>
        <v>70.946143553998141</v>
      </c>
      <c r="AM197" s="10">
        <f t="shared" si="233"/>
        <v>16.248786917504567</v>
      </c>
      <c r="AN197" s="10">
        <f t="shared" si="234"/>
        <v>5.2444100611845075</v>
      </c>
      <c r="AO197" s="7">
        <f t="shared" si="235"/>
        <v>4.9989029794162048E-3</v>
      </c>
      <c r="AP197" s="7">
        <f t="shared" si="236"/>
        <v>6.2972993107339057E-3</v>
      </c>
      <c r="AQ197" s="7">
        <f t="shared" si="237"/>
        <v>5.7124450320796836E-3</v>
      </c>
      <c r="AR197" s="1">
        <f t="shared" si="243"/>
        <v>182358.71741877051</v>
      </c>
      <c r="AS197" s="1">
        <f t="shared" si="241"/>
        <v>77920.159929456771</v>
      </c>
      <c r="AT197" s="1">
        <f t="shared" si="242"/>
        <v>29460.685491572214</v>
      </c>
      <c r="AU197" s="1">
        <f t="shared" si="198"/>
        <v>36471.7434837541</v>
      </c>
      <c r="AV197" s="1">
        <f t="shared" si="199"/>
        <v>15584.031985891355</v>
      </c>
      <c r="AW197" s="1">
        <f t="shared" si="200"/>
        <v>5892.1370983144434</v>
      </c>
      <c r="AX197">
        <v>0.2</v>
      </c>
      <c r="AY197">
        <v>0.2</v>
      </c>
      <c r="AZ197">
        <v>0.2</v>
      </c>
      <c r="BA197">
        <f t="shared" si="184"/>
        <v>0.2</v>
      </c>
      <c r="BB197">
        <f t="shared" si="190"/>
        <v>4.000000000000001E-3</v>
      </c>
      <c r="BC197">
        <f t="shared" si="185"/>
        <v>4.000000000000001E-3</v>
      </c>
      <c r="BD197">
        <f t="shared" si="186"/>
        <v>4.000000000000001E-3</v>
      </c>
      <c r="BE197">
        <f t="shared" si="187"/>
        <v>729.43486967508227</v>
      </c>
      <c r="BF197">
        <f t="shared" si="188"/>
        <v>311.68063971782715</v>
      </c>
      <c r="BG197">
        <f t="shared" si="189"/>
        <v>117.84274196628888</v>
      </c>
      <c r="BH197">
        <f t="shared" si="191"/>
        <v>1231.5840562962735</v>
      </c>
      <c r="BI197">
        <f t="shared" si="192"/>
        <v>155.08450086363024</v>
      </c>
      <c r="BJ197">
        <f t="shared" si="193"/>
        <v>32.39115270298641</v>
      </c>
      <c r="BK197" s="7">
        <f t="shared" si="194"/>
        <v>3.0170666035850696E-2</v>
      </c>
      <c r="BL197" s="8">
        <f>BL$3*temperature!$I307+BL$4*temperature!$I307^2+BL$5*temperature!$I307^6</f>
        <v>-30.163148871294826</v>
      </c>
      <c r="BM197" s="8">
        <f>BM$3*temperature!$I307+BM$4*temperature!$I307^2+BM$5*temperature!$I307^6</f>
        <v>-26.202502670755297</v>
      </c>
      <c r="BN197" s="8">
        <f>BN$3*temperature!$I307+BN$4*temperature!$I307^2+BN$5*temperature!$I307^6</f>
        <v>-22.874674583861577</v>
      </c>
      <c r="BO197" s="8"/>
      <c r="BP197" s="8"/>
      <c r="BQ197" s="8"/>
    </row>
    <row r="198" spans="1:69" x14ac:dyDescent="0.3">
      <c r="A198">
        <f t="shared" si="201"/>
        <v>2152</v>
      </c>
      <c r="B198" s="4">
        <f t="shared" si="202"/>
        <v>1165.3433406626102</v>
      </c>
      <c r="C198" s="4">
        <f t="shared" si="203"/>
        <v>2963.857571548333</v>
      </c>
      <c r="D198" s="4">
        <f t="shared" si="204"/>
        <v>4369.0163742909945</v>
      </c>
      <c r="E198" s="11">
        <f t="shared" si="205"/>
        <v>2.8208495461934209E-6</v>
      </c>
      <c r="F198" s="11">
        <f t="shared" si="206"/>
        <v>5.5572627594232186E-6</v>
      </c>
      <c r="G198" s="11">
        <f t="shared" si="207"/>
        <v>1.1344954239642942E-5</v>
      </c>
      <c r="H198" s="4">
        <f t="shared" si="208"/>
        <v>182118.43494292718</v>
      </c>
      <c r="I198" s="4">
        <f t="shared" si="209"/>
        <v>78098.208748909019</v>
      </c>
      <c r="J198" s="4">
        <f t="shared" si="210"/>
        <v>29547.140474370131</v>
      </c>
      <c r="K198" s="4">
        <f t="shared" si="211"/>
        <v>156278.77947058529</v>
      </c>
      <c r="L198" s="4">
        <f t="shared" si="212"/>
        <v>26350.189529556294</v>
      </c>
      <c r="M198" s="4">
        <f t="shared" si="213"/>
        <v>6762.881606083487</v>
      </c>
      <c r="N198" s="11">
        <f t="shared" si="214"/>
        <v>-1.3204534804098778E-3</v>
      </c>
      <c r="O198" s="11">
        <f t="shared" si="215"/>
        <v>2.2794461633277585E-3</v>
      </c>
      <c r="P198" s="11">
        <f t="shared" si="216"/>
        <v>2.9232101767922014E-3</v>
      </c>
      <c r="Q198" s="4">
        <f t="shared" si="217"/>
        <v>5533.072706531997</v>
      </c>
      <c r="R198" s="4">
        <f t="shared" si="218"/>
        <v>8214.0883468678421</v>
      </c>
      <c r="S198" s="4">
        <f t="shared" si="219"/>
        <v>4835.4042621205635</v>
      </c>
      <c r="T198" s="4">
        <f t="shared" si="220"/>
        <v>30.38172773813902</v>
      </c>
      <c r="U198" s="4">
        <f t="shared" si="221"/>
        <v>105.17639877345572</v>
      </c>
      <c r="V198" s="4">
        <f t="shared" si="222"/>
        <v>163.65049830506962</v>
      </c>
      <c r="W198" s="11">
        <f t="shared" si="223"/>
        <v>-1.0734613539272964E-2</v>
      </c>
      <c r="X198" s="11">
        <f t="shared" si="224"/>
        <v>-1.217998157191269E-2</v>
      </c>
      <c r="Y198" s="11">
        <f t="shared" si="225"/>
        <v>-9.7425357312937999E-3</v>
      </c>
      <c r="Z198" s="4">
        <f t="shared" si="238"/>
        <v>5828.3348133007639</v>
      </c>
      <c r="AA198" s="4">
        <f t="shared" si="239"/>
        <v>19905.905040871032</v>
      </c>
      <c r="AB198" s="4">
        <f t="shared" si="240"/>
        <v>36489.233258682216</v>
      </c>
      <c r="AC198" s="12">
        <f t="shared" si="226"/>
        <v>1.3008532981767331</v>
      </c>
      <c r="AD198" s="12">
        <f t="shared" si="227"/>
        <v>2.999173790678916</v>
      </c>
      <c r="AE198" s="12">
        <f t="shared" si="228"/>
        <v>9.3683411129865899</v>
      </c>
      <c r="AF198" s="11">
        <f t="shared" si="229"/>
        <v>-4.0504037456468023E-3</v>
      </c>
      <c r="AG198" s="11">
        <f t="shared" si="230"/>
        <v>2.9673830763510267E-4</v>
      </c>
      <c r="AH198" s="11">
        <f t="shared" si="231"/>
        <v>9.7937136394747881E-3</v>
      </c>
      <c r="AI198" s="1">
        <f t="shared" si="195"/>
        <v>365291.83948052424</v>
      </c>
      <c r="AJ198" s="1">
        <f t="shared" si="196"/>
        <v>151275.78901798333</v>
      </c>
      <c r="AK198" s="1">
        <f t="shared" si="197"/>
        <v>56966.549129805106</v>
      </c>
      <c r="AL198" s="10">
        <f t="shared" si="232"/>
        <v>71.297249913504402</v>
      </c>
      <c r="AM198" s="10">
        <f t="shared" si="233"/>
        <v>16.350087157413871</v>
      </c>
      <c r="AN198" s="10">
        <f t="shared" si="234"/>
        <v>5.2740688813427079</v>
      </c>
      <c r="AO198" s="7">
        <f t="shared" si="235"/>
        <v>4.9489139496220426E-3</v>
      </c>
      <c r="AP198" s="7">
        <f t="shared" si="236"/>
        <v>6.2343263176265666E-3</v>
      </c>
      <c r="AQ198" s="7">
        <f t="shared" si="237"/>
        <v>5.6553205817588869E-3</v>
      </c>
      <c r="AR198" s="1">
        <f t="shared" si="243"/>
        <v>182118.43494292718</v>
      </c>
      <c r="AS198" s="1">
        <f t="shared" si="241"/>
        <v>78098.208748909019</v>
      </c>
      <c r="AT198" s="1">
        <f t="shared" si="242"/>
        <v>29547.140474370131</v>
      </c>
      <c r="AU198" s="1">
        <f t="shared" si="198"/>
        <v>36423.686988585439</v>
      </c>
      <c r="AV198" s="1">
        <f t="shared" si="199"/>
        <v>15619.641749781804</v>
      </c>
      <c r="AW198" s="1">
        <f t="shared" si="200"/>
        <v>5909.428094874027</v>
      </c>
      <c r="AX198">
        <v>0.2</v>
      </c>
      <c r="AY198">
        <v>0.2</v>
      </c>
      <c r="AZ198">
        <v>0.2</v>
      </c>
      <c r="BA198">
        <f t="shared" ref="BA198:BA261" si="244">(AX198*Z198+AY198*AA198+AZ198*AB198)/(Z198+AA198+AB198)</f>
        <v>0.19999999999999998</v>
      </c>
      <c r="BB198">
        <f t="shared" si="190"/>
        <v>4.000000000000001E-3</v>
      </c>
      <c r="BC198">
        <f t="shared" ref="BC198:BC261" si="245">BC$5*AY198^2</f>
        <v>4.000000000000001E-3</v>
      </c>
      <c r="BD198">
        <f t="shared" ref="BD198:BD261" si="246">BD$5*AZ198^2</f>
        <v>4.000000000000001E-3</v>
      </c>
      <c r="BE198">
        <f t="shared" ref="BE198:BE261" si="247">BB198*AR198</f>
        <v>728.47373977170889</v>
      </c>
      <c r="BF198">
        <f t="shared" ref="BF198:BF261" si="248">BC198*AS198</f>
        <v>312.39283499563618</v>
      </c>
      <c r="BG198">
        <f t="shared" ref="BG198:BG261" si="249">BD198*AT198</f>
        <v>118.18856189748055</v>
      </c>
      <c r="BH198">
        <f t="shared" si="191"/>
        <v>1249.8831366195175</v>
      </c>
      <c r="BI198">
        <f t="shared" si="192"/>
        <v>156.93475597026492</v>
      </c>
      <c r="BJ198">
        <f t="shared" si="193"/>
        <v>32.389982288640958</v>
      </c>
      <c r="BK198" s="7">
        <f t="shared" si="194"/>
        <v>3.0075438753664557E-2</v>
      </c>
      <c r="BL198" s="8">
        <f>BL$3*temperature!$I308+BL$4*temperature!$I308^2+BL$5*temperature!$I308^6</f>
        <v>-30.595870933043894</v>
      </c>
      <c r="BM198" s="8">
        <f>BM$3*temperature!$I308+BM$4*temperature!$I308^2+BM$5*temperature!$I308^6</f>
        <v>-26.540881596756474</v>
      </c>
      <c r="BN198" s="8">
        <f>BN$3*temperature!$I308+BN$4*temperature!$I308^2+BN$5*temperature!$I308^6</f>
        <v>-23.141686319758513</v>
      </c>
      <c r="BO198" s="8"/>
      <c r="BP198" s="8"/>
      <c r="BQ198" s="8"/>
    </row>
    <row r="199" spans="1:69" x14ac:dyDescent="0.3">
      <c r="A199">
        <f t="shared" si="201"/>
        <v>2153</v>
      </c>
      <c r="B199" s="4">
        <f t="shared" si="202"/>
        <v>1165.3464635579323</v>
      </c>
      <c r="C199" s="4">
        <f t="shared" si="203"/>
        <v>2963.8732189368743</v>
      </c>
      <c r="D199" s="4">
        <f t="shared" si="204"/>
        <v>4369.0634622672915</v>
      </c>
      <c r="E199" s="11">
        <f t="shared" si="205"/>
        <v>2.6798070688837497E-6</v>
      </c>
      <c r="F199" s="11">
        <f t="shared" si="206"/>
        <v>5.2793996214520573E-6</v>
      </c>
      <c r="G199" s="11">
        <f t="shared" si="207"/>
        <v>1.0777706527660796E-5</v>
      </c>
      <c r="H199" s="4">
        <f t="shared" si="208"/>
        <v>181860.09367298812</v>
      </c>
      <c r="I199" s="4">
        <f t="shared" si="209"/>
        <v>78269.106324299661</v>
      </c>
      <c r="J199" s="4">
        <f t="shared" si="210"/>
        <v>29631.506243971064</v>
      </c>
      <c r="K199" s="4">
        <f t="shared" si="211"/>
        <v>156056.6744397619</v>
      </c>
      <c r="L199" s="4">
        <f t="shared" si="212"/>
        <v>26407.710634928702</v>
      </c>
      <c r="M199" s="4">
        <f t="shared" si="213"/>
        <v>6782.1185249147247</v>
      </c>
      <c r="N199" s="11">
        <f t="shared" si="214"/>
        <v>-1.4212104264942349E-3</v>
      </c>
      <c r="O199" s="11">
        <f t="shared" si="215"/>
        <v>2.1829484493038898E-3</v>
      </c>
      <c r="P199" s="11">
        <f t="shared" si="216"/>
        <v>2.8444855243263678E-3</v>
      </c>
      <c r="Q199" s="4">
        <f t="shared" si="217"/>
        <v>5465.9127096316415</v>
      </c>
      <c r="R199" s="4">
        <f t="shared" si="218"/>
        <v>8131.7963659539255</v>
      </c>
      <c r="S199" s="4">
        <f t="shared" si="219"/>
        <v>4801.9671532348229</v>
      </c>
      <c r="T199" s="4">
        <f t="shared" si="220"/>
        <v>30.055591632214689</v>
      </c>
      <c r="U199" s="4">
        <f t="shared" si="221"/>
        <v>103.89535217459489</v>
      </c>
      <c r="V199" s="4">
        <f t="shared" si="222"/>
        <v>162.05612747788845</v>
      </c>
      <c r="W199" s="11">
        <f t="shared" si="223"/>
        <v>-1.0734613539272964E-2</v>
      </c>
      <c r="X199" s="11">
        <f t="shared" si="224"/>
        <v>-1.217998157191269E-2</v>
      </c>
      <c r="Y199" s="11">
        <f t="shared" si="225"/>
        <v>-9.7425357312937999E-3</v>
      </c>
      <c r="Z199" s="4">
        <f t="shared" si="238"/>
        <v>5734.849779188813</v>
      </c>
      <c r="AA199" s="4">
        <f t="shared" si="239"/>
        <v>19714.23101955227</v>
      </c>
      <c r="AB199" s="4">
        <f t="shared" si="240"/>
        <v>36594.695198834212</v>
      </c>
      <c r="AC199" s="12">
        <f t="shared" si="226"/>
        <v>1.295584317105261</v>
      </c>
      <c r="AD199" s="12">
        <f t="shared" si="227"/>
        <v>3.0000637604338656</v>
      </c>
      <c r="AE199" s="12">
        <f t="shared" si="228"/>
        <v>9.4600919631240998</v>
      </c>
      <c r="AF199" s="11">
        <f t="shared" si="229"/>
        <v>-4.0504037456468023E-3</v>
      </c>
      <c r="AG199" s="11">
        <f t="shared" si="230"/>
        <v>2.9673830763510267E-4</v>
      </c>
      <c r="AH199" s="11">
        <f t="shared" si="231"/>
        <v>9.7937136394747881E-3</v>
      </c>
      <c r="AI199" s="1">
        <f t="shared" si="195"/>
        <v>365186.34252105729</v>
      </c>
      <c r="AJ199" s="1">
        <f t="shared" si="196"/>
        <v>151767.8518659668</v>
      </c>
      <c r="AK199" s="1">
        <f t="shared" si="197"/>
        <v>57179.322311698626</v>
      </c>
      <c r="AL199" s="10">
        <f t="shared" si="232"/>
        <v>71.646565428624356</v>
      </c>
      <c r="AM199" s="10">
        <f t="shared" si="233"/>
        <v>16.450999618288215</v>
      </c>
      <c r="AN199" s="10">
        <f t="shared" si="234"/>
        <v>5.3035971661340362</v>
      </c>
      <c r="AO199" s="7">
        <f t="shared" si="235"/>
        <v>4.8994248101258218E-3</v>
      </c>
      <c r="AP199" s="7">
        <f t="shared" si="236"/>
        <v>6.1719830544503008E-3</v>
      </c>
      <c r="AQ199" s="7">
        <f t="shared" si="237"/>
        <v>5.5987673759412982E-3</v>
      </c>
      <c r="AR199" s="1">
        <f t="shared" si="243"/>
        <v>181860.09367298812</v>
      </c>
      <c r="AS199" s="1">
        <f t="shared" si="241"/>
        <v>78269.106324299661</v>
      </c>
      <c r="AT199" s="1">
        <f t="shared" si="242"/>
        <v>29631.506243971064</v>
      </c>
      <c r="AU199" s="1">
        <f t="shared" si="198"/>
        <v>36372.018734597623</v>
      </c>
      <c r="AV199" s="1">
        <f t="shared" si="199"/>
        <v>15653.821264859933</v>
      </c>
      <c r="AW199" s="1">
        <f t="shared" si="200"/>
        <v>5926.3012487942133</v>
      </c>
      <c r="AX199">
        <v>0.2</v>
      </c>
      <c r="AY199">
        <v>0.2</v>
      </c>
      <c r="AZ199">
        <v>0.2</v>
      </c>
      <c r="BA199">
        <f t="shared" si="244"/>
        <v>0.20000000000000004</v>
      </c>
      <c r="BB199">
        <f t="shared" ref="BB199:BB262" si="250">BB$5*AX199^2</f>
        <v>4.000000000000001E-3</v>
      </c>
      <c r="BC199">
        <f t="shared" si="245"/>
        <v>4.000000000000001E-3</v>
      </c>
      <c r="BD199">
        <f t="shared" si="246"/>
        <v>4.000000000000001E-3</v>
      </c>
      <c r="BE199">
        <f t="shared" si="247"/>
        <v>727.44037469195268</v>
      </c>
      <c r="BF199">
        <f t="shared" si="248"/>
        <v>313.07642529719874</v>
      </c>
      <c r="BG199">
        <f t="shared" si="249"/>
        <v>118.52602497588428</v>
      </c>
      <c r="BH199">
        <f t="shared" ref="BH199:BH262" si="251">2*BB$5*AX199*AR199/Z199*1000</f>
        <v>1268.4558492390852</v>
      </c>
      <c r="BI199">
        <f t="shared" ref="BI199:BI262" si="252">2*BC$5*AY199*AS199/AA199*1000</f>
        <v>158.80732298748774</v>
      </c>
      <c r="BJ199">
        <f t="shared" ref="BJ199:BJ262" si="253">2*BD$5*AZ199*AT199/AB199*1000</f>
        <v>32.388854267505998</v>
      </c>
      <c r="BK199" s="7">
        <f t="shared" ref="BK199:BK262" si="254">SUM(H199:J199)*SUM(B198:D198)/SUM(H198:J198)/SUM(B199:D199)-1+BK$5</f>
        <v>2.9981628299954627E-2</v>
      </c>
      <c r="BL199" s="8">
        <f>BL$3*temperature!$I309+BL$4*temperature!$I309^2+BL$5*temperature!$I309^6</f>
        <v>-31.027834858675181</v>
      </c>
      <c r="BM199" s="8">
        <f>BM$3*temperature!$I309+BM$4*temperature!$I309^2+BM$5*temperature!$I309^6</f>
        <v>-26.878550421206725</v>
      </c>
      <c r="BN199" s="8">
        <f>BN$3*temperature!$I309+BN$4*temperature!$I309^2+BN$5*temperature!$I309^6</f>
        <v>-23.408039162362805</v>
      </c>
      <c r="BO199" s="8"/>
      <c r="BP199" s="8"/>
      <c r="BQ199" s="8"/>
    </row>
    <row r="200" spans="1:69" x14ac:dyDescent="0.3">
      <c r="A200">
        <f t="shared" si="201"/>
        <v>2154</v>
      </c>
      <c r="B200" s="4">
        <f t="shared" si="202"/>
        <v>1165.3494303164384</v>
      </c>
      <c r="C200" s="4">
        <f t="shared" si="203"/>
        <v>2963.8880840344673</v>
      </c>
      <c r="D200" s="4">
        <f t="shared" si="204"/>
        <v>4369.1081963268989</v>
      </c>
      <c r="E200" s="11">
        <f t="shared" si="205"/>
        <v>2.5458167154395623E-6</v>
      </c>
      <c r="F200" s="11">
        <f t="shared" si="206"/>
        <v>5.0154296403794541E-6</v>
      </c>
      <c r="G200" s="11">
        <f t="shared" si="207"/>
        <v>1.0238821201277756E-5</v>
      </c>
      <c r="H200" s="4">
        <f t="shared" si="208"/>
        <v>181584.01820806609</v>
      </c>
      <c r="I200" s="4">
        <f t="shared" si="209"/>
        <v>78432.919874245432</v>
      </c>
      <c r="J200" s="4">
        <f t="shared" si="210"/>
        <v>29713.801842293386</v>
      </c>
      <c r="K200" s="4">
        <f t="shared" si="211"/>
        <v>155819.37355798841</v>
      </c>
      <c r="L200" s="4">
        <f t="shared" si="212"/>
        <v>26462.848005880824</v>
      </c>
      <c r="M200" s="4">
        <f t="shared" si="213"/>
        <v>6800.8848733189352</v>
      </c>
      <c r="N200" s="11">
        <f t="shared" si="214"/>
        <v>-1.5206070655126025E-3</v>
      </c>
      <c r="O200" s="11">
        <f t="shared" si="215"/>
        <v>2.0879269586964178E-3</v>
      </c>
      <c r="P200" s="11">
        <f t="shared" si="216"/>
        <v>2.7670333886484766E-3</v>
      </c>
      <c r="Q200" s="4">
        <f t="shared" si="217"/>
        <v>5399.0297092730116</v>
      </c>
      <c r="R200" s="4">
        <f t="shared" si="218"/>
        <v>8049.5634057447687</v>
      </c>
      <c r="S200" s="4">
        <f t="shared" si="219"/>
        <v>4768.3903912505557</v>
      </c>
      <c r="T200" s="4">
        <f t="shared" si="220"/>
        <v>29.732956471348658</v>
      </c>
      <c r="U200" s="4">
        <f t="shared" si="221"/>
        <v>102.62990869970095</v>
      </c>
      <c r="V200" s="4">
        <f t="shared" si="222"/>
        <v>160.47728986546002</v>
      </c>
      <c r="W200" s="11">
        <f t="shared" si="223"/>
        <v>-1.0734613539272964E-2</v>
      </c>
      <c r="X200" s="11">
        <f t="shared" si="224"/>
        <v>-1.217998157191269E-2</v>
      </c>
      <c r="Y200" s="11">
        <f t="shared" si="225"/>
        <v>-9.7425357312937999E-3</v>
      </c>
      <c r="Z200" s="4">
        <f t="shared" si="238"/>
        <v>5642.2941163515616</v>
      </c>
      <c r="AA200" s="4">
        <f t="shared" si="239"/>
        <v>19522.517428044874</v>
      </c>
      <c r="AB200" s="4">
        <f t="shared" si="240"/>
        <v>36697.560320994882</v>
      </c>
      <c r="AC200" s="12">
        <f t="shared" si="226"/>
        <v>1.2903366775344567</v>
      </c>
      <c r="AD200" s="12">
        <f t="shared" si="227"/>
        <v>3.0009539942769341</v>
      </c>
      <c r="AE200" s="12">
        <f t="shared" si="228"/>
        <v>9.5527413948140349</v>
      </c>
      <c r="AF200" s="11">
        <f t="shared" si="229"/>
        <v>-4.0504037456468023E-3</v>
      </c>
      <c r="AG200" s="11">
        <f t="shared" si="230"/>
        <v>2.9673830763510267E-4</v>
      </c>
      <c r="AH200" s="11">
        <f t="shared" si="231"/>
        <v>9.7937136394747881E-3</v>
      </c>
      <c r="AI200" s="1">
        <f t="shared" si="195"/>
        <v>365039.72700354917</v>
      </c>
      <c r="AJ200" s="1">
        <f t="shared" si="196"/>
        <v>152244.88794423005</v>
      </c>
      <c r="AK200" s="1">
        <f t="shared" si="197"/>
        <v>57387.691329322974</v>
      </c>
      <c r="AL200" s="10">
        <f t="shared" si="232"/>
        <v>71.994082119243444</v>
      </c>
      <c r="AM200" s="10">
        <f t="shared" si="233"/>
        <v>16.55151955625233</v>
      </c>
      <c r="AN200" s="10">
        <f t="shared" si="234"/>
        <v>5.3329938368550334</v>
      </c>
      <c r="AO200" s="7">
        <f t="shared" si="235"/>
        <v>4.8504305620245634E-3</v>
      </c>
      <c r="AP200" s="7">
        <f t="shared" si="236"/>
        <v>6.1102632239057979E-3</v>
      </c>
      <c r="AQ200" s="7">
        <f t="shared" si="237"/>
        <v>5.542779702181885E-3</v>
      </c>
      <c r="AR200" s="1">
        <f t="shared" si="243"/>
        <v>181584.01820806609</v>
      </c>
      <c r="AS200" s="1">
        <f t="shared" si="241"/>
        <v>78432.919874245432</v>
      </c>
      <c r="AT200" s="1">
        <f t="shared" si="242"/>
        <v>29713.801842293386</v>
      </c>
      <c r="AU200" s="1">
        <f t="shared" si="198"/>
        <v>36316.803641613216</v>
      </c>
      <c r="AV200" s="1">
        <f t="shared" si="199"/>
        <v>15686.583974849087</v>
      </c>
      <c r="AW200" s="1">
        <f t="shared" si="200"/>
        <v>5942.7603684586775</v>
      </c>
      <c r="AX200">
        <v>0.2</v>
      </c>
      <c r="AY200">
        <v>0.2</v>
      </c>
      <c r="AZ200">
        <v>0.2</v>
      </c>
      <c r="BA200">
        <f t="shared" si="244"/>
        <v>0.2</v>
      </c>
      <c r="BB200">
        <f t="shared" si="250"/>
        <v>4.000000000000001E-3</v>
      </c>
      <c r="BC200">
        <f t="shared" si="245"/>
        <v>4.000000000000001E-3</v>
      </c>
      <c r="BD200">
        <f t="shared" si="246"/>
        <v>4.000000000000001E-3</v>
      </c>
      <c r="BE200">
        <f t="shared" si="247"/>
        <v>726.33607283226456</v>
      </c>
      <c r="BF200">
        <f t="shared" si="248"/>
        <v>313.73167949698183</v>
      </c>
      <c r="BG200">
        <f t="shared" si="249"/>
        <v>118.85520736917357</v>
      </c>
      <c r="BH200">
        <f t="shared" si="251"/>
        <v>1287.306293954648</v>
      </c>
      <c r="BI200">
        <f t="shared" si="252"/>
        <v>160.7024712121879</v>
      </c>
      <c r="BJ200">
        <f t="shared" si="253"/>
        <v>32.387768104893837</v>
      </c>
      <c r="BK200" s="7">
        <f t="shared" si="254"/>
        <v>2.988922117116985E-2</v>
      </c>
      <c r="BL200" s="8">
        <f>BL$3*temperature!$I310+BL$4*temperature!$I310^2+BL$5*temperature!$I310^6</f>
        <v>-31.458982057292566</v>
      </c>
      <c r="BM200" s="8">
        <f>BM$3*temperature!$I310+BM$4*temperature!$I310^2+BM$5*temperature!$I310^6</f>
        <v>-27.215466154106903</v>
      </c>
      <c r="BN200" s="8">
        <f>BN$3*temperature!$I310+BN$4*temperature!$I310^2+BN$5*temperature!$I310^6</f>
        <v>-23.67370156466864</v>
      </c>
      <c r="BO200" s="8"/>
      <c r="BP200" s="8"/>
      <c r="BQ200" s="8"/>
    </row>
    <row r="201" spans="1:69" x14ac:dyDescent="0.3">
      <c r="A201">
        <f t="shared" si="201"/>
        <v>2155</v>
      </c>
      <c r="B201" s="4">
        <f t="shared" si="202"/>
        <v>1165.3522487441944</v>
      </c>
      <c r="C201" s="4">
        <f t="shared" si="203"/>
        <v>2963.9022059480076</v>
      </c>
      <c r="D201" s="4">
        <f t="shared" si="204"/>
        <v>4369.1506941186481</v>
      </c>
      <c r="E201" s="11">
        <f t="shared" si="205"/>
        <v>2.4185258796675841E-6</v>
      </c>
      <c r="F201" s="11">
        <f t="shared" si="206"/>
        <v>4.7646581583604815E-6</v>
      </c>
      <c r="G201" s="11">
        <f t="shared" si="207"/>
        <v>9.7268801412138672E-6</v>
      </c>
      <c r="H201" s="4">
        <f t="shared" si="208"/>
        <v>181290.53436116598</v>
      </c>
      <c r="I201" s="4">
        <f t="shared" si="209"/>
        <v>78589.718267305201</v>
      </c>
      <c r="J201" s="4">
        <f t="shared" si="210"/>
        <v>29794.046684203728</v>
      </c>
      <c r="K201" s="4">
        <f t="shared" si="211"/>
        <v>155567.15538716133</v>
      </c>
      <c r="L201" s="4">
        <f t="shared" si="212"/>
        <v>26515.62460785314</v>
      </c>
      <c r="M201" s="4">
        <f t="shared" si="213"/>
        <v>6819.1849560853452</v>
      </c>
      <c r="N201" s="11">
        <f t="shared" si="214"/>
        <v>-1.6186573278271776E-3</v>
      </c>
      <c r="O201" s="11">
        <f t="shared" si="215"/>
        <v>1.9943659110535084E-3</v>
      </c>
      <c r="P201" s="11">
        <f t="shared" si="216"/>
        <v>2.6908384875332647E-3</v>
      </c>
      <c r="Q201" s="4">
        <f t="shared" si="217"/>
        <v>5332.4407411788225</v>
      </c>
      <c r="R201" s="4">
        <f t="shared" si="218"/>
        <v>7967.4160738073615</v>
      </c>
      <c r="S201" s="4">
        <f t="shared" si="219"/>
        <v>4734.6861929805591</v>
      </c>
      <c r="T201" s="4">
        <f t="shared" si="220"/>
        <v>29.413784674248706</v>
      </c>
      <c r="U201" s="4">
        <f t="shared" si="221"/>
        <v>101.37987830301151</v>
      </c>
      <c r="V201" s="4">
        <f t="shared" si="222"/>
        <v>158.91383413488458</v>
      </c>
      <c r="W201" s="11">
        <f t="shared" si="223"/>
        <v>-1.0734613539272964E-2</v>
      </c>
      <c r="X201" s="11">
        <f t="shared" si="224"/>
        <v>-1.217998157191269E-2</v>
      </c>
      <c r="Y201" s="11">
        <f t="shared" si="225"/>
        <v>-9.7425357312937999E-3</v>
      </c>
      <c r="Z201" s="4">
        <f t="shared" si="238"/>
        <v>5550.6789213773618</v>
      </c>
      <c r="AA201" s="4">
        <f t="shared" si="239"/>
        <v>19330.830059876629</v>
      </c>
      <c r="AB201" s="4">
        <f t="shared" si="240"/>
        <v>36797.852550865027</v>
      </c>
      <c r="AC201" s="12">
        <f t="shared" si="226"/>
        <v>1.2851102930226257</v>
      </c>
      <c r="AD201" s="12">
        <f t="shared" si="227"/>
        <v>3.0018444922864864</v>
      </c>
      <c r="AE201" s="12">
        <f t="shared" si="228"/>
        <v>9.646298208506801</v>
      </c>
      <c r="AF201" s="11">
        <f t="shared" si="229"/>
        <v>-4.0504037456468023E-3</v>
      </c>
      <c r="AG201" s="11">
        <f t="shared" si="230"/>
        <v>2.9673830763510267E-4</v>
      </c>
      <c r="AH201" s="11">
        <f t="shared" si="231"/>
        <v>9.7937136394747881E-3</v>
      </c>
      <c r="AI201" s="1">
        <f t="shared" si="195"/>
        <v>364852.55794480746</v>
      </c>
      <c r="AJ201" s="1">
        <f t="shared" si="196"/>
        <v>152706.98312465614</v>
      </c>
      <c r="AK201" s="1">
        <f t="shared" si="197"/>
        <v>57591.682564849354</v>
      </c>
      <c r="AL201" s="10">
        <f t="shared" si="232"/>
        <v>72.339792392477563</v>
      </c>
      <c r="AM201" s="10">
        <f t="shared" si="233"/>
        <v>16.651642356084214</v>
      </c>
      <c r="AN201" s="10">
        <f t="shared" si="234"/>
        <v>5.3622578507459071</v>
      </c>
      <c r="AO201" s="7">
        <f t="shared" si="235"/>
        <v>4.8019262564043177E-3</v>
      </c>
      <c r="AP201" s="7">
        <f t="shared" si="236"/>
        <v>6.0491605916667395E-3</v>
      </c>
      <c r="AQ201" s="7">
        <f t="shared" si="237"/>
        <v>5.4873519051600664E-3</v>
      </c>
      <c r="AR201" s="1">
        <f t="shared" si="243"/>
        <v>181290.53436116598</v>
      </c>
      <c r="AS201" s="1">
        <f t="shared" si="241"/>
        <v>78589.718267305201</v>
      </c>
      <c r="AT201" s="1">
        <f t="shared" si="242"/>
        <v>29794.046684203728</v>
      </c>
      <c r="AU201" s="1">
        <f t="shared" si="198"/>
        <v>36258.106872233198</v>
      </c>
      <c r="AV201" s="1">
        <f t="shared" si="199"/>
        <v>15717.943653461041</v>
      </c>
      <c r="AW201" s="1">
        <f t="shared" si="200"/>
        <v>5958.8093368407463</v>
      </c>
      <c r="AX201">
        <v>0.2</v>
      </c>
      <c r="AY201">
        <v>0.2</v>
      </c>
      <c r="AZ201">
        <v>0.2</v>
      </c>
      <c r="BA201">
        <f t="shared" si="244"/>
        <v>0.2</v>
      </c>
      <c r="BB201">
        <f t="shared" si="250"/>
        <v>4.000000000000001E-3</v>
      </c>
      <c r="BC201">
        <f t="shared" si="245"/>
        <v>4.000000000000001E-3</v>
      </c>
      <c r="BD201">
        <f t="shared" si="246"/>
        <v>4.000000000000001E-3</v>
      </c>
      <c r="BE201">
        <f t="shared" si="247"/>
        <v>725.16213744466404</v>
      </c>
      <c r="BF201">
        <f t="shared" si="248"/>
        <v>314.35887306922086</v>
      </c>
      <c r="BG201">
        <f t="shared" si="249"/>
        <v>119.17618673681494</v>
      </c>
      <c r="BH201">
        <f t="shared" si="251"/>
        <v>1306.4386315912509</v>
      </c>
      <c r="BI201">
        <f t="shared" si="252"/>
        <v>162.62047314859441</v>
      </c>
      <c r="BJ201">
        <f t="shared" si="253"/>
        <v>32.386723266549254</v>
      </c>
      <c r="BK201" s="7">
        <f t="shared" si="254"/>
        <v>2.9798203656981465E-2</v>
      </c>
      <c r="BL201" s="8">
        <f>BL$3*temperature!$I311+BL$4*temperature!$I311^2+BL$5*temperature!$I311^6</f>
        <v>-31.889255577166598</v>
      </c>
      <c r="BM201" s="8">
        <f>BM$3*temperature!$I311+BM$4*temperature!$I311^2+BM$5*temperature!$I311^6</f>
        <v>-27.551587056255332</v>
      </c>
      <c r="BN201" s="8">
        <f>BN$3*temperature!$I311+BN$4*temperature!$I311^2+BN$5*temperature!$I311^6</f>
        <v>-23.938642940611349</v>
      </c>
      <c r="BO201" s="8"/>
      <c r="BP201" s="8"/>
      <c r="BQ201" s="8"/>
    </row>
    <row r="202" spans="1:69" x14ac:dyDescent="0.3">
      <c r="A202">
        <f t="shared" si="201"/>
        <v>2156</v>
      </c>
      <c r="B202" s="4">
        <f t="shared" si="202"/>
        <v>1165.3549262570384</v>
      </c>
      <c r="C202" s="4">
        <f t="shared" si="203"/>
        <v>2963.9156218297921</v>
      </c>
      <c r="D202" s="4">
        <f t="shared" si="204"/>
        <v>4369.1910674135124</v>
      </c>
      <c r="E202" s="11">
        <f t="shared" si="205"/>
        <v>2.2975995856842047E-6</v>
      </c>
      <c r="F202" s="11">
        <f t="shared" si="206"/>
        <v>4.5264252504424573E-6</v>
      </c>
      <c r="G202" s="11">
        <f t="shared" si="207"/>
        <v>9.2405361341531739E-6</v>
      </c>
      <c r="H202" s="4">
        <f t="shared" si="208"/>
        <v>180979.96886698742</v>
      </c>
      <c r="I202" s="4">
        <f t="shared" si="209"/>
        <v>78739.571919739887</v>
      </c>
      <c r="J202" s="4">
        <f t="shared" si="210"/>
        <v>29872.260531701049</v>
      </c>
      <c r="K202" s="4">
        <f t="shared" si="211"/>
        <v>155300.29932449033</v>
      </c>
      <c r="L202" s="4">
        <f t="shared" si="212"/>
        <v>26566.063939137886</v>
      </c>
      <c r="M202" s="4">
        <f t="shared" si="213"/>
        <v>6837.0231630508497</v>
      </c>
      <c r="N202" s="11">
        <f t="shared" si="214"/>
        <v>-1.715375343894876E-3</v>
      </c>
      <c r="O202" s="11">
        <f t="shared" si="215"/>
        <v>1.9022494107043819E-3</v>
      </c>
      <c r="P202" s="11">
        <f t="shared" si="216"/>
        <v>2.6158854878377547E-3</v>
      </c>
      <c r="Q202" s="4">
        <f t="shared" si="217"/>
        <v>5266.1622037199522</v>
      </c>
      <c r="R202" s="4">
        <f t="shared" si="218"/>
        <v>7885.3801978530064</v>
      </c>
      <c r="S202" s="4">
        <f t="shared" si="219"/>
        <v>4700.866513424292</v>
      </c>
      <c r="T202" s="4">
        <f t="shared" si="220"/>
        <v>29.098039063043256</v>
      </c>
      <c r="U202" s="4">
        <f t="shared" si="221"/>
        <v>100.14507325351808</v>
      </c>
      <c r="V202" s="4">
        <f t="shared" si="222"/>
        <v>157.36561042762858</v>
      </c>
      <c r="W202" s="11">
        <f t="shared" si="223"/>
        <v>-1.0734613539272964E-2</v>
      </c>
      <c r="X202" s="11">
        <f t="shared" si="224"/>
        <v>-1.217998157191269E-2</v>
      </c>
      <c r="Y202" s="11">
        <f t="shared" si="225"/>
        <v>-9.7425357312937999E-3</v>
      </c>
      <c r="Z202" s="4">
        <f t="shared" si="238"/>
        <v>5460.0143839891025</v>
      </c>
      <c r="AA202" s="4">
        <f t="shared" si="239"/>
        <v>19139.232905933837</v>
      </c>
      <c r="AB202" s="4">
        <f t="shared" si="240"/>
        <v>36895.59627178443</v>
      </c>
      <c r="AC202" s="12">
        <f t="shared" si="226"/>
        <v>1.2799050774781975</v>
      </c>
      <c r="AD202" s="12">
        <f t="shared" si="227"/>
        <v>3.0027352545409114</v>
      </c>
      <c r="AE202" s="12">
        <f t="shared" si="228"/>
        <v>9.7407712908418951</v>
      </c>
      <c r="AF202" s="11">
        <f t="shared" si="229"/>
        <v>-4.0504037456468023E-3</v>
      </c>
      <c r="AG202" s="11">
        <f t="shared" si="230"/>
        <v>2.9673830763510267E-4</v>
      </c>
      <c r="AH202" s="11">
        <f t="shared" si="231"/>
        <v>9.7937136394747881E-3</v>
      </c>
      <c r="AI202" s="1">
        <f t="shared" si="195"/>
        <v>364625.40902255994</v>
      </c>
      <c r="AJ202" s="1">
        <f t="shared" si="196"/>
        <v>153154.22846565157</v>
      </c>
      <c r="AK202" s="1">
        <f t="shared" si="197"/>
        <v>57791.323645205164</v>
      </c>
      <c r="AL202" s="10">
        <f t="shared" si="232"/>
        <v>72.683689037465115</v>
      </c>
      <c r="AM202" s="10">
        <f t="shared" si="233"/>
        <v>16.751363530223895</v>
      </c>
      <c r="AN202" s="10">
        <f t="shared" si="234"/>
        <v>5.391388200620824</v>
      </c>
      <c r="AO202" s="7">
        <f t="shared" si="235"/>
        <v>4.7539069938402744E-3</v>
      </c>
      <c r="AP202" s="7">
        <f t="shared" si="236"/>
        <v>5.9886689857500718E-3</v>
      </c>
      <c r="AQ202" s="7">
        <f t="shared" si="237"/>
        <v>5.4324783861084656E-3</v>
      </c>
      <c r="AR202" s="1">
        <f t="shared" si="243"/>
        <v>180979.96886698742</v>
      </c>
      <c r="AS202" s="1">
        <f t="shared" si="241"/>
        <v>78739.571919739887</v>
      </c>
      <c r="AT202" s="1">
        <f t="shared" si="242"/>
        <v>29872.260531701049</v>
      </c>
      <c r="AU202" s="1">
        <f t="shared" si="198"/>
        <v>36195.993773397488</v>
      </c>
      <c r="AV202" s="1">
        <f t="shared" si="199"/>
        <v>15747.914383947978</v>
      </c>
      <c r="AW202" s="1">
        <f t="shared" si="200"/>
        <v>5974.4521063402099</v>
      </c>
      <c r="AX202">
        <v>0.2</v>
      </c>
      <c r="AY202">
        <v>0.2</v>
      </c>
      <c r="AZ202">
        <v>0.2</v>
      </c>
      <c r="BA202">
        <f t="shared" si="244"/>
        <v>0.2</v>
      </c>
      <c r="BB202">
        <f t="shared" si="250"/>
        <v>4.000000000000001E-3</v>
      </c>
      <c r="BC202">
        <f t="shared" si="245"/>
        <v>4.000000000000001E-3</v>
      </c>
      <c r="BD202">
        <f t="shared" si="246"/>
        <v>4.000000000000001E-3</v>
      </c>
      <c r="BE202">
        <f t="shared" si="247"/>
        <v>723.91987546794985</v>
      </c>
      <c r="BF202">
        <f t="shared" si="248"/>
        <v>314.95828767895961</v>
      </c>
      <c r="BG202">
        <f t="shared" si="249"/>
        <v>119.48904212680422</v>
      </c>
      <c r="BH202">
        <f t="shared" si="251"/>
        <v>1325.8570849021314</v>
      </c>
      <c r="BI202">
        <f t="shared" si="252"/>
        <v>164.56160454649748</v>
      </c>
      <c r="BJ202">
        <f t="shared" si="253"/>
        <v>32.38571921879533</v>
      </c>
      <c r="BK202" s="7">
        <f t="shared" si="254"/>
        <v>2.9708561851869181E-2</v>
      </c>
      <c r="BL202" s="8">
        <f>BL$3*temperature!$I312+BL$4*temperature!$I312^2+BL$5*temperature!$I312^6</f>
        <v>-32.318600100031972</v>
      </c>
      <c r="BM202" s="8">
        <f>BM$3*temperature!$I312+BM$4*temperature!$I312^2+BM$5*temperature!$I312^6</f>
        <v>-27.886872633748062</v>
      </c>
      <c r="BN202" s="8">
        <f>BN$3*temperature!$I312+BN$4*temperature!$I312^2+BN$5*temperature!$I312^6</f>
        <v>-24.202833659853091</v>
      </c>
      <c r="BO202" s="8"/>
      <c r="BP202" s="8"/>
      <c r="BQ202" s="8"/>
    </row>
    <row r="203" spans="1:69" x14ac:dyDescent="0.3">
      <c r="A203">
        <f t="shared" si="201"/>
        <v>2157</v>
      </c>
      <c r="B203" s="4">
        <f t="shared" si="202"/>
        <v>1165.3574699000844</v>
      </c>
      <c r="C203" s="4">
        <f t="shared" si="203"/>
        <v>2963.9283669751776</v>
      </c>
      <c r="D203" s="4">
        <f t="shared" si="204"/>
        <v>4369.2294223980516</v>
      </c>
      <c r="E203" s="11">
        <f t="shared" si="205"/>
        <v>2.1827196063999944E-6</v>
      </c>
      <c r="F203" s="11">
        <f t="shared" si="206"/>
        <v>4.3001039879203342E-6</v>
      </c>
      <c r="G203" s="11">
        <f t="shared" si="207"/>
        <v>8.7785093274455143E-6</v>
      </c>
      <c r="H203" s="4">
        <f t="shared" si="208"/>
        <v>180652.64909847098</v>
      </c>
      <c r="I203" s="4">
        <f t="shared" si="209"/>
        <v>78882.55269502911</v>
      </c>
      <c r="J203" s="4">
        <f t="shared" si="210"/>
        <v>29948.463468629267</v>
      </c>
      <c r="K203" s="4">
        <f t="shared" si="211"/>
        <v>155019.08535752536</v>
      </c>
      <c r="L203" s="4">
        <f t="shared" si="212"/>
        <v>26614.189996613281</v>
      </c>
      <c r="M203" s="4">
        <f t="shared" si="213"/>
        <v>6854.4039631116584</v>
      </c>
      <c r="N203" s="11">
        <f t="shared" si="214"/>
        <v>-1.8107754343563709E-3</v>
      </c>
      <c r="O203" s="11">
        <f t="shared" si="215"/>
        <v>1.8115614562115301E-3</v>
      </c>
      <c r="P203" s="11">
        <f t="shared" si="216"/>
        <v>2.5421590136975869E-3</v>
      </c>
      <c r="Q203" s="4">
        <f t="shared" si="217"/>
        <v>5200.2098645779124</v>
      </c>
      <c r="R203" s="4">
        <f t="shared" si="218"/>
        <v>7803.480829604463</v>
      </c>
      <c r="S203" s="4">
        <f t="shared" si="219"/>
        <v>4666.9430453582936</v>
      </c>
      <c r="T203" s="4">
        <f t="shared" si="220"/>
        <v>28.785682858950818</v>
      </c>
      <c r="U203" s="4">
        <f t="shared" si="221"/>
        <v>98.925308106772377</v>
      </c>
      <c r="V203" s="4">
        <f t="shared" si="222"/>
        <v>155.83247034516054</v>
      </c>
      <c r="W203" s="11">
        <f t="shared" si="223"/>
        <v>-1.0734613539272964E-2</v>
      </c>
      <c r="X203" s="11">
        <f t="shared" si="224"/>
        <v>-1.217998157191269E-2</v>
      </c>
      <c r="Y203" s="11">
        <f t="shared" si="225"/>
        <v>-9.7425357312937999E-3</v>
      </c>
      <c r="Z203" s="4">
        <f t="shared" si="238"/>
        <v>5370.3098093462831</v>
      </c>
      <c r="AA203" s="4">
        <f t="shared" si="239"/>
        <v>18947.788159106909</v>
      </c>
      <c r="AB203" s="4">
        <f t="shared" si="240"/>
        <v>36990.816292662341</v>
      </c>
      <c r="AC203" s="12">
        <f t="shared" si="226"/>
        <v>1.2747209451583075</v>
      </c>
      <c r="AD203" s="12">
        <f t="shared" si="227"/>
        <v>3.0036262811186201</v>
      </c>
      <c r="AE203" s="12">
        <f t="shared" si="228"/>
        <v>9.8361696154920182</v>
      </c>
      <c r="AF203" s="11">
        <f t="shared" si="229"/>
        <v>-4.0504037456468023E-3</v>
      </c>
      <c r="AG203" s="11">
        <f t="shared" si="230"/>
        <v>2.9673830763510267E-4</v>
      </c>
      <c r="AH203" s="11">
        <f t="shared" si="231"/>
        <v>9.7937136394747881E-3</v>
      </c>
      <c r="AI203" s="1">
        <f t="shared" si="195"/>
        <v>364358.86189370143</v>
      </c>
      <c r="AJ203" s="1">
        <f t="shared" si="196"/>
        <v>153586.7200030344</v>
      </c>
      <c r="AK203" s="1">
        <f t="shared" si="197"/>
        <v>57986.643387024858</v>
      </c>
      <c r="AL203" s="10">
        <f t="shared" si="232"/>
        <v>73.025765220141906</v>
      </c>
      <c r="AM203" s="10">
        <f t="shared" si="233"/>
        <v>16.850678717753947</v>
      </c>
      <c r="AN203" s="10">
        <f t="shared" si="234"/>
        <v>5.4203839144931072</v>
      </c>
      <c r="AO203" s="7">
        <f t="shared" si="235"/>
        <v>4.706367923901872E-3</v>
      </c>
      <c r="AP203" s="7">
        <f t="shared" si="236"/>
        <v>5.9287822958925714E-3</v>
      </c>
      <c r="AQ203" s="7">
        <f t="shared" si="237"/>
        <v>5.3781536022473805E-3</v>
      </c>
      <c r="AR203" s="1">
        <f t="shared" si="243"/>
        <v>180652.64909847098</v>
      </c>
      <c r="AS203" s="1">
        <f t="shared" si="241"/>
        <v>78882.55269502911</v>
      </c>
      <c r="AT203" s="1">
        <f t="shared" si="242"/>
        <v>29948.463468629267</v>
      </c>
      <c r="AU203" s="1">
        <f t="shared" si="198"/>
        <v>36130.529819694195</v>
      </c>
      <c r="AV203" s="1">
        <f t="shared" si="199"/>
        <v>15776.510539005823</v>
      </c>
      <c r="AW203" s="1">
        <f t="shared" si="200"/>
        <v>5989.692693725854</v>
      </c>
      <c r="AX203">
        <v>0.2</v>
      </c>
      <c r="AY203">
        <v>0.2</v>
      </c>
      <c r="AZ203">
        <v>0.2</v>
      </c>
      <c r="BA203">
        <f t="shared" si="244"/>
        <v>0.2</v>
      </c>
      <c r="BB203">
        <f t="shared" si="250"/>
        <v>4.000000000000001E-3</v>
      </c>
      <c r="BC203">
        <f t="shared" si="245"/>
        <v>4.000000000000001E-3</v>
      </c>
      <c r="BD203">
        <f t="shared" si="246"/>
        <v>4.000000000000001E-3</v>
      </c>
      <c r="BE203">
        <f t="shared" si="247"/>
        <v>722.61059639388407</v>
      </c>
      <c r="BF203">
        <f t="shared" si="248"/>
        <v>315.53021078011653</v>
      </c>
      <c r="BG203">
        <f t="shared" si="249"/>
        <v>119.7938538745171</v>
      </c>
      <c r="BH203">
        <f t="shared" si="251"/>
        <v>1345.5659394850554</v>
      </c>
      <c r="BI203">
        <f t="shared" si="252"/>
        <v>166.5261444399581</v>
      </c>
      <c r="BJ203">
        <f t="shared" si="253"/>
        <v>32.384755428681885</v>
      </c>
      <c r="BK203" s="7">
        <f t="shared" si="254"/>
        <v>2.9620281666526277E-2</v>
      </c>
      <c r="BL203" s="8">
        <f>BL$3*temperature!$I313+BL$4*temperature!$I313^2+BL$5*temperature!$I313^6</f>
        <v>-32.746961933950786</v>
      </c>
      <c r="BM203" s="8">
        <f>BM$3*temperature!$I313+BM$4*temperature!$I313^2+BM$5*temperature!$I313^6</f>
        <v>-28.221283631434112</v>
      </c>
      <c r="BN203" s="8">
        <f>BN$3*temperature!$I313+BN$4*temperature!$I313^2+BN$5*temperature!$I313^6</f>
        <v>-24.466245041808094</v>
      </c>
      <c r="BO203" s="8"/>
      <c r="BP203" s="8"/>
      <c r="BQ203" s="8"/>
    </row>
    <row r="204" spans="1:69" x14ac:dyDescent="0.3">
      <c r="A204">
        <f t="shared" si="201"/>
        <v>2158</v>
      </c>
      <c r="B204" s="4">
        <f t="shared" si="202"/>
        <v>1165.3598863662526</v>
      </c>
      <c r="C204" s="4">
        <f t="shared" si="203"/>
        <v>2963.9404749153591</v>
      </c>
      <c r="D204" s="4">
        <f t="shared" si="204"/>
        <v>4369.2658599532278</v>
      </c>
      <c r="E204" s="11">
        <f t="shared" si="205"/>
        <v>2.0735836260799947E-6</v>
      </c>
      <c r="F204" s="11">
        <f t="shared" si="206"/>
        <v>4.0850987885243171E-6</v>
      </c>
      <c r="G204" s="11">
        <f t="shared" si="207"/>
        <v>8.3395838610732374E-6</v>
      </c>
      <c r="H204" s="4">
        <f t="shared" si="208"/>
        <v>180308.90279218191</v>
      </c>
      <c r="I204" s="4">
        <f t="shared" si="209"/>
        <v>79018.733805230149</v>
      </c>
      <c r="J204" s="4">
        <f t="shared" si="210"/>
        <v>30022.675875934794</v>
      </c>
      <c r="K204" s="4">
        <f t="shared" si="211"/>
        <v>154723.79382682298</v>
      </c>
      <c r="L204" s="4">
        <f t="shared" si="212"/>
        <v>26660.027242108052</v>
      </c>
      <c r="M204" s="4">
        <f t="shared" si="213"/>
        <v>6871.331898365228</v>
      </c>
      <c r="N204" s="11">
        <f t="shared" si="214"/>
        <v>-1.9048721002407065E-3</v>
      </c>
      <c r="O204" s="11">
        <f t="shared" si="215"/>
        <v>1.7222859497358911E-3</v>
      </c>
      <c r="P204" s="11">
        <f t="shared" si="216"/>
        <v>2.4696436546007838E-3</v>
      </c>
      <c r="Q204" s="4">
        <f t="shared" si="217"/>
        <v>5134.5988679038655</v>
      </c>
      <c r="R204" s="4">
        <f t="shared" si="218"/>
        <v>7721.7422494204138</v>
      </c>
      <c r="S204" s="4">
        <f t="shared" si="219"/>
        <v>4632.9272192137923</v>
      </c>
      <c r="T204" s="4">
        <f t="shared" si="220"/>
        <v>28.476679677995907</v>
      </c>
      <c r="U204" s="4">
        <f t="shared" si="221"/>
        <v>97.720399677036099</v>
      </c>
      <c r="V204" s="4">
        <f t="shared" si="222"/>
        <v>154.31426693472704</v>
      </c>
      <c r="W204" s="11">
        <f t="shared" si="223"/>
        <v>-1.0734613539272964E-2</v>
      </c>
      <c r="X204" s="11">
        <f t="shared" si="224"/>
        <v>-1.217998157191269E-2</v>
      </c>
      <c r="Y204" s="11">
        <f t="shared" si="225"/>
        <v>-9.7425357312937999E-3</v>
      </c>
      <c r="Z204" s="4">
        <f t="shared" si="238"/>
        <v>5281.5736405475745</v>
      </c>
      <c r="AA204" s="4">
        <f t="shared" si="239"/>
        <v>18756.556220861487</v>
      </c>
      <c r="AB204" s="4">
        <f t="shared" si="240"/>
        <v>37083.537816570839</v>
      </c>
      <c r="AC204" s="12">
        <f t="shared" si="226"/>
        <v>1.2695578106673839</v>
      </c>
      <c r="AD204" s="12">
        <f t="shared" si="227"/>
        <v>3.0045175720980475</v>
      </c>
      <c r="AE204" s="12">
        <f t="shared" si="228"/>
        <v>9.9325022440154491</v>
      </c>
      <c r="AF204" s="11">
        <f t="shared" si="229"/>
        <v>-4.0504037456468023E-3</v>
      </c>
      <c r="AG204" s="11">
        <f t="shared" si="230"/>
        <v>2.9673830763510267E-4</v>
      </c>
      <c r="AH204" s="11">
        <f t="shared" si="231"/>
        <v>9.7937136394747881E-3</v>
      </c>
      <c r="AI204" s="1">
        <f t="shared" si="195"/>
        <v>364053.50552402547</v>
      </c>
      <c r="AJ204" s="1">
        <f t="shared" si="196"/>
        <v>154004.5585417368</v>
      </c>
      <c r="AK204" s="1">
        <f t="shared" si="197"/>
        <v>58177.671742048231</v>
      </c>
      <c r="AL204" s="10">
        <f t="shared" si="232"/>
        <v>73.366014478001858</v>
      </c>
      <c r="AM204" s="10">
        <f t="shared" si="233"/>
        <v>16.949583683352984</v>
      </c>
      <c r="AN204" s="10">
        <f t="shared" si="234"/>
        <v>5.4492440551956483</v>
      </c>
      <c r="AO204" s="7">
        <f t="shared" si="235"/>
        <v>4.6593042446628529E-3</v>
      </c>
      <c r="AP204" s="7">
        <f t="shared" si="236"/>
        <v>5.8694944729336456E-3</v>
      </c>
      <c r="AQ204" s="7">
        <f t="shared" si="237"/>
        <v>5.3243720662249066E-3</v>
      </c>
      <c r="AR204" s="1">
        <f t="shared" si="243"/>
        <v>180308.90279218191</v>
      </c>
      <c r="AS204" s="1">
        <f t="shared" si="241"/>
        <v>79018.733805230149</v>
      </c>
      <c r="AT204" s="1">
        <f t="shared" si="242"/>
        <v>30022.675875934794</v>
      </c>
      <c r="AU204" s="1">
        <f t="shared" si="198"/>
        <v>36061.780558436381</v>
      </c>
      <c r="AV204" s="1">
        <f t="shared" si="199"/>
        <v>15803.74676104603</v>
      </c>
      <c r="AW204" s="1">
        <f t="shared" si="200"/>
        <v>6004.5351751869593</v>
      </c>
      <c r="AX204">
        <v>0.2</v>
      </c>
      <c r="AY204">
        <v>0.2</v>
      </c>
      <c r="AZ204">
        <v>0.2</v>
      </c>
      <c r="BA204">
        <f t="shared" si="244"/>
        <v>0.2</v>
      </c>
      <c r="BB204">
        <f t="shared" si="250"/>
        <v>4.000000000000001E-3</v>
      </c>
      <c r="BC204">
        <f t="shared" si="245"/>
        <v>4.000000000000001E-3</v>
      </c>
      <c r="BD204">
        <f t="shared" si="246"/>
        <v>4.000000000000001E-3</v>
      </c>
      <c r="BE204">
        <f t="shared" si="247"/>
        <v>721.23561116872781</v>
      </c>
      <c r="BF204">
        <f t="shared" si="248"/>
        <v>316.07493522092068</v>
      </c>
      <c r="BG204">
        <f t="shared" si="249"/>
        <v>120.09070350373921</v>
      </c>
      <c r="BH204">
        <f t="shared" si="251"/>
        <v>1365.5695447123458</v>
      </c>
      <c r="BI204">
        <f t="shared" si="252"/>
        <v>168.5143751865146</v>
      </c>
      <c r="BJ204">
        <f t="shared" si="253"/>
        <v>32.38383136413605</v>
      </c>
      <c r="BK204" s="7">
        <f t="shared" si="254"/>
        <v>2.9533348839093726E-2</v>
      </c>
      <c r="BL204" s="8">
        <f>BL$3*temperature!$I314+BL$4*temperature!$I314^2+BL$5*temperature!$I314^6</f>
        <v>-33.174289004805701</v>
      </c>
      <c r="BM204" s="8">
        <f>BM$3*temperature!$I314+BM$4*temperature!$I314^2+BM$5*temperature!$I314^6</f>
        <v>-28.554782025373424</v>
      </c>
      <c r="BN204" s="8">
        <f>BN$3*temperature!$I314+BN$4*temperature!$I314^2+BN$5*temperature!$I314^6</f>
        <v>-24.728849348943378</v>
      </c>
      <c r="BO204" s="8"/>
      <c r="BP204" s="8"/>
      <c r="BQ204" s="8"/>
    </row>
    <row r="205" spans="1:69" x14ac:dyDescent="0.3">
      <c r="A205">
        <f t="shared" si="201"/>
        <v>2159</v>
      </c>
      <c r="B205" s="4">
        <f t="shared" si="202"/>
        <v>1165.3621820138724</v>
      </c>
      <c r="C205" s="4">
        <f t="shared" si="203"/>
        <v>2963.9519775055205</v>
      </c>
      <c r="D205" s="4">
        <f t="shared" si="204"/>
        <v>4369.3004759193263</v>
      </c>
      <c r="E205" s="11">
        <f t="shared" si="205"/>
        <v>1.9699044447759948E-6</v>
      </c>
      <c r="F205" s="11">
        <f t="shared" si="206"/>
        <v>3.8808438490981011E-6</v>
      </c>
      <c r="G205" s="11">
        <f t="shared" si="207"/>
        <v>7.9226046680195747E-6</v>
      </c>
      <c r="H205" s="4">
        <f t="shared" si="208"/>
        <v>179949.05778260986</v>
      </c>
      <c r="I205" s="4">
        <f t="shared" si="209"/>
        <v>79148.189714256063</v>
      </c>
      <c r="J205" s="4">
        <f t="shared" si="210"/>
        <v>30094.918407484642</v>
      </c>
      <c r="K205" s="4">
        <f t="shared" si="211"/>
        <v>154414.7051963179</v>
      </c>
      <c r="L205" s="4">
        <f t="shared" si="212"/>
        <v>26703.600569422062</v>
      </c>
      <c r="M205" s="4">
        <f t="shared" si="213"/>
        <v>6887.8115783860103</v>
      </c>
      <c r="N205" s="11">
        <f t="shared" si="214"/>
        <v>-1.9976800132694983E-3</v>
      </c>
      <c r="O205" s="11">
        <f t="shared" si="215"/>
        <v>1.6344067062763479E-3</v>
      </c>
      <c r="P205" s="11">
        <f t="shared" si="216"/>
        <v>2.3983239733629258E-3</v>
      </c>
      <c r="Q205" s="4">
        <f t="shared" si="217"/>
        <v>5069.3437419424345</v>
      </c>
      <c r="R205" s="4">
        <f t="shared" si="218"/>
        <v>7640.1879716380863</v>
      </c>
      <c r="S205" s="4">
        <f t="shared" si="219"/>
        <v>4598.8302032301544</v>
      </c>
      <c r="T205" s="4">
        <f t="shared" si="220"/>
        <v>28.170993526770953</v>
      </c>
      <c r="U205" s="4">
        <f t="shared" si="221"/>
        <v>96.530167009769855</v>
      </c>
      <c r="V205" s="4">
        <f t="shared" si="222"/>
        <v>152.81085467526705</v>
      </c>
      <c r="W205" s="11">
        <f t="shared" si="223"/>
        <v>-1.0734613539272964E-2</v>
      </c>
      <c r="X205" s="11">
        <f t="shared" si="224"/>
        <v>-1.217998157191269E-2</v>
      </c>
      <c r="Y205" s="11">
        <f t="shared" si="225"/>
        <v>-9.7425357312937999E-3</v>
      </c>
      <c r="Z205" s="4">
        <f t="shared" si="238"/>
        <v>5193.8134812897206</v>
      </c>
      <c r="AA205" s="4">
        <f t="shared" si="239"/>
        <v>18565.595709644531</v>
      </c>
      <c r="AB205" s="4">
        <f t="shared" si="240"/>
        <v>37173.786410021377</v>
      </c>
      <c r="AC205" s="12">
        <f t="shared" si="226"/>
        <v>1.2644155889557416</v>
      </c>
      <c r="AD205" s="12">
        <f t="shared" si="227"/>
        <v>3.0054091275576518</v>
      </c>
      <c r="AE205" s="12">
        <f t="shared" si="228"/>
        <v>10.029778326716777</v>
      </c>
      <c r="AF205" s="11">
        <f t="shared" si="229"/>
        <v>-4.0504037456468023E-3</v>
      </c>
      <c r="AG205" s="11">
        <f t="shared" si="230"/>
        <v>2.9673830763510267E-4</v>
      </c>
      <c r="AH205" s="11">
        <f t="shared" si="231"/>
        <v>9.7937136394747881E-3</v>
      </c>
      <c r="AI205" s="1">
        <f t="shared" si="195"/>
        <v>363709.93553005927</v>
      </c>
      <c r="AJ205" s="1">
        <f t="shared" si="196"/>
        <v>154407.84944860917</v>
      </c>
      <c r="AK205" s="1">
        <f t="shared" si="197"/>
        <v>58364.439743030372</v>
      </c>
      <c r="AL205" s="10">
        <f t="shared" si="232"/>
        <v>73.704430714846495</v>
      </c>
      <c r="AM205" s="10">
        <f t="shared" si="233"/>
        <v>17.048074316223474</v>
      </c>
      <c r="AN205" s="10">
        <f t="shared" si="234"/>
        <v>5.4779677199968786</v>
      </c>
      <c r="AO205" s="7">
        <f t="shared" si="235"/>
        <v>4.612711202216224E-3</v>
      </c>
      <c r="AP205" s="7">
        <f t="shared" si="236"/>
        <v>5.8107995282043095E-3</v>
      </c>
      <c r="AQ205" s="7">
        <f t="shared" si="237"/>
        <v>5.2711283455626574E-3</v>
      </c>
      <c r="AR205" s="1">
        <f t="shared" si="243"/>
        <v>179949.05778260986</v>
      </c>
      <c r="AS205" s="1">
        <f t="shared" si="241"/>
        <v>79148.189714256063</v>
      </c>
      <c r="AT205" s="1">
        <f t="shared" si="242"/>
        <v>30094.918407484642</v>
      </c>
      <c r="AU205" s="1">
        <f t="shared" si="198"/>
        <v>35989.81155652197</v>
      </c>
      <c r="AV205" s="1">
        <f t="shared" si="199"/>
        <v>15829.637942851214</v>
      </c>
      <c r="AW205" s="1">
        <f t="shared" si="200"/>
        <v>6018.9836814969285</v>
      </c>
      <c r="AX205">
        <v>0.2</v>
      </c>
      <c r="AY205">
        <v>0.2</v>
      </c>
      <c r="AZ205">
        <v>0.2</v>
      </c>
      <c r="BA205">
        <f t="shared" si="244"/>
        <v>0.2</v>
      </c>
      <c r="BB205">
        <f t="shared" si="250"/>
        <v>4.000000000000001E-3</v>
      </c>
      <c r="BC205">
        <f t="shared" si="245"/>
        <v>4.000000000000001E-3</v>
      </c>
      <c r="BD205">
        <f t="shared" si="246"/>
        <v>4.000000000000001E-3</v>
      </c>
      <c r="BE205">
        <f t="shared" si="247"/>
        <v>719.79623113043965</v>
      </c>
      <c r="BF205">
        <f t="shared" si="248"/>
        <v>316.59275885702431</v>
      </c>
      <c r="BG205">
        <f t="shared" si="249"/>
        <v>120.37967362993859</v>
      </c>
      <c r="BH205">
        <f t="shared" si="251"/>
        <v>1385.8723146748441</v>
      </c>
      <c r="BI205">
        <f t="shared" si="252"/>
        <v>170.52658250688904</v>
      </c>
      <c r="BJ205">
        <f t="shared" si="253"/>
        <v>32.38294649411511</v>
      </c>
      <c r="BK205" s="7">
        <f t="shared" si="254"/>
        <v>2.944774894623034E-2</v>
      </c>
      <c r="BL205" s="8">
        <f>BL$3*temperature!$I315+BL$4*temperature!$I315^2+BL$5*temperature!$I315^6</f>
        <v>-33.600530846486301</v>
      </c>
      <c r="BM205" s="8">
        <f>BM$3*temperature!$I315+BM$4*temperature!$I315^2+BM$5*temperature!$I315^6</f>
        <v>-28.887331014345087</v>
      </c>
      <c r="BN205" s="8">
        <f>BN$3*temperature!$I315+BN$4*temperature!$I315^2+BN$5*temperature!$I315^6</f>
        <v>-24.990619779390624</v>
      </c>
      <c r="BO205" s="8"/>
      <c r="BP205" s="8"/>
      <c r="BQ205" s="8"/>
    </row>
    <row r="206" spans="1:69" x14ac:dyDescent="0.3">
      <c r="A206">
        <f t="shared" si="201"/>
        <v>2160</v>
      </c>
      <c r="B206" s="4">
        <f t="shared" si="202"/>
        <v>1165.3643628834072</v>
      </c>
      <c r="C206" s="4">
        <f t="shared" si="203"/>
        <v>2963.9629050085814</v>
      </c>
      <c r="D206" s="4">
        <f t="shared" si="204"/>
        <v>4369.3333613476552</v>
      </c>
      <c r="E206" s="11">
        <f t="shared" si="205"/>
        <v>1.8714092225371951E-6</v>
      </c>
      <c r="F206" s="11">
        <f t="shared" si="206"/>
        <v>3.6868016566431958E-6</v>
      </c>
      <c r="G206" s="11">
        <f t="shared" si="207"/>
        <v>7.5264744346185959E-6</v>
      </c>
      <c r="H206" s="4">
        <f t="shared" si="208"/>
        <v>179573.44174543588</v>
      </c>
      <c r="I206" s="4">
        <f t="shared" si="209"/>
        <v>79270.996043143954</v>
      </c>
      <c r="J206" s="4">
        <f t="shared" si="210"/>
        <v>30165.211966458137</v>
      </c>
      <c r="K206" s="4">
        <f t="shared" si="211"/>
        <v>154092.09983144293</v>
      </c>
      <c r="L206" s="4">
        <f t="shared" si="212"/>
        <v>26744.935272027113</v>
      </c>
      <c r="M206" s="4">
        <f t="shared" si="213"/>
        <v>6903.8476746379747</v>
      </c>
      <c r="N206" s="11">
        <f t="shared" si="214"/>
        <v>-2.0892140063009101E-3</v>
      </c>
      <c r="O206" s="11">
        <f t="shared" si="215"/>
        <v>1.5479074628004241E-3</v>
      </c>
      <c r="P206" s="11">
        <f t="shared" si="216"/>
        <v>2.3281845139733193E-3</v>
      </c>
      <c r="Q206" s="4">
        <f t="shared" si="217"/>
        <v>5004.4584070889232</v>
      </c>
      <c r="R206" s="4">
        <f t="shared" si="218"/>
        <v>7558.8407505954183</v>
      </c>
      <c r="S206" s="4">
        <f t="shared" si="219"/>
        <v>4564.6629038727242</v>
      </c>
      <c r="T206" s="4">
        <f t="shared" si="220"/>
        <v>27.868588798243707</v>
      </c>
      <c r="U206" s="4">
        <f t="shared" si="221"/>
        <v>95.354431354457205</v>
      </c>
      <c r="V206" s="4">
        <f t="shared" si="222"/>
        <v>151.32208946346373</v>
      </c>
      <c r="W206" s="11">
        <f t="shared" si="223"/>
        <v>-1.0734613539272964E-2</v>
      </c>
      <c r="X206" s="11">
        <f t="shared" si="224"/>
        <v>-1.217998157191269E-2</v>
      </c>
      <c r="Y206" s="11">
        <f t="shared" si="225"/>
        <v>-9.7425357312937999E-3</v>
      </c>
      <c r="Z206" s="4">
        <f t="shared" si="238"/>
        <v>5107.0361186405244</v>
      </c>
      <c r="AA206" s="4">
        <f t="shared" si="239"/>
        <v>18374.963471034946</v>
      </c>
      <c r="AB206" s="4">
        <f t="shared" si="240"/>
        <v>37261.587972943336</v>
      </c>
      <c r="AC206" s="12">
        <f t="shared" si="226"/>
        <v>1.2592941953181811</v>
      </c>
      <c r="AD206" s="12">
        <f t="shared" si="227"/>
        <v>3.0063009475759142</v>
      </c>
      <c r="AE206" s="12">
        <f t="shared" si="228"/>
        <v>10.128007103516051</v>
      </c>
      <c r="AF206" s="11">
        <f t="shared" si="229"/>
        <v>-4.0504037456468023E-3</v>
      </c>
      <c r="AG206" s="11">
        <f t="shared" si="230"/>
        <v>2.9673830763510267E-4</v>
      </c>
      <c r="AH206" s="11">
        <f t="shared" si="231"/>
        <v>9.7937136394747881E-3</v>
      </c>
      <c r="AI206" s="1">
        <f t="shared" si="195"/>
        <v>363328.75353357533</v>
      </c>
      <c r="AJ206" s="1">
        <f t="shared" si="196"/>
        <v>154796.70244659946</v>
      </c>
      <c r="AK206" s="1">
        <f t="shared" si="197"/>
        <v>58546.979450224266</v>
      </c>
      <c r="AL206" s="10">
        <f t="shared" si="232"/>
        <v>74.04100819552572</v>
      </c>
      <c r="AM206" s="10">
        <f t="shared" si="233"/>
        <v>17.146146628995041</v>
      </c>
      <c r="AN206" s="10">
        <f t="shared" si="234"/>
        <v>5.5065540402125821</v>
      </c>
      <c r="AO206" s="7">
        <f t="shared" si="235"/>
        <v>4.5665840901940617E-3</v>
      </c>
      <c r="AP206" s="7">
        <f t="shared" si="236"/>
        <v>5.7526915329222661E-3</v>
      </c>
      <c r="AQ206" s="7">
        <f t="shared" si="237"/>
        <v>5.2184170621070308E-3</v>
      </c>
      <c r="AR206" s="1">
        <f t="shared" si="243"/>
        <v>179573.44174543588</v>
      </c>
      <c r="AS206" s="1">
        <f t="shared" si="241"/>
        <v>79270.996043143954</v>
      </c>
      <c r="AT206" s="1">
        <f t="shared" si="242"/>
        <v>30165.211966458137</v>
      </c>
      <c r="AU206" s="1">
        <f t="shared" si="198"/>
        <v>35914.688349087177</v>
      </c>
      <c r="AV206" s="1">
        <f t="shared" si="199"/>
        <v>15854.199208628792</v>
      </c>
      <c r="AW206" s="1">
        <f t="shared" si="200"/>
        <v>6033.0423932916274</v>
      </c>
      <c r="AX206">
        <v>0.2</v>
      </c>
      <c r="AY206">
        <v>0.2</v>
      </c>
      <c r="AZ206">
        <v>0.2</v>
      </c>
      <c r="BA206">
        <f t="shared" si="244"/>
        <v>0.2</v>
      </c>
      <c r="BB206">
        <f t="shared" si="250"/>
        <v>4.000000000000001E-3</v>
      </c>
      <c r="BC206">
        <f t="shared" si="245"/>
        <v>4.000000000000001E-3</v>
      </c>
      <c r="BD206">
        <f t="shared" si="246"/>
        <v>4.000000000000001E-3</v>
      </c>
      <c r="BE206">
        <f t="shared" si="247"/>
        <v>718.29376698174372</v>
      </c>
      <c r="BF206">
        <f t="shared" si="248"/>
        <v>317.08398417257587</v>
      </c>
      <c r="BG206">
        <f t="shared" si="249"/>
        <v>120.66084786583258</v>
      </c>
      <c r="BH206">
        <f t="shared" si="251"/>
        <v>1406.4787291399673</v>
      </c>
      <c r="BI206">
        <f t="shared" si="252"/>
        <v>172.56305552520183</v>
      </c>
      <c r="BJ206">
        <f t="shared" si="253"/>
        <v>32.382100288760569</v>
      </c>
      <c r="BK206" s="7">
        <f t="shared" si="254"/>
        <v>2.9363467413989069E-2</v>
      </c>
      <c r="BL206" s="8">
        <f>BL$3*temperature!$I316+BL$4*temperature!$I316^2+BL$5*temperature!$I316^6</f>
        <v>-34.025638589831502</v>
      </c>
      <c r="BM206" s="8">
        <f>BM$3*temperature!$I316+BM$4*temperature!$I316^2+BM$5*temperature!$I316^6</f>
        <v>-29.21889501045267</v>
      </c>
      <c r="BN206" s="8">
        <f>BN$3*temperature!$I316+BN$4*temperature!$I316^2+BN$5*temperature!$I316^6</f>
        <v>-25.251530458904242</v>
      </c>
      <c r="BO206" s="8"/>
      <c r="BP206" s="8"/>
      <c r="BQ206" s="8"/>
    </row>
    <row r="207" spans="1:69" x14ac:dyDescent="0.3">
      <c r="A207">
        <f t="shared" si="201"/>
        <v>2161</v>
      </c>
      <c r="B207" s="4">
        <f t="shared" si="202"/>
        <v>1165.3664347133426</v>
      </c>
      <c r="C207" s="4">
        <f t="shared" si="203"/>
        <v>2963.9732861747625</v>
      </c>
      <c r="D207" s="4">
        <f t="shared" si="204"/>
        <v>4369.3646027397035</v>
      </c>
      <c r="E207" s="11">
        <f t="shared" si="205"/>
        <v>1.7778387614103352E-6</v>
      </c>
      <c r="F207" s="11">
        <f t="shared" si="206"/>
        <v>3.5024615738110359E-6</v>
      </c>
      <c r="G207" s="11">
        <f t="shared" si="207"/>
        <v>7.1501507128876656E-6</v>
      </c>
      <c r="H207" s="4">
        <f t="shared" si="208"/>
        <v>179182.38194980676</v>
      </c>
      <c r="I207" s="4">
        <f t="shared" si="209"/>
        <v>79387.229477377463</v>
      </c>
      <c r="J207" s="4">
        <f t="shared" si="210"/>
        <v>30233.577682323619</v>
      </c>
      <c r="K207" s="4">
        <f t="shared" si="211"/>
        <v>153756.25778503061</v>
      </c>
      <c r="L207" s="4">
        <f t="shared" si="212"/>
        <v>26784.057011469507</v>
      </c>
      <c r="M207" s="4">
        <f t="shared" si="213"/>
        <v>6919.4449150264072</v>
      </c>
      <c r="N207" s="11">
        <f t="shared" si="214"/>
        <v>-2.1794890638759945E-3</v>
      </c>
      <c r="O207" s="11">
        <f t="shared" si="215"/>
        <v>1.4627718872557427E-3</v>
      </c>
      <c r="P207" s="11">
        <f t="shared" si="216"/>
        <v>2.259209809296836E-3</v>
      </c>
      <c r="Q207" s="4">
        <f t="shared" si="217"/>
        <v>4939.9561843493957</v>
      </c>
      <c r="R207" s="4">
        <f t="shared" si="218"/>
        <v>7477.7225872946474</v>
      </c>
      <c r="S207" s="4">
        <f t="shared" si="219"/>
        <v>4530.4359665035563</v>
      </c>
      <c r="T207" s="4">
        <f t="shared" si="220"/>
        <v>27.569430267609651</v>
      </c>
      <c r="U207" s="4">
        <f t="shared" si="221"/>
        <v>94.193016137759699</v>
      </c>
      <c r="V207" s="4">
        <f t="shared" si="222"/>
        <v>149.84782859993189</v>
      </c>
      <c r="W207" s="11">
        <f t="shared" si="223"/>
        <v>-1.0734613539272964E-2</v>
      </c>
      <c r="X207" s="11">
        <f t="shared" si="224"/>
        <v>-1.217998157191269E-2</v>
      </c>
      <c r="Y207" s="11">
        <f t="shared" si="225"/>
        <v>-9.7425357312937999E-3</v>
      </c>
      <c r="Z207" s="4">
        <f t="shared" si="238"/>
        <v>5021.2475458853005</v>
      </c>
      <c r="AA207" s="4">
        <f t="shared" si="239"/>
        <v>18184.714589549483</v>
      </c>
      <c r="AB207" s="4">
        <f t="shared" si="240"/>
        <v>37346.968709380933</v>
      </c>
      <c r="AC207" s="12">
        <f t="shared" si="226"/>
        <v>1.254193545392593</v>
      </c>
      <c r="AD207" s="12">
        <f t="shared" si="227"/>
        <v>3.0071930322313398</v>
      </c>
      <c r="AE207" s="12">
        <f t="shared" si="228"/>
        <v>10.227197904826454</v>
      </c>
      <c r="AF207" s="11">
        <f t="shared" si="229"/>
        <v>-4.0504037456468023E-3</v>
      </c>
      <c r="AG207" s="11">
        <f t="shared" si="230"/>
        <v>2.9673830763510267E-4</v>
      </c>
      <c r="AH207" s="11">
        <f t="shared" si="231"/>
        <v>9.7937136394747881E-3</v>
      </c>
      <c r="AI207" s="1">
        <f t="shared" si="195"/>
        <v>362910.56652930501</v>
      </c>
      <c r="AJ207" s="1">
        <f t="shared" si="196"/>
        <v>155171.23141056832</v>
      </c>
      <c r="AK207" s="1">
        <f t="shared" si="197"/>
        <v>58725.323898493472</v>
      </c>
      <c r="AL207" s="10">
        <f t="shared" si="232"/>
        <v>74.375741540672848</v>
      </c>
      <c r="AM207" s="10">
        <f t="shared" si="233"/>
        <v>17.243796756604556</v>
      </c>
      <c r="AN207" s="10">
        <f t="shared" si="234"/>
        <v>5.5350021808138727</v>
      </c>
      <c r="AO207" s="7">
        <f t="shared" si="235"/>
        <v>4.5209182492921213E-3</v>
      </c>
      <c r="AP207" s="7">
        <f t="shared" si="236"/>
        <v>5.6951646175930435E-3</v>
      </c>
      <c r="AQ207" s="7">
        <f t="shared" si="237"/>
        <v>5.1662328914859603E-3</v>
      </c>
      <c r="AR207" s="1">
        <f t="shared" si="243"/>
        <v>179182.38194980676</v>
      </c>
      <c r="AS207" s="1">
        <f t="shared" si="241"/>
        <v>79387.229477377463</v>
      </c>
      <c r="AT207" s="1">
        <f t="shared" si="242"/>
        <v>30233.577682323619</v>
      </c>
      <c r="AU207" s="1">
        <f t="shared" si="198"/>
        <v>35836.476389961354</v>
      </c>
      <c r="AV207" s="1">
        <f t="shared" si="199"/>
        <v>15877.445895475494</v>
      </c>
      <c r="AW207" s="1">
        <f t="shared" si="200"/>
        <v>6046.7155364647242</v>
      </c>
      <c r="AX207">
        <v>0.2</v>
      </c>
      <c r="AY207">
        <v>0.2</v>
      </c>
      <c r="AZ207">
        <v>0.2</v>
      </c>
      <c r="BA207">
        <f t="shared" si="244"/>
        <v>0.2</v>
      </c>
      <c r="BB207">
        <f t="shared" si="250"/>
        <v>4.000000000000001E-3</v>
      </c>
      <c r="BC207">
        <f t="shared" si="245"/>
        <v>4.000000000000001E-3</v>
      </c>
      <c r="BD207">
        <f t="shared" si="246"/>
        <v>4.000000000000001E-3</v>
      </c>
      <c r="BE207">
        <f t="shared" si="247"/>
        <v>716.72952779922718</v>
      </c>
      <c r="BF207">
        <f t="shared" si="248"/>
        <v>317.54891790950995</v>
      </c>
      <c r="BG207">
        <f t="shared" si="249"/>
        <v>120.93431072929451</v>
      </c>
      <c r="BH207">
        <f t="shared" si="251"/>
        <v>1427.3933345241196</v>
      </c>
      <c r="BI207">
        <f t="shared" si="252"/>
        <v>174.62408680969958</v>
      </c>
      <c r="BJ207">
        <f t="shared" si="253"/>
        <v>32.381292219552428</v>
      </c>
      <c r="BK207" s="7">
        <f t="shared" si="254"/>
        <v>2.9280489528533654E-2</v>
      </c>
      <c r="BL207" s="8">
        <f>BL$3*temperature!$I317+BL$4*temperature!$I317^2+BL$5*temperature!$I317^6</f>
        <v>-34.449564950390126</v>
      </c>
      <c r="BM207" s="8">
        <f>BM$3*temperature!$I317+BM$4*temperature!$I317^2+BM$5*temperature!$I317^6</f>
        <v>-29.549439628873035</v>
      </c>
      <c r="BN207" s="8">
        <f>BN$3*temperature!$I317+BN$4*temperature!$I317^2+BN$5*temperature!$I317^6</f>
        <v>-25.51155643220056</v>
      </c>
      <c r="BO207" s="8"/>
      <c r="BP207" s="8"/>
      <c r="BQ207" s="8"/>
    </row>
    <row r="208" spans="1:69" x14ac:dyDescent="0.3">
      <c r="A208">
        <f t="shared" si="201"/>
        <v>2162</v>
      </c>
      <c r="B208" s="4">
        <f t="shared" si="202"/>
        <v>1165.3684029552805</v>
      </c>
      <c r="C208" s="4">
        <f t="shared" si="203"/>
        <v>2963.9831483171761</v>
      </c>
      <c r="D208" s="4">
        <f t="shared" si="204"/>
        <v>4369.3942822743611</v>
      </c>
      <c r="E208" s="11">
        <f t="shared" si="205"/>
        <v>1.6889468233398184E-6</v>
      </c>
      <c r="F208" s="11">
        <f t="shared" si="206"/>
        <v>3.327338495120484E-6</v>
      </c>
      <c r="G208" s="11">
        <f t="shared" si="207"/>
        <v>6.7926431772432816E-6</v>
      </c>
      <c r="H208" s="4">
        <f t="shared" si="208"/>
        <v>178776.20501963363</v>
      </c>
      <c r="I208" s="4">
        <f t="shared" si="209"/>
        <v>79496.967676319589</v>
      </c>
      <c r="J208" s="4">
        <f t="shared" si="210"/>
        <v>30300.036888411367</v>
      </c>
      <c r="K208" s="4">
        <f t="shared" si="211"/>
        <v>153407.45859100996</v>
      </c>
      <c r="L208" s="4">
        <f t="shared" si="212"/>
        <v>26820.99178649332</v>
      </c>
      <c r="M208" s="4">
        <f t="shared" si="213"/>
        <v>6934.6080785915174</v>
      </c>
      <c r="N208" s="11">
        <f t="shared" si="214"/>
        <v>-2.2685203128988141E-3</v>
      </c>
      <c r="O208" s="11">
        <f t="shared" si="215"/>
        <v>1.3789835874375989E-3</v>
      </c>
      <c r="P208" s="11">
        <f t="shared" si="216"/>
        <v>2.1913843886784967E-3</v>
      </c>
      <c r="Q208" s="4">
        <f t="shared" si="217"/>
        <v>4875.8498041735738</v>
      </c>
      <c r="R208" s="4">
        <f t="shared" si="218"/>
        <v>7396.8547366696148</v>
      </c>
      <c r="S208" s="4">
        <f t="shared" si="219"/>
        <v>4496.1597762939027</v>
      </c>
      <c r="T208" s="4">
        <f t="shared" si="220"/>
        <v>27.273483088188925</v>
      </c>
      <c r="U208" s="4">
        <f t="shared" si="221"/>
        <v>93.04574693699891</v>
      </c>
      <c r="V208" s="4">
        <f t="shared" si="222"/>
        <v>148.38793077554027</v>
      </c>
      <c r="W208" s="11">
        <f t="shared" si="223"/>
        <v>-1.0734613539272964E-2</v>
      </c>
      <c r="X208" s="11">
        <f t="shared" si="224"/>
        <v>-1.217998157191269E-2</v>
      </c>
      <c r="Y208" s="11">
        <f t="shared" si="225"/>
        <v>-9.7425357312937999E-3</v>
      </c>
      <c r="Z208" s="4">
        <f t="shared" si="238"/>
        <v>4936.4529854081857</v>
      </c>
      <c r="AA208" s="4">
        <f t="shared" si="239"/>
        <v>17994.902402015621</v>
      </c>
      <c r="AB208" s="4">
        <f t="shared" si="240"/>
        <v>37429.955098921891</v>
      </c>
      <c r="AC208" s="12">
        <f t="shared" si="226"/>
        <v>1.2491135551585688</v>
      </c>
      <c r="AD208" s="12">
        <f t="shared" si="227"/>
        <v>3.0080853816024562</v>
      </c>
      <c r="AE208" s="12">
        <f t="shared" si="228"/>
        <v>10.32736015244056</v>
      </c>
      <c r="AF208" s="11">
        <f t="shared" si="229"/>
        <v>-4.0504037456468023E-3</v>
      </c>
      <c r="AG208" s="11">
        <f t="shared" si="230"/>
        <v>2.9673830763510267E-4</v>
      </c>
      <c r="AH208" s="11">
        <f t="shared" si="231"/>
        <v>9.7937136394747881E-3</v>
      </c>
      <c r="AI208" s="1">
        <f t="shared" si="195"/>
        <v>362455.98626633588</v>
      </c>
      <c r="AJ208" s="1">
        <f t="shared" si="196"/>
        <v>155531.55416498697</v>
      </c>
      <c r="AK208" s="1">
        <f t="shared" si="197"/>
        <v>58899.507045108854</v>
      </c>
      <c r="AL208" s="10">
        <f t="shared" si="232"/>
        <v>74.708625721436363</v>
      </c>
      <c r="AM208" s="10">
        <f t="shared" si="233"/>
        <v>17.341020955154125</v>
      </c>
      <c r="AN208" s="10">
        <f t="shared" si="234"/>
        <v>5.5633113400316301</v>
      </c>
      <c r="AO208" s="7">
        <f t="shared" si="235"/>
        <v>4.4757090667992003E-3</v>
      </c>
      <c r="AP208" s="7">
        <f t="shared" si="236"/>
        <v>5.6382129714171126E-3</v>
      </c>
      <c r="AQ208" s="7">
        <f t="shared" si="237"/>
        <v>5.1145705625711005E-3</v>
      </c>
      <c r="AR208" s="1">
        <f t="shared" si="243"/>
        <v>178776.20501963363</v>
      </c>
      <c r="AS208" s="1">
        <f t="shared" si="241"/>
        <v>79496.967676319589</v>
      </c>
      <c r="AT208" s="1">
        <f t="shared" si="242"/>
        <v>30300.036888411367</v>
      </c>
      <c r="AU208" s="1">
        <f t="shared" si="198"/>
        <v>35755.241003926727</v>
      </c>
      <c r="AV208" s="1">
        <f t="shared" si="199"/>
        <v>15899.393535263918</v>
      </c>
      <c r="AW208" s="1">
        <f t="shared" si="200"/>
        <v>6060.0073776822737</v>
      </c>
      <c r="AX208">
        <v>0.2</v>
      </c>
      <c r="AY208">
        <v>0.2</v>
      </c>
      <c r="AZ208">
        <v>0.2</v>
      </c>
      <c r="BA208">
        <f t="shared" si="244"/>
        <v>0.2</v>
      </c>
      <c r="BB208">
        <f t="shared" si="250"/>
        <v>4.000000000000001E-3</v>
      </c>
      <c r="BC208">
        <f t="shared" si="245"/>
        <v>4.000000000000001E-3</v>
      </c>
      <c r="BD208">
        <f t="shared" si="246"/>
        <v>4.000000000000001E-3</v>
      </c>
      <c r="BE208">
        <f t="shared" si="247"/>
        <v>715.10482007853466</v>
      </c>
      <c r="BF208">
        <f t="shared" si="248"/>
        <v>317.98787070527845</v>
      </c>
      <c r="BG208">
        <f t="shared" si="249"/>
        <v>121.20014755364549</v>
      </c>
      <c r="BH208">
        <f t="shared" si="251"/>
        <v>1448.6207448796438</v>
      </c>
      <c r="BI208">
        <f t="shared" si="252"/>
        <v>176.70997241399897</v>
      </c>
      <c r="BJ208">
        <f t="shared" si="253"/>
        <v>32.380521759465452</v>
      </c>
      <c r="BK208" s="7">
        <f t="shared" si="254"/>
        <v>2.9198800446670642E-2</v>
      </c>
      <c r="BL208" s="8">
        <f>BL$3*temperature!$I318+BL$4*temperature!$I318^2+BL$5*temperature!$I318^6</f>
        <v>-34.872264215060667</v>
      </c>
      <c r="BM208" s="8">
        <f>BM$3*temperature!$I318+BM$4*temperature!$I318^2+BM$5*temperature!$I318^6</f>
        <v>-29.878931676794171</v>
      </c>
      <c r="BN208" s="8">
        <f>BN$3*temperature!$I318+BN$4*temperature!$I318^2+BN$5*temperature!$I318^6</f>
        <v>-25.770673653712038</v>
      </c>
      <c r="BO208" s="8"/>
      <c r="BP208" s="8"/>
      <c r="BQ208" s="8"/>
    </row>
    <row r="209" spans="1:69" x14ac:dyDescent="0.3">
      <c r="A209">
        <f t="shared" si="201"/>
        <v>2163</v>
      </c>
      <c r="B209" s="4">
        <f t="shared" si="202"/>
        <v>1165.3702727882796</v>
      </c>
      <c r="C209" s="4">
        <f t="shared" si="203"/>
        <v>2963.9925173836427</v>
      </c>
      <c r="D209" s="4">
        <f t="shared" si="204"/>
        <v>4369.4224780238083</v>
      </c>
      <c r="E209" s="11">
        <f t="shared" si="205"/>
        <v>1.6044994821728274E-6</v>
      </c>
      <c r="F209" s="11">
        <f t="shared" si="206"/>
        <v>3.1609715703644595E-6</v>
      </c>
      <c r="G209" s="11">
        <f t="shared" si="207"/>
        <v>6.4530110183811172E-6</v>
      </c>
      <c r="H209" s="4">
        <f t="shared" si="208"/>
        <v>178355.23670391346</v>
      </c>
      <c r="I209" s="4">
        <f t="shared" si="209"/>
        <v>79600.289184808367</v>
      </c>
      <c r="J209" s="4">
        <f t="shared" si="210"/>
        <v>30364.611100089842</v>
      </c>
      <c r="K209" s="4">
        <f t="shared" si="211"/>
        <v>153045.98106589631</v>
      </c>
      <c r="L209" s="4">
        <f t="shared" si="212"/>
        <v>26855.765902902025</v>
      </c>
      <c r="M209" s="4">
        <f t="shared" si="213"/>
        <v>6949.3419903453869</v>
      </c>
      <c r="N209" s="11">
        <f t="shared" si="214"/>
        <v>-2.3563230134550084E-3</v>
      </c>
      <c r="O209" s="11">
        <f t="shared" si="215"/>
        <v>1.2965261197468436E-3</v>
      </c>
      <c r="P209" s="11">
        <f t="shared" si="216"/>
        <v>2.1246927853582065E-3</v>
      </c>
      <c r="Q209" s="4">
        <f t="shared" si="217"/>
        <v>4812.1514156312032</v>
      </c>
      <c r="R209" s="4">
        <f t="shared" si="218"/>
        <v>7316.257715419988</v>
      </c>
      <c r="S209" s="4">
        <f t="shared" si="219"/>
        <v>4461.8444593669465</v>
      </c>
      <c r="T209" s="4">
        <f t="shared" si="220"/>
        <v>26.98071278736732</v>
      </c>
      <c r="U209" s="4">
        <f t="shared" si="221"/>
        <v>91.91245145396141</v>
      </c>
      <c r="V209" s="4">
        <f t="shared" si="222"/>
        <v>146.94225605786681</v>
      </c>
      <c r="W209" s="11">
        <f t="shared" si="223"/>
        <v>-1.0734613539272964E-2</v>
      </c>
      <c r="X209" s="11">
        <f t="shared" si="224"/>
        <v>-1.217998157191269E-2</v>
      </c>
      <c r="Y209" s="11">
        <f t="shared" si="225"/>
        <v>-9.7425357312937999E-3</v>
      </c>
      <c r="Z209" s="4">
        <f t="shared" si="238"/>
        <v>4852.6569115713601</v>
      </c>
      <c r="AA209" s="4">
        <f t="shared" si="239"/>
        <v>17805.578512423843</v>
      </c>
      <c r="AB209" s="4">
        <f t="shared" si="240"/>
        <v>37510.573868871972</v>
      </c>
      <c r="AC209" s="12">
        <f t="shared" si="226"/>
        <v>1.2440541409360164</v>
      </c>
      <c r="AD209" s="12">
        <f t="shared" si="227"/>
        <v>3.0089779957678147</v>
      </c>
      <c r="AE209" s="12">
        <f t="shared" si="228"/>
        <v>10.428503360425285</v>
      </c>
      <c r="AF209" s="11">
        <f t="shared" si="229"/>
        <v>-4.0504037456468023E-3</v>
      </c>
      <c r="AG209" s="11">
        <f t="shared" si="230"/>
        <v>2.9673830763510267E-4</v>
      </c>
      <c r="AH209" s="11">
        <f t="shared" si="231"/>
        <v>9.7937136394747881E-3</v>
      </c>
      <c r="AI209" s="1">
        <f t="shared" si="195"/>
        <v>361965.62864362902</v>
      </c>
      <c r="AJ209" s="1">
        <f t="shared" si="196"/>
        <v>155877.79228375221</v>
      </c>
      <c r="AK209" s="1">
        <f t="shared" si="197"/>
        <v>59069.563718280246</v>
      </c>
      <c r="AL209" s="10">
        <f t="shared" si="232"/>
        <v>75.039656054210809</v>
      </c>
      <c r="AM209" s="10">
        <f t="shared" si="233"/>
        <v>17.437815600748223</v>
      </c>
      <c r="AN209" s="10">
        <f t="shared" si="234"/>
        <v>5.5914807489576726</v>
      </c>
      <c r="AO209" s="7">
        <f t="shared" si="235"/>
        <v>4.4309519761312087E-3</v>
      </c>
      <c r="AP209" s="7">
        <f t="shared" si="236"/>
        <v>5.5818308417029412E-3</v>
      </c>
      <c r="AQ209" s="7">
        <f t="shared" si="237"/>
        <v>5.0634248569453892E-3</v>
      </c>
      <c r="AR209" s="1">
        <f t="shared" si="243"/>
        <v>178355.23670391346</v>
      </c>
      <c r="AS209" s="1">
        <f t="shared" si="241"/>
        <v>79600.289184808367</v>
      </c>
      <c r="AT209" s="1">
        <f t="shared" si="242"/>
        <v>30364.611100089842</v>
      </c>
      <c r="AU209" s="1">
        <f t="shared" si="198"/>
        <v>35671.047340782694</v>
      </c>
      <c r="AV209" s="1">
        <f t="shared" si="199"/>
        <v>15920.057836961674</v>
      </c>
      <c r="AW209" s="1">
        <f t="shared" si="200"/>
        <v>6072.9222200179684</v>
      </c>
      <c r="AX209">
        <v>0.2</v>
      </c>
      <c r="AY209">
        <v>0.2</v>
      </c>
      <c r="AZ209">
        <v>0.2</v>
      </c>
      <c r="BA209">
        <f t="shared" si="244"/>
        <v>0.2</v>
      </c>
      <c r="BB209">
        <f t="shared" si="250"/>
        <v>4.000000000000001E-3</v>
      </c>
      <c r="BC209">
        <f t="shared" si="245"/>
        <v>4.000000000000001E-3</v>
      </c>
      <c r="BD209">
        <f t="shared" si="246"/>
        <v>4.000000000000001E-3</v>
      </c>
      <c r="BE209">
        <f t="shared" si="247"/>
        <v>713.42094681565402</v>
      </c>
      <c r="BF209">
        <f t="shared" si="248"/>
        <v>318.40115673923356</v>
      </c>
      <c r="BG209">
        <f t="shared" si="249"/>
        <v>121.4584444003594</v>
      </c>
      <c r="BH209">
        <f t="shared" si="251"/>
        <v>1470.165642896518</v>
      </c>
      <c r="BI209">
        <f t="shared" si="252"/>
        <v>178.82101191885963</v>
      </c>
      <c r="BJ209">
        <f t="shared" si="253"/>
        <v>32.379788383123426</v>
      </c>
      <c r="BK209" s="7">
        <f t="shared" si="254"/>
        <v>2.9118385206192005E-2</v>
      </c>
      <c r="BL209" s="8">
        <f>BL$3*temperature!$I319+BL$4*temperature!$I319^2+BL$5*temperature!$I319^6</f>
        <v>-35.293692227670114</v>
      </c>
      <c r="BM209" s="8">
        <f>BM$3*temperature!$I319+BM$4*temperature!$I319^2+BM$5*temperature!$I319^6</f>
        <v>-30.2073391415868</v>
      </c>
      <c r="BN209" s="8">
        <f>BN$3*temperature!$I319+BN$4*temperature!$I319^2+BN$5*temperature!$I319^6</f>
        <v>-26.028858977790073</v>
      </c>
      <c r="BO209" s="8"/>
      <c r="BP209" s="8"/>
      <c r="BQ209" s="8"/>
    </row>
    <row r="210" spans="1:69" x14ac:dyDescent="0.3">
      <c r="A210">
        <f t="shared" si="201"/>
        <v>2164</v>
      </c>
      <c r="B210" s="4">
        <f t="shared" si="202"/>
        <v>1165.3720491324791</v>
      </c>
      <c r="C210" s="4">
        <f t="shared" si="203"/>
        <v>2964.0014180249209</v>
      </c>
      <c r="D210" s="4">
        <f t="shared" si="204"/>
        <v>4369.449264158633</v>
      </c>
      <c r="E210" s="11">
        <f t="shared" si="205"/>
        <v>1.5242745080641861E-6</v>
      </c>
      <c r="F210" s="11">
        <f t="shared" si="206"/>
        <v>3.0029229918462365E-6</v>
      </c>
      <c r="G210" s="11">
        <f t="shared" si="207"/>
        <v>6.1303604674620612E-6</v>
      </c>
      <c r="H210" s="4">
        <f t="shared" si="208"/>
        <v>177919.80165606074</v>
      </c>
      <c r="I210" s="4">
        <f t="shared" si="209"/>
        <v>79697.273346958274</v>
      </c>
      <c r="J210" s="4">
        <f t="shared" si="210"/>
        <v>30427.321993553891</v>
      </c>
      <c r="K210" s="4">
        <f t="shared" si="211"/>
        <v>152672.10311806173</v>
      </c>
      <c r="L210" s="4">
        <f t="shared" si="212"/>
        <v>26888.40594417293</v>
      </c>
      <c r="M210" s="4">
        <f t="shared" si="213"/>
        <v>6963.6515162541609</v>
      </c>
      <c r="N210" s="11">
        <f t="shared" si="214"/>
        <v>-2.4429125497493764E-3</v>
      </c>
      <c r="O210" s="11">
        <f t="shared" si="215"/>
        <v>1.2153829977858965E-3</v>
      </c>
      <c r="P210" s="11">
        <f t="shared" si="216"/>
        <v>2.0591195437862364E-3</v>
      </c>
      <c r="Q210" s="4">
        <f t="shared" si="217"/>
        <v>4748.8725959033845</v>
      </c>
      <c r="R210" s="4">
        <f t="shared" si="218"/>
        <v>7235.9513103759618</v>
      </c>
      <c r="S210" s="4">
        <f t="shared" si="219"/>
        <v>4427.4998841598335</v>
      </c>
      <c r="T210" s="4">
        <f t="shared" si="220"/>
        <v>26.691085262580813</v>
      </c>
      <c r="U210" s="4">
        <f t="shared" si="221"/>
        <v>90.792959489022834</v>
      </c>
      <c r="V210" s="4">
        <f t="shared" si="222"/>
        <v>145.51066587778612</v>
      </c>
      <c r="W210" s="11">
        <f t="shared" si="223"/>
        <v>-1.0734613539272964E-2</v>
      </c>
      <c r="X210" s="11">
        <f t="shared" si="224"/>
        <v>-1.217998157191269E-2</v>
      </c>
      <c r="Y210" s="11">
        <f t="shared" si="225"/>
        <v>-9.7425357312937999E-3</v>
      </c>
      <c r="Z210" s="4">
        <f t="shared" si="238"/>
        <v>4769.8630735570177</v>
      </c>
      <c r="AA210" s="4">
        <f t="shared" si="239"/>
        <v>17616.792808173788</v>
      </c>
      <c r="AB210" s="4">
        <f t="shared" si="240"/>
        <v>37588.851967183677</v>
      </c>
      <c r="AC210" s="12">
        <f t="shared" si="226"/>
        <v>1.2390152193837818</v>
      </c>
      <c r="AD210" s="12">
        <f t="shared" si="227"/>
        <v>3.0098708748059901</v>
      </c>
      <c r="AE210" s="12">
        <f t="shared" si="228"/>
        <v>10.530637136025591</v>
      </c>
      <c r="AF210" s="11">
        <f t="shared" si="229"/>
        <v>-4.0504037456468023E-3</v>
      </c>
      <c r="AG210" s="11">
        <f t="shared" si="230"/>
        <v>2.9673830763510267E-4</v>
      </c>
      <c r="AH210" s="11">
        <f t="shared" si="231"/>
        <v>9.7937136394747881E-3</v>
      </c>
      <c r="AI210" s="1">
        <f t="shared" si="195"/>
        <v>361440.11312004883</v>
      </c>
      <c r="AJ210" s="1">
        <f t="shared" si="196"/>
        <v>156210.07089233867</v>
      </c>
      <c r="AK210" s="1">
        <f t="shared" si="197"/>
        <v>59235.529566470184</v>
      </c>
      <c r="AL210" s="10">
        <f t="shared" si="232"/>
        <v>75.368828195369602</v>
      </c>
      <c r="AM210" s="10">
        <f t="shared" si="233"/>
        <v>17.534177188311087</v>
      </c>
      <c r="AN210" s="10">
        <f t="shared" si="234"/>
        <v>5.6195096711429624</v>
      </c>
      <c r="AO210" s="7">
        <f t="shared" si="235"/>
        <v>4.3866424563698964E-3</v>
      </c>
      <c r="AP210" s="7">
        <f t="shared" si="236"/>
        <v>5.5260125332859114E-3</v>
      </c>
      <c r="AQ210" s="7">
        <f t="shared" si="237"/>
        <v>5.0127906083759352E-3</v>
      </c>
      <c r="AR210" s="1">
        <f t="shared" si="243"/>
        <v>177919.80165606074</v>
      </c>
      <c r="AS210" s="1">
        <f t="shared" si="241"/>
        <v>79697.273346958274</v>
      </c>
      <c r="AT210" s="1">
        <f t="shared" si="242"/>
        <v>30427.321993553891</v>
      </c>
      <c r="AU210" s="1">
        <f t="shared" si="198"/>
        <v>35583.960331212147</v>
      </c>
      <c r="AV210" s="1">
        <f t="shared" si="199"/>
        <v>15939.454669391656</v>
      </c>
      <c r="AW210" s="1">
        <f t="shared" si="200"/>
        <v>6085.4643987107784</v>
      </c>
      <c r="AX210">
        <v>0.2</v>
      </c>
      <c r="AY210">
        <v>0.2</v>
      </c>
      <c r="AZ210">
        <v>0.2</v>
      </c>
      <c r="BA210">
        <f t="shared" si="244"/>
        <v>0.2</v>
      </c>
      <c r="BB210">
        <f t="shared" si="250"/>
        <v>4.000000000000001E-3</v>
      </c>
      <c r="BC210">
        <f t="shared" si="245"/>
        <v>4.000000000000001E-3</v>
      </c>
      <c r="BD210">
        <f t="shared" si="246"/>
        <v>4.000000000000001E-3</v>
      </c>
      <c r="BE210">
        <f t="shared" si="247"/>
        <v>711.67920662424308</v>
      </c>
      <c r="BF210">
        <f t="shared" si="248"/>
        <v>318.78909338783319</v>
      </c>
      <c r="BG210">
        <f t="shared" si="249"/>
        <v>121.7092879742156</v>
      </c>
      <c r="BH210">
        <f t="shared" si="251"/>
        <v>1492.0327809190642</v>
      </c>
      <c r="BI210">
        <f t="shared" si="252"/>
        <v>180.95750847448369</v>
      </c>
      <c r="BJ210">
        <f t="shared" si="253"/>
        <v>32.379091566954976</v>
      </c>
      <c r="BK210" s="7">
        <f t="shared" si="254"/>
        <v>2.9039228736048778E-2</v>
      </c>
      <c r="BL210" s="8">
        <f>BL$3*temperature!$I320+BL$4*temperature!$I320^2+BL$5*temperature!$I320^6</f>
        <v>-35.713806373551719</v>
      </c>
      <c r="BM210" s="8">
        <f>BM$3*temperature!$I320+BM$4*temperature!$I320^2+BM$5*temperature!$I320^6</f>
        <v>-30.534631178254131</v>
      </c>
      <c r="BN210" s="8">
        <f>BN$3*temperature!$I320+BN$4*temperature!$I320^2+BN$5*temperature!$I320^6</f>
        <v>-26.286090148389615</v>
      </c>
      <c r="BO210" s="8"/>
      <c r="BP210" s="8"/>
      <c r="BQ210" s="8"/>
    </row>
    <row r="211" spans="1:69" x14ac:dyDescent="0.3">
      <c r="A211">
        <f t="shared" si="201"/>
        <v>2165</v>
      </c>
      <c r="B211" s="4">
        <f t="shared" si="202"/>
        <v>1165.3737366620405</v>
      </c>
      <c r="C211" s="4">
        <f t="shared" si="203"/>
        <v>2964.0098736595269</v>
      </c>
      <c r="D211" s="4">
        <f t="shared" si="204"/>
        <v>4369.474711142715</v>
      </c>
      <c r="E211" s="11">
        <f t="shared" si="205"/>
        <v>1.4480607826609766E-6</v>
      </c>
      <c r="F211" s="11">
        <f t="shared" si="206"/>
        <v>2.8527768422539245E-6</v>
      </c>
      <c r="G211" s="11">
        <f t="shared" si="207"/>
        <v>5.8238424440889582E-6</v>
      </c>
      <c r="H211" s="4">
        <f t="shared" si="208"/>
        <v>177470.22322221467</v>
      </c>
      <c r="I211" s="4">
        <f t="shared" si="209"/>
        <v>79788.000222207527</v>
      </c>
      <c r="J211" s="4">
        <f t="shared" si="210"/>
        <v>30488.191385229751</v>
      </c>
      <c r="K211" s="4">
        <f t="shared" si="211"/>
        <v>152286.10156475595</v>
      </c>
      <c r="L211" s="4">
        <f t="shared" si="212"/>
        <v>26918.938742837905</v>
      </c>
      <c r="M211" s="4">
        <f t="shared" si="213"/>
        <v>6977.5415583664999</v>
      </c>
      <c r="N211" s="11">
        <f t="shared" si="214"/>
        <v>-2.5283044211900085E-3</v>
      </c>
      <c r="O211" s="11">
        <f t="shared" si="215"/>
        <v>1.1355377008355205E-3</v>
      </c>
      <c r="P211" s="11">
        <f t="shared" si="216"/>
        <v>1.9946492267624016E-3</v>
      </c>
      <c r="Q211" s="4">
        <f t="shared" si="217"/>
        <v>4686.0243600609747</v>
      </c>
      <c r="R211" s="4">
        <f t="shared" si="218"/>
        <v>7155.9545873580146</v>
      </c>
      <c r="S211" s="4">
        <f t="shared" si="219"/>
        <v>4393.1356629938382</v>
      </c>
      <c r="T211" s="4">
        <f t="shared" si="220"/>
        <v>26.404566777343224</v>
      </c>
      <c r="U211" s="4">
        <f t="shared" si="221"/>
        <v>89.687102915587118</v>
      </c>
      <c r="V211" s="4">
        <f t="shared" si="222"/>
        <v>144.09302301618743</v>
      </c>
      <c r="W211" s="11">
        <f t="shared" si="223"/>
        <v>-1.0734613539272964E-2</v>
      </c>
      <c r="X211" s="11">
        <f t="shared" si="224"/>
        <v>-1.217998157191269E-2</v>
      </c>
      <c r="Y211" s="11">
        <f t="shared" si="225"/>
        <v>-9.7425357312937999E-3</v>
      </c>
      <c r="Z211" s="4">
        <f t="shared" si="238"/>
        <v>4688.0745181388547</v>
      </c>
      <c r="AA211" s="4">
        <f t="shared" si="239"/>
        <v>17428.59347762934</v>
      </c>
      <c r="AB211" s="4">
        <f t="shared" si="240"/>
        <v>37664.816536149636</v>
      </c>
      <c r="AC211" s="12">
        <f t="shared" si="226"/>
        <v>1.2339967074982763</v>
      </c>
      <c r="AD211" s="12">
        <f t="shared" si="227"/>
        <v>3.0107640187955802</v>
      </c>
      <c r="AE211" s="12">
        <f t="shared" si="228"/>
        <v>10.633771180577044</v>
      </c>
      <c r="AF211" s="11">
        <f t="shared" si="229"/>
        <v>-4.0504037456468023E-3</v>
      </c>
      <c r="AG211" s="11">
        <f t="shared" si="230"/>
        <v>2.9673830763510267E-4</v>
      </c>
      <c r="AH211" s="11">
        <f t="shared" si="231"/>
        <v>9.7937136394747881E-3</v>
      </c>
      <c r="AI211" s="1">
        <f t="shared" si="195"/>
        <v>360880.0621392561</v>
      </c>
      <c r="AJ211" s="1">
        <f t="shared" si="196"/>
        <v>156528.51847249645</v>
      </c>
      <c r="AK211" s="1">
        <f t="shared" si="197"/>
        <v>59397.441008533948</v>
      </c>
      <c r="AL211" s="10">
        <f t="shared" si="232"/>
        <v>75.696138136001778</v>
      </c>
      <c r="AM211" s="10">
        <f t="shared" si="233"/>
        <v>17.630102330385519</v>
      </c>
      <c r="AN211" s="10">
        <f t="shared" si="234"/>
        <v>5.6473974021931133</v>
      </c>
      <c r="AO211" s="7">
        <f t="shared" si="235"/>
        <v>4.342776031806197E-3</v>
      </c>
      <c r="AP211" s="7">
        <f t="shared" si="236"/>
        <v>5.4707524079530521E-3</v>
      </c>
      <c r="AQ211" s="7">
        <f t="shared" si="237"/>
        <v>4.9626627022921754E-3</v>
      </c>
      <c r="AR211" s="1">
        <f t="shared" si="243"/>
        <v>177470.22322221467</v>
      </c>
      <c r="AS211" s="1">
        <f t="shared" si="241"/>
        <v>79788.000222207527</v>
      </c>
      <c r="AT211" s="1">
        <f t="shared" si="242"/>
        <v>30488.191385229751</v>
      </c>
      <c r="AU211" s="1">
        <f t="shared" si="198"/>
        <v>35494.044644442933</v>
      </c>
      <c r="AV211" s="1">
        <f t="shared" si="199"/>
        <v>15957.600044441506</v>
      </c>
      <c r="AW211" s="1">
        <f t="shared" si="200"/>
        <v>6097.6382770459504</v>
      </c>
      <c r="AX211">
        <v>0.2</v>
      </c>
      <c r="AY211">
        <v>0.2</v>
      </c>
      <c r="AZ211">
        <v>0.2</v>
      </c>
      <c r="BA211">
        <f t="shared" si="244"/>
        <v>0.2</v>
      </c>
      <c r="BB211">
        <f t="shared" si="250"/>
        <v>4.000000000000001E-3</v>
      </c>
      <c r="BC211">
        <f t="shared" si="245"/>
        <v>4.000000000000001E-3</v>
      </c>
      <c r="BD211">
        <f t="shared" si="246"/>
        <v>4.000000000000001E-3</v>
      </c>
      <c r="BE211">
        <f t="shared" si="247"/>
        <v>709.88089288885885</v>
      </c>
      <c r="BF211">
        <f t="shared" si="248"/>
        <v>319.15200088883017</v>
      </c>
      <c r="BG211">
        <f t="shared" si="249"/>
        <v>121.95276554091903</v>
      </c>
      <c r="BH211">
        <f t="shared" si="251"/>
        <v>1514.2269819778344</v>
      </c>
      <c r="BI211">
        <f t="shared" si="252"/>
        <v>183.1197688433557</v>
      </c>
      <c r="BJ211">
        <f t="shared" si="253"/>
        <v>32.378430789347448</v>
      </c>
      <c r="BK211" s="7">
        <f t="shared" si="254"/>
        <v>2.8961315866334852E-2</v>
      </c>
      <c r="BL211" s="8">
        <f>BL$3*temperature!$I321+BL$4*temperature!$I321^2+BL$5*temperature!$I321^6</f>
        <v>-36.132565563179142</v>
      </c>
      <c r="BM211" s="8">
        <f>BM$3*temperature!$I321+BM$4*temperature!$I321^2+BM$5*temperature!$I321^6</f>
        <v>-30.860778096202836</v>
      </c>
      <c r="BN211" s="8">
        <f>BN$3*temperature!$I321+BN$4*temperature!$I321^2+BN$5*temperature!$I321^6</f>
        <v>-26.54234578826766</v>
      </c>
      <c r="BO211" s="8"/>
      <c r="BP211" s="8"/>
      <c r="BQ211" s="8"/>
    </row>
    <row r="212" spans="1:69" x14ac:dyDescent="0.3">
      <c r="A212">
        <f t="shared" si="201"/>
        <v>2166</v>
      </c>
      <c r="B212" s="4">
        <f t="shared" si="202"/>
        <v>1165.3753398174454</v>
      </c>
      <c r="C212" s="4">
        <f t="shared" si="203"/>
        <v>2964.0179065353186</v>
      </c>
      <c r="D212" s="4">
        <f t="shared" si="204"/>
        <v>4369.4988859183823</v>
      </c>
      <c r="E212" s="11">
        <f t="shared" si="205"/>
        <v>1.3756577435279278E-6</v>
      </c>
      <c r="F212" s="11">
        <f t="shared" si="206"/>
        <v>2.7101380001412282E-6</v>
      </c>
      <c r="G212" s="11">
        <f t="shared" si="207"/>
        <v>5.53265032188451E-6</v>
      </c>
      <c r="H212" s="4">
        <f t="shared" si="208"/>
        <v>177006.82323847635</v>
      </c>
      <c r="I212" s="4">
        <f t="shared" si="209"/>
        <v>79872.550503642691</v>
      </c>
      <c r="J212" s="4">
        <f t="shared" si="210"/>
        <v>30547.241211801473</v>
      </c>
      <c r="K212" s="4">
        <f t="shared" si="211"/>
        <v>151888.2519568367</v>
      </c>
      <c r="L212" s="4">
        <f t="shared" si="212"/>
        <v>26947.39135264092</v>
      </c>
      <c r="M212" s="4">
        <f t="shared" si="213"/>
        <v>6991.0170500892682</v>
      </c>
      <c r="N212" s="11">
        <f t="shared" si="214"/>
        <v>-2.6125142336123064E-3</v>
      </c>
      <c r="O212" s="11">
        <f t="shared" si="215"/>
        <v>1.0569736821659514E-3</v>
      </c>
      <c r="P212" s="11">
        <f t="shared" si="216"/>
        <v>1.931266422427802E-3</v>
      </c>
      <c r="Q212" s="4">
        <f t="shared" si="217"/>
        <v>4623.6171711030547</v>
      </c>
      <c r="R212" s="4">
        <f t="shared" si="218"/>
        <v>7076.285900496835</v>
      </c>
      <c r="S212" s="4">
        <f t="shared" si="219"/>
        <v>4358.7611538417959</v>
      </c>
      <c r="T212" s="4">
        <f t="shared" si="220"/>
        <v>26.121123957316517</v>
      </c>
      <c r="U212" s="4">
        <f t="shared" si="221"/>
        <v>88.594715654837032</v>
      </c>
      <c r="V212" s="4">
        <f t="shared" si="222"/>
        <v>142.68919159082208</v>
      </c>
      <c r="W212" s="11">
        <f t="shared" si="223"/>
        <v>-1.0734613539272964E-2</v>
      </c>
      <c r="X212" s="11">
        <f t="shared" si="224"/>
        <v>-1.217998157191269E-2</v>
      </c>
      <c r="Y212" s="11">
        <f t="shared" si="225"/>
        <v>-9.7425357312937999E-3</v>
      </c>
      <c r="Z212" s="4">
        <f t="shared" si="238"/>
        <v>4607.2936123514346</v>
      </c>
      <c r="AA212" s="4">
        <f t="shared" si="239"/>
        <v>17241.027028900055</v>
      </c>
      <c r="AB212" s="4">
        <f t="shared" si="240"/>
        <v>37738.494886866465</v>
      </c>
      <c r="AC212" s="12">
        <f t="shared" si="226"/>
        <v>1.2289985226121094</v>
      </c>
      <c r="AD212" s="12">
        <f t="shared" si="227"/>
        <v>3.0116574278152064</v>
      </c>
      <c r="AE212" s="12">
        <f t="shared" si="228"/>
        <v>10.737915290427315</v>
      </c>
      <c r="AF212" s="11">
        <f t="shared" si="229"/>
        <v>-4.0504037456468023E-3</v>
      </c>
      <c r="AG212" s="11">
        <f t="shared" si="230"/>
        <v>2.9673830763510267E-4</v>
      </c>
      <c r="AH212" s="11">
        <f t="shared" si="231"/>
        <v>9.7937136394747881E-3</v>
      </c>
      <c r="AI212" s="1">
        <f t="shared" si="195"/>
        <v>360286.10056977341</v>
      </c>
      <c r="AJ212" s="1">
        <f t="shared" si="196"/>
        <v>156833.26666968831</v>
      </c>
      <c r="AK212" s="1">
        <f t="shared" si="197"/>
        <v>59555.335184726508</v>
      </c>
      <c r="AL212" s="10">
        <f t="shared" si="232"/>
        <v>76.021582196655132</v>
      </c>
      <c r="AM212" s="10">
        <f t="shared" si="233"/>
        <v>17.725587755914173</v>
      </c>
      <c r="AN212" s="10">
        <f t="shared" si="234"/>
        <v>5.6751432693614694</v>
      </c>
      <c r="AO212" s="7">
        <f t="shared" si="235"/>
        <v>4.2993482714881346E-3</v>
      </c>
      <c r="AP212" s="7">
        <f t="shared" si="236"/>
        <v>5.4160448838735213E-3</v>
      </c>
      <c r="AQ212" s="7">
        <f t="shared" si="237"/>
        <v>4.9130360752692535E-3</v>
      </c>
      <c r="AR212" s="1">
        <f t="shared" si="243"/>
        <v>177006.82323847635</v>
      </c>
      <c r="AS212" s="1">
        <f t="shared" si="241"/>
        <v>79872.550503642691</v>
      </c>
      <c r="AT212" s="1">
        <f t="shared" si="242"/>
        <v>30547.241211801473</v>
      </c>
      <c r="AU212" s="1">
        <f t="shared" si="198"/>
        <v>35401.364647695271</v>
      </c>
      <c r="AV212" s="1">
        <f t="shared" si="199"/>
        <v>15974.510100728539</v>
      </c>
      <c r="AW212" s="1">
        <f t="shared" si="200"/>
        <v>6109.4482423602949</v>
      </c>
      <c r="AX212">
        <v>0.2</v>
      </c>
      <c r="AY212">
        <v>0.2</v>
      </c>
      <c r="AZ212">
        <v>0.2</v>
      </c>
      <c r="BA212">
        <f t="shared" si="244"/>
        <v>0.2</v>
      </c>
      <c r="BB212">
        <f t="shared" si="250"/>
        <v>4.000000000000001E-3</v>
      </c>
      <c r="BC212">
        <f t="shared" si="245"/>
        <v>4.000000000000001E-3</v>
      </c>
      <c r="BD212">
        <f t="shared" si="246"/>
        <v>4.000000000000001E-3</v>
      </c>
      <c r="BE212">
        <f t="shared" si="247"/>
        <v>708.02729295390554</v>
      </c>
      <c r="BF212">
        <f t="shared" si="248"/>
        <v>319.49020201457085</v>
      </c>
      <c r="BG212">
        <f t="shared" si="249"/>
        <v>122.18896484720592</v>
      </c>
      <c r="BH212">
        <f t="shared" si="251"/>
        <v>1536.7531408369437</v>
      </c>
      <c r="BI212">
        <f t="shared" si="252"/>
        <v>185.3081034436228</v>
      </c>
      <c r="BJ212">
        <f t="shared" si="253"/>
        <v>32.377805530800174</v>
      </c>
      <c r="BK212" s="7">
        <f t="shared" si="254"/>
        <v>2.8884631338081473E-2</v>
      </c>
      <c r="BL212" s="8">
        <f>BL$3*temperature!$I322+BL$4*temperature!$I322^2+BL$5*temperature!$I322^6</f>
        <v>-36.54993021491417</v>
      </c>
      <c r="BM212" s="8">
        <f>BM$3*temperature!$I322+BM$4*temperature!$I322^2+BM$5*temperature!$I322^6</f>
        <v>-31.185751345377575</v>
      </c>
      <c r="BN212" s="8">
        <f>BN$3*temperature!$I322+BN$4*temperature!$I322^2+BN$5*temperature!$I322^6</f>
        <v>-26.797605387727284</v>
      </c>
      <c r="BO212" s="8"/>
      <c r="BP212" s="8"/>
      <c r="BQ212" s="8"/>
    </row>
    <row r="213" spans="1:69" x14ac:dyDescent="0.3">
      <c r="A213">
        <f t="shared" si="201"/>
        <v>2167</v>
      </c>
      <c r="B213" s="4">
        <f t="shared" si="202"/>
        <v>1165.3768628171752</v>
      </c>
      <c r="C213" s="4">
        <f t="shared" si="203"/>
        <v>2964.0255377880021</v>
      </c>
      <c r="D213" s="4">
        <f t="shared" si="204"/>
        <v>4369.5218520823291</v>
      </c>
      <c r="E213" s="11">
        <f t="shared" si="205"/>
        <v>1.3068748563515314E-6</v>
      </c>
      <c r="F213" s="11">
        <f t="shared" si="206"/>
        <v>2.5746311001341667E-6</v>
      </c>
      <c r="G213" s="11">
        <f t="shared" si="207"/>
        <v>5.2560178057902845E-6</v>
      </c>
      <c r="H213" s="4">
        <f t="shared" si="208"/>
        <v>176529.92183701613</v>
      </c>
      <c r="I213" s="4">
        <f t="shared" si="209"/>
        <v>79951.005438628548</v>
      </c>
      <c r="J213" s="4">
        <f t="shared" si="210"/>
        <v>30604.493510861928</v>
      </c>
      <c r="K213" s="4">
        <f t="shared" si="211"/>
        <v>151478.82841115768</v>
      </c>
      <c r="L213" s="4">
        <f t="shared" si="212"/>
        <v>26973.791021481724</v>
      </c>
      <c r="M213" s="4">
        <f t="shared" si="213"/>
        <v>7004.0829516110834</v>
      </c>
      <c r="N213" s="11">
        <f t="shared" si="214"/>
        <v>-2.6955576906327883E-3</v>
      </c>
      <c r="O213" s="11">
        <f t="shared" si="215"/>
        <v>9.7967437720902772E-4</v>
      </c>
      <c r="P213" s="11">
        <f t="shared" si="216"/>
        <v>1.8689557511017973E-3</v>
      </c>
      <c r="Q213" s="4">
        <f t="shared" si="217"/>
        <v>4561.6609502292249</v>
      </c>
      <c r="R213" s="4">
        <f t="shared" si="218"/>
        <v>6996.9629019795166</v>
      </c>
      <c r="S213" s="4">
        <f t="shared" si="219"/>
        <v>4324.3854622820736</v>
      </c>
      <c r="T213" s="4">
        <f t="shared" si="220"/>
        <v>25.840723786423279</v>
      </c>
      <c r="U213" s="4">
        <f t="shared" si="221"/>
        <v>87.515633650792267</v>
      </c>
      <c r="V213" s="4">
        <f t="shared" si="222"/>
        <v>141.29903704327907</v>
      </c>
      <c r="W213" s="11">
        <f t="shared" si="223"/>
        <v>-1.0734613539272964E-2</v>
      </c>
      <c r="X213" s="11">
        <f t="shared" si="224"/>
        <v>-1.217998157191269E-2</v>
      </c>
      <c r="Y213" s="11">
        <f t="shared" si="225"/>
        <v>-9.7425357312937999E-3</v>
      </c>
      <c r="Z213" s="4">
        <f t="shared" si="238"/>
        <v>4527.5220660276591</v>
      </c>
      <c r="AA213" s="4">
        <f t="shared" si="239"/>
        <v>17054.138309767266</v>
      </c>
      <c r="AB213" s="4">
        <f t="shared" si="240"/>
        <v>37809.914474474564</v>
      </c>
      <c r="AC213" s="12">
        <f t="shared" si="226"/>
        <v>1.2240205823927268</v>
      </c>
      <c r="AD213" s="12">
        <f t="shared" si="227"/>
        <v>3.0125511019435129</v>
      </c>
      <c r="AE213" s="12">
        <f t="shared" si="228"/>
        <v>10.843079357866698</v>
      </c>
      <c r="AF213" s="11">
        <f t="shared" si="229"/>
        <v>-4.0504037456468023E-3</v>
      </c>
      <c r="AG213" s="11">
        <f t="shared" si="230"/>
        <v>2.9673830763510267E-4</v>
      </c>
      <c r="AH213" s="11">
        <f t="shared" si="231"/>
        <v>9.7937136394747881E-3</v>
      </c>
      <c r="AI213" s="1">
        <f t="shared" si="195"/>
        <v>359658.85516049137</v>
      </c>
      <c r="AJ213" s="1">
        <f t="shared" si="196"/>
        <v>157124.45010344803</v>
      </c>
      <c r="AK213" s="1">
        <f t="shared" si="197"/>
        <v>59709.249908614154</v>
      </c>
      <c r="AL213" s="10">
        <f t="shared" si="232"/>
        <v>76.345157022087989</v>
      </c>
      <c r="AM213" s="10">
        <f t="shared" si="233"/>
        <v>17.82063030900445</v>
      </c>
      <c r="AN213" s="10">
        <f t="shared" si="234"/>
        <v>5.702746631140017</v>
      </c>
      <c r="AO213" s="7">
        <f t="shared" si="235"/>
        <v>4.2563547887732528E-3</v>
      </c>
      <c r="AP213" s="7">
        <f t="shared" si="236"/>
        <v>5.3618844350347859E-3</v>
      </c>
      <c r="AQ213" s="7">
        <f t="shared" si="237"/>
        <v>4.8639057145165605E-3</v>
      </c>
      <c r="AR213" s="1">
        <f t="shared" si="243"/>
        <v>176529.92183701613</v>
      </c>
      <c r="AS213" s="1">
        <f t="shared" si="241"/>
        <v>79951.005438628548</v>
      </c>
      <c r="AT213" s="1">
        <f t="shared" si="242"/>
        <v>30604.493510861928</v>
      </c>
      <c r="AU213" s="1">
        <f t="shared" si="198"/>
        <v>35305.984367403224</v>
      </c>
      <c r="AV213" s="1">
        <f t="shared" si="199"/>
        <v>15990.201087725711</v>
      </c>
      <c r="AW213" s="1">
        <f t="shared" si="200"/>
        <v>6120.898702172386</v>
      </c>
      <c r="AX213">
        <v>0.2</v>
      </c>
      <c r="AY213">
        <v>0.2</v>
      </c>
      <c r="AZ213">
        <v>0.2</v>
      </c>
      <c r="BA213">
        <f t="shared" si="244"/>
        <v>0.2</v>
      </c>
      <c r="BB213">
        <f t="shared" si="250"/>
        <v>4.000000000000001E-3</v>
      </c>
      <c r="BC213">
        <f t="shared" si="245"/>
        <v>4.000000000000001E-3</v>
      </c>
      <c r="BD213">
        <f t="shared" si="246"/>
        <v>4.000000000000001E-3</v>
      </c>
      <c r="BE213">
        <f t="shared" si="247"/>
        <v>706.11968734806464</v>
      </c>
      <c r="BF213">
        <f t="shared" si="248"/>
        <v>319.80402175451428</v>
      </c>
      <c r="BG213">
        <f t="shared" si="249"/>
        <v>122.41797404344774</v>
      </c>
      <c r="BH213">
        <f t="shared" si="251"/>
        <v>1559.6162250570703</v>
      </c>
      <c r="BI213">
        <f t="shared" si="252"/>
        <v>187.52282639302612</v>
      </c>
      <c r="BJ213">
        <f t="shared" si="253"/>
        <v>32.377215274076327</v>
      </c>
      <c r="BK213" s="7">
        <f t="shared" si="254"/>
        <v>2.880915981288043E-2</v>
      </c>
      <c r="BL213" s="8">
        <f>BL$3*temperature!$I323+BL$4*temperature!$I323^2+BL$5*temperature!$I323^6</f>
        <v>-36.965862236924274</v>
      </c>
      <c r="BM213" s="8">
        <f>BM$3*temperature!$I323+BM$4*temperature!$I323^2+BM$5*temperature!$I323^6</f>
        <v>-31.509523501800938</v>
      </c>
      <c r="BN213" s="8">
        <f>BN$3*temperature!$I323+BN$4*temperature!$I323^2+BN$5*temperature!$I323^6</f>
        <v>-27.051849292938478</v>
      </c>
      <c r="BO213" s="8"/>
      <c r="BP213" s="8"/>
      <c r="BQ213" s="8"/>
    </row>
    <row r="214" spans="1:69" x14ac:dyDescent="0.3">
      <c r="A214">
        <f t="shared" si="201"/>
        <v>2168</v>
      </c>
      <c r="B214" s="4">
        <f t="shared" si="202"/>
        <v>1165.3783096688092</v>
      </c>
      <c r="C214" s="4">
        <f t="shared" si="203"/>
        <v>2964.0327874967165</v>
      </c>
      <c r="D214" s="4">
        <f t="shared" si="204"/>
        <v>4369.5436700527534</v>
      </c>
      <c r="E214" s="11">
        <f t="shared" si="205"/>
        <v>1.2415311135339547E-6</v>
      </c>
      <c r="F214" s="11">
        <f t="shared" si="206"/>
        <v>2.4458995451274582E-6</v>
      </c>
      <c r="G214" s="11">
        <f t="shared" si="207"/>
        <v>4.9932169155007705E-6</v>
      </c>
      <c r="H214" s="4">
        <f t="shared" si="208"/>
        <v>176039.83726097256</v>
      </c>
      <c r="I214" s="4">
        <f t="shared" si="209"/>
        <v>80023.446751765005</v>
      </c>
      <c r="J214" s="4">
        <f t="shared" si="210"/>
        <v>30659.970402190062</v>
      </c>
      <c r="K214" s="4">
        <f t="shared" si="211"/>
        <v>151058.10345054528</v>
      </c>
      <c r="L214" s="4">
        <f t="shared" si="212"/>
        <v>26998.165165152936</v>
      </c>
      <c r="M214" s="4">
        <f t="shared" si="213"/>
        <v>7016.744245474014</v>
      </c>
      <c r="N214" s="11">
        <f t="shared" si="214"/>
        <v>-2.7774505851763109E-3</v>
      </c>
      <c r="O214" s="11">
        <f t="shared" si="215"/>
        <v>9.0362321157599901E-4</v>
      </c>
      <c r="P214" s="11">
        <f t="shared" si="216"/>
        <v>1.8077018719513394E-3</v>
      </c>
      <c r="Q214" s="4">
        <f t="shared" si="217"/>
        <v>4500.1650873202343</v>
      </c>
      <c r="R214" s="4">
        <f t="shared" si="218"/>
        <v>6918.0025521889156</v>
      </c>
      <c r="S214" s="4">
        <f t="shared" si="219"/>
        <v>4290.0174436284688</v>
      </c>
      <c r="T214" s="4">
        <f t="shared" si="220"/>
        <v>25.563333603000927</v>
      </c>
      <c r="U214" s="4">
        <f t="shared" si="221"/>
        <v>86.44969484567136</v>
      </c>
      <c r="V214" s="4">
        <f t="shared" si="222"/>
        <v>139.92242612608752</v>
      </c>
      <c r="W214" s="11">
        <f t="shared" si="223"/>
        <v>-1.0734613539272964E-2</v>
      </c>
      <c r="X214" s="11">
        <f t="shared" si="224"/>
        <v>-1.217998157191269E-2</v>
      </c>
      <c r="Y214" s="11">
        <f t="shared" si="225"/>
        <v>-9.7425357312937999E-3</v>
      </c>
      <c r="Z214" s="4">
        <f t="shared" si="238"/>
        <v>4448.7609541762795</v>
      </c>
      <c r="AA214" s="4">
        <f t="shared" si="239"/>
        <v>16867.970528675625</v>
      </c>
      <c r="AB214" s="4">
        <f t="shared" si="240"/>
        <v>37879.102874177574</v>
      </c>
      <c r="AC214" s="12">
        <f t="shared" si="226"/>
        <v>1.2190628048410546</v>
      </c>
      <c r="AD214" s="12">
        <f t="shared" si="227"/>
        <v>3.013445041259168</v>
      </c>
      <c r="AE214" s="12">
        <f t="shared" si="228"/>
        <v>10.949273372067744</v>
      </c>
      <c r="AF214" s="11">
        <f t="shared" si="229"/>
        <v>-4.0504037456468023E-3</v>
      </c>
      <c r="AG214" s="11">
        <f t="shared" si="230"/>
        <v>2.9673830763510267E-4</v>
      </c>
      <c r="AH214" s="11">
        <f t="shared" si="231"/>
        <v>9.7937136394747881E-3</v>
      </c>
      <c r="AI214" s="1">
        <f t="shared" si="195"/>
        <v>358998.95401184546</v>
      </c>
      <c r="AJ214" s="1">
        <f t="shared" si="196"/>
        <v>157402.20618082894</v>
      </c>
      <c r="AK214" s="1">
        <f t="shared" si="197"/>
        <v>59859.223619925127</v>
      </c>
      <c r="AL214" s="10">
        <f t="shared" si="232"/>
        <v>76.666859576031698</v>
      </c>
      <c r="AM214" s="10">
        <f t="shared" si="233"/>
        <v>17.915226947678047</v>
      </c>
      <c r="AN214" s="10">
        <f t="shared" si="234"/>
        <v>5.7302068768483823</v>
      </c>
      <c r="AO214" s="7">
        <f t="shared" si="235"/>
        <v>4.2137912408855204E-3</v>
      </c>
      <c r="AP214" s="7">
        <f t="shared" si="236"/>
        <v>5.3082655906844384E-3</v>
      </c>
      <c r="AQ214" s="7">
        <f t="shared" si="237"/>
        <v>4.8152666573713946E-3</v>
      </c>
      <c r="AR214" s="1">
        <f t="shared" si="243"/>
        <v>176039.83726097256</v>
      </c>
      <c r="AS214" s="1">
        <f t="shared" si="241"/>
        <v>80023.446751765005</v>
      </c>
      <c r="AT214" s="1">
        <f t="shared" si="242"/>
        <v>30659.970402190062</v>
      </c>
      <c r="AU214" s="1">
        <f t="shared" si="198"/>
        <v>35207.967452194513</v>
      </c>
      <c r="AV214" s="1">
        <f t="shared" si="199"/>
        <v>16004.689350353001</v>
      </c>
      <c r="AW214" s="1">
        <f t="shared" si="200"/>
        <v>6131.994080438013</v>
      </c>
      <c r="AX214">
        <v>0.2</v>
      </c>
      <c r="AY214">
        <v>0.2</v>
      </c>
      <c r="AZ214">
        <v>0.2</v>
      </c>
      <c r="BA214">
        <f t="shared" si="244"/>
        <v>0.19999999999999998</v>
      </c>
      <c r="BB214">
        <f t="shared" si="250"/>
        <v>4.000000000000001E-3</v>
      </c>
      <c r="BC214">
        <f t="shared" si="245"/>
        <v>4.000000000000001E-3</v>
      </c>
      <c r="BD214">
        <f t="shared" si="246"/>
        <v>4.000000000000001E-3</v>
      </c>
      <c r="BE214">
        <f t="shared" si="247"/>
        <v>704.15934904389042</v>
      </c>
      <c r="BF214">
        <f t="shared" si="248"/>
        <v>320.09378700706009</v>
      </c>
      <c r="BG214">
        <f t="shared" si="249"/>
        <v>122.63988160876028</v>
      </c>
      <c r="BH214">
        <f t="shared" si="251"/>
        <v>1582.821276074319</v>
      </c>
      <c r="BI214">
        <f t="shared" si="252"/>
        <v>189.76425555338693</v>
      </c>
      <c r="BJ214">
        <f t="shared" si="253"/>
        <v>32.376659504352901</v>
      </c>
      <c r="BK214" s="7">
        <f t="shared" si="254"/>
        <v>2.8734885882296307E-2</v>
      </c>
      <c r="BL214" s="8">
        <f>BL$3*temperature!$I324+BL$4*temperature!$I324^2+BL$5*temperature!$I324^6</f>
        <v>-37.380325008323759</v>
      </c>
      <c r="BM214" s="8">
        <f>BM$3*temperature!$I324+BM$4*temperature!$I324^2+BM$5*temperature!$I324^6</f>
        <v>-31.832068252559072</v>
      </c>
      <c r="BN214" s="8">
        <f>BN$3*temperature!$I324+BN$4*temperature!$I324^2+BN$5*temperature!$I324^6</f>
        <v>-27.305058693865682</v>
      </c>
      <c r="BO214" s="8"/>
      <c r="BP214" s="8"/>
      <c r="BQ214" s="8"/>
    </row>
    <row r="215" spans="1:69" x14ac:dyDescent="0.3">
      <c r="A215">
        <f t="shared" si="201"/>
        <v>2169</v>
      </c>
      <c r="B215" s="4">
        <f t="shared" si="202"/>
        <v>1165.3796841795681</v>
      </c>
      <c r="C215" s="4">
        <f t="shared" si="203"/>
        <v>2964.0396747368409</v>
      </c>
      <c r="D215" s="4">
        <f t="shared" si="204"/>
        <v>4369.5643972281514</v>
      </c>
      <c r="E215" s="11">
        <f t="shared" si="205"/>
        <v>1.179454557857257E-6</v>
      </c>
      <c r="F215" s="11">
        <f t="shared" si="206"/>
        <v>2.3236045678710851E-6</v>
      </c>
      <c r="G215" s="11">
        <f t="shared" si="207"/>
        <v>4.7435560697257315E-6</v>
      </c>
      <c r="H215" s="4">
        <f t="shared" si="208"/>
        <v>175536.88568806305</v>
      </c>
      <c r="I215" s="4">
        <f t="shared" si="209"/>
        <v>80089.956570186681</v>
      </c>
      <c r="J215" s="4">
        <f t="shared" si="210"/>
        <v>30713.694069655328</v>
      </c>
      <c r="K215" s="4">
        <f t="shared" si="211"/>
        <v>150626.34785129424</v>
      </c>
      <c r="L215" s="4">
        <f t="shared" si="212"/>
        <v>27020.541341875723</v>
      </c>
      <c r="M215" s="4">
        <f t="shared" si="213"/>
        <v>7029.0059322935413</v>
      </c>
      <c r="N215" s="11">
        <f t="shared" si="214"/>
        <v>-2.8582087911119824E-3</v>
      </c>
      <c r="O215" s="11">
        <f t="shared" si="215"/>
        <v>8.2880360890857929E-4</v>
      </c>
      <c r="P215" s="11">
        <f t="shared" si="216"/>
        <v>1.7474894895073145E-3</v>
      </c>
      <c r="Q215" s="4">
        <f t="shared" si="217"/>
        <v>4439.1384516025073</v>
      </c>
      <c r="R215" s="4">
        <f t="shared" si="218"/>
        <v>6839.4211302038484</v>
      </c>
      <c r="S215" s="4">
        <f t="shared" si="219"/>
        <v>4255.6657052257251</v>
      </c>
      <c r="T215" s="4">
        <f t="shared" si="220"/>
        <v>25.288921095997203</v>
      </c>
      <c r="U215" s="4">
        <f t="shared" si="221"/>
        <v>85.396739155553604</v>
      </c>
      <c r="V215" s="4">
        <f t="shared" si="222"/>
        <v>138.5592268899448</v>
      </c>
      <c r="W215" s="11">
        <f t="shared" si="223"/>
        <v>-1.0734613539272964E-2</v>
      </c>
      <c r="X215" s="11">
        <f t="shared" si="224"/>
        <v>-1.217998157191269E-2</v>
      </c>
      <c r="Y215" s="11">
        <f t="shared" si="225"/>
        <v>-9.7425357312937999E-3</v>
      </c>
      <c r="Z215" s="4">
        <f t="shared" si="238"/>
        <v>4371.0107391729771</v>
      </c>
      <c r="AA215" s="4">
        <f t="shared" si="239"/>
        <v>16682.565276712237</v>
      </c>
      <c r="AB215" s="4">
        <f t="shared" si="240"/>
        <v>37946.087758043112</v>
      </c>
      <c r="AC215" s="12">
        <f t="shared" si="226"/>
        <v>1.2141251082901476</v>
      </c>
      <c r="AD215" s="12">
        <f t="shared" si="227"/>
        <v>3.0143392458408624</v>
      </c>
      <c r="AE215" s="12">
        <f t="shared" si="228"/>
        <v>11.056507420034102</v>
      </c>
      <c r="AF215" s="11">
        <f t="shared" si="229"/>
        <v>-4.0504037456468023E-3</v>
      </c>
      <c r="AG215" s="11">
        <f t="shared" si="230"/>
        <v>2.9673830763510267E-4</v>
      </c>
      <c r="AH215" s="11">
        <f t="shared" si="231"/>
        <v>9.7937136394747881E-3</v>
      </c>
      <c r="AI215" s="1">
        <f t="shared" si="195"/>
        <v>358307.02606285538</v>
      </c>
      <c r="AJ215" s="1">
        <f t="shared" si="196"/>
        <v>157666.67491309906</v>
      </c>
      <c r="AK215" s="1">
        <f t="shared" si="197"/>
        <v>60005.295338370634</v>
      </c>
      <c r="AL215" s="10">
        <f t="shared" si="232"/>
        <v>76.986687135965894</v>
      </c>
      <c r="AM215" s="10">
        <f t="shared" si="233"/>
        <v>18.009374742606152</v>
      </c>
      <c r="AN215" s="10">
        <f t="shared" si="234"/>
        <v>5.7575234262211712</v>
      </c>
      <c r="AO215" s="7">
        <f t="shared" si="235"/>
        <v>4.1716533284766651E-3</v>
      </c>
      <c r="AP215" s="7">
        <f t="shared" si="236"/>
        <v>5.2551829347775936E-3</v>
      </c>
      <c r="AQ215" s="7">
        <f t="shared" si="237"/>
        <v>4.7671139907976808E-3</v>
      </c>
      <c r="AR215" s="1">
        <f t="shared" si="243"/>
        <v>175536.88568806305</v>
      </c>
      <c r="AS215" s="1">
        <f t="shared" si="241"/>
        <v>80089.956570186681</v>
      </c>
      <c r="AT215" s="1">
        <f t="shared" si="242"/>
        <v>30713.694069655328</v>
      </c>
      <c r="AU215" s="1">
        <f t="shared" si="198"/>
        <v>35107.37713761261</v>
      </c>
      <c r="AV215" s="1">
        <f t="shared" si="199"/>
        <v>16017.991314037337</v>
      </c>
      <c r="AW215" s="1">
        <f t="shared" si="200"/>
        <v>6142.738813931066</v>
      </c>
      <c r="AX215">
        <v>0.2</v>
      </c>
      <c r="AY215">
        <v>0.2</v>
      </c>
      <c r="AZ215">
        <v>0.2</v>
      </c>
      <c r="BA215">
        <f t="shared" si="244"/>
        <v>0.2</v>
      </c>
      <c r="BB215">
        <f t="shared" si="250"/>
        <v>4.000000000000001E-3</v>
      </c>
      <c r="BC215">
        <f t="shared" si="245"/>
        <v>4.000000000000001E-3</v>
      </c>
      <c r="BD215">
        <f t="shared" si="246"/>
        <v>4.000000000000001E-3</v>
      </c>
      <c r="BE215">
        <f t="shared" si="247"/>
        <v>702.14754275225232</v>
      </c>
      <c r="BF215">
        <f t="shared" si="248"/>
        <v>320.3598262807468</v>
      </c>
      <c r="BG215">
        <f t="shared" si="249"/>
        <v>122.85477627862134</v>
      </c>
      <c r="BH215">
        <f t="shared" si="251"/>
        <v>1606.3734102952651</v>
      </c>
      <c r="BI215">
        <f t="shared" si="252"/>
        <v>192.03271257565407</v>
      </c>
      <c r="BJ215">
        <f t="shared" si="253"/>
        <v>32.376137709369225</v>
      </c>
      <c r="BK215" s="7">
        <f t="shared" si="254"/>
        <v>2.8661794077120301E-2</v>
      </c>
      <c r="BL215" s="8">
        <f>BL$3*temperature!$I325+BL$4*temperature!$I325^2+BL$5*temperature!$I325^6</f>
        <v>-37.793283359592806</v>
      </c>
      <c r="BM215" s="8">
        <f>BM$3*temperature!$I325+BM$4*temperature!$I325^2+BM$5*temperature!$I325^6</f>
        <v>-32.153360380272744</v>
      </c>
      <c r="BN215" s="8">
        <f>BN$3*temperature!$I325+BN$4*temperature!$I325^2+BN$5*temperature!$I325^6</f>
        <v>-27.557215611831808</v>
      </c>
      <c r="BO215" s="8"/>
      <c r="BP215" s="8"/>
      <c r="BQ215" s="8"/>
    </row>
    <row r="216" spans="1:69" x14ac:dyDescent="0.3">
      <c r="A216">
        <f t="shared" si="201"/>
        <v>2170</v>
      </c>
      <c r="B216" s="4">
        <f t="shared" si="202"/>
        <v>1165.3809899663293</v>
      </c>
      <c r="C216" s="4">
        <f t="shared" si="203"/>
        <v>2964.0462176301621</v>
      </c>
      <c r="D216" s="4">
        <f t="shared" si="204"/>
        <v>4369.5840881381846</v>
      </c>
      <c r="E216" s="11">
        <f t="shared" si="205"/>
        <v>1.120481829964394E-6</v>
      </c>
      <c r="F216" s="11">
        <f t="shared" si="206"/>
        <v>2.2074243394775306E-6</v>
      </c>
      <c r="G216" s="11">
        <f t="shared" si="207"/>
        <v>4.5063782662394447E-6</v>
      </c>
      <c r="H216" s="4">
        <f t="shared" si="208"/>
        <v>175021.3810628003</v>
      </c>
      <c r="I216" s="4">
        <f t="shared" si="209"/>
        <v>80150.617351217763</v>
      </c>
      <c r="J216" s="4">
        <f t="shared" si="210"/>
        <v>30765.686743748309</v>
      </c>
      <c r="K216" s="4">
        <f t="shared" si="211"/>
        <v>150183.83049809065</v>
      </c>
      <c r="L216" s="4">
        <f t="shared" si="212"/>
        <v>27040.947227638178</v>
      </c>
      <c r="M216" s="4">
        <f t="shared" si="213"/>
        <v>7040.8730266264574</v>
      </c>
      <c r="N216" s="11">
        <f t="shared" si="214"/>
        <v>-2.9378482550772578E-3</v>
      </c>
      <c r="O216" s="11">
        <f t="shared" si="215"/>
        <v>7.5519899857923178E-4</v>
      </c>
      <c r="P216" s="11">
        <f t="shared" si="216"/>
        <v>1.6883033599950359E-3</v>
      </c>
      <c r="Q216" s="4">
        <f t="shared" si="217"/>
        <v>4378.5894024726558</v>
      </c>
      <c r="R216" s="4">
        <f t="shared" si="218"/>
        <v>6761.2342446289031</v>
      </c>
      <c r="S216" s="4">
        <f t="shared" si="219"/>
        <v>4221.3386089003798</v>
      </c>
      <c r="T216" s="4">
        <f t="shared" si="220"/>
        <v>25.017454301206506</v>
      </c>
      <c r="U216" s="4">
        <f t="shared" si="221"/>
        <v>84.356608446337532</v>
      </c>
      <c r="V216" s="4">
        <f t="shared" si="222"/>
        <v>137.20930867106907</v>
      </c>
      <c r="W216" s="11">
        <f t="shared" si="223"/>
        <v>-1.0734613539272964E-2</v>
      </c>
      <c r="X216" s="11">
        <f t="shared" si="224"/>
        <v>-1.217998157191269E-2</v>
      </c>
      <c r="Y216" s="11">
        <f t="shared" si="225"/>
        <v>-9.7425357312937999E-3</v>
      </c>
      <c r="Z216" s="4">
        <f t="shared" si="238"/>
        <v>4294.2712927404345</v>
      </c>
      <c r="AA216" s="4">
        <f t="shared" si="239"/>
        <v>16497.96255049761</v>
      </c>
      <c r="AB216" s="4">
        <f t="shared" si="240"/>
        <v>38010.896872586061</v>
      </c>
      <c r="AC216" s="12">
        <f t="shared" si="226"/>
        <v>1.2092074114038454</v>
      </c>
      <c r="AD216" s="12">
        <f t="shared" si="227"/>
        <v>3.0152337157673115</v>
      </c>
      <c r="AE216" s="12">
        <f t="shared" si="228"/>
        <v>11.164791687558644</v>
      </c>
      <c r="AF216" s="11">
        <f t="shared" si="229"/>
        <v>-4.0504037456468023E-3</v>
      </c>
      <c r="AG216" s="11">
        <f t="shared" si="230"/>
        <v>2.9673830763510267E-4</v>
      </c>
      <c r="AH216" s="11">
        <f t="shared" si="231"/>
        <v>9.7937136394747881E-3</v>
      </c>
      <c r="AI216" s="1">
        <f t="shared" si="195"/>
        <v>357583.70059418248</v>
      </c>
      <c r="AJ216" s="1">
        <f t="shared" si="196"/>
        <v>157917.99873582649</v>
      </c>
      <c r="AK216" s="1">
        <f t="shared" si="197"/>
        <v>60147.504618464634</v>
      </c>
      <c r="AL216" s="10">
        <f t="shared" si="232"/>
        <v>77.304637287908648</v>
      </c>
      <c r="AM216" s="10">
        <f t="shared" si="233"/>
        <v>18.103070875831378</v>
      </c>
      <c r="AN216" s="10">
        <f t="shared" si="234"/>
        <v>5.7846957289938805</v>
      </c>
      <c r="AO216" s="7">
        <f t="shared" si="235"/>
        <v>4.1299367951918983E-3</v>
      </c>
      <c r="AP216" s="7">
        <f t="shared" si="236"/>
        <v>5.2026311054298177E-3</v>
      </c>
      <c r="AQ216" s="7">
        <f t="shared" si="237"/>
        <v>4.7194428508897041E-3</v>
      </c>
      <c r="AR216" s="1">
        <f t="shared" si="243"/>
        <v>175021.3810628003</v>
      </c>
      <c r="AS216" s="1">
        <f t="shared" si="241"/>
        <v>80150.617351217763</v>
      </c>
      <c r="AT216" s="1">
        <f t="shared" si="242"/>
        <v>30765.686743748309</v>
      </c>
      <c r="AU216" s="1">
        <f t="shared" si="198"/>
        <v>35004.276212560064</v>
      </c>
      <c r="AV216" s="1">
        <f t="shared" si="199"/>
        <v>16030.123470243554</v>
      </c>
      <c r="AW216" s="1">
        <f t="shared" si="200"/>
        <v>6153.1373487496621</v>
      </c>
      <c r="AX216">
        <v>0.2</v>
      </c>
      <c r="AY216">
        <v>0.2</v>
      </c>
      <c r="AZ216">
        <v>0.2</v>
      </c>
      <c r="BA216">
        <f t="shared" si="244"/>
        <v>0.19999999999999998</v>
      </c>
      <c r="BB216">
        <f t="shared" si="250"/>
        <v>4.000000000000001E-3</v>
      </c>
      <c r="BC216">
        <f t="shared" si="245"/>
        <v>4.000000000000001E-3</v>
      </c>
      <c r="BD216">
        <f t="shared" si="246"/>
        <v>4.000000000000001E-3</v>
      </c>
      <c r="BE216">
        <f t="shared" si="247"/>
        <v>700.08552425120138</v>
      </c>
      <c r="BF216">
        <f t="shared" si="248"/>
        <v>320.6024694048711</v>
      </c>
      <c r="BG216">
        <f t="shared" si="249"/>
        <v>123.06274697499326</v>
      </c>
      <c r="BH216">
        <f t="shared" si="251"/>
        <v>1630.2778202083136</v>
      </c>
      <c r="BI216">
        <f t="shared" si="252"/>
        <v>194.3285229455204</v>
      </c>
      <c r="BJ216">
        <f t="shared" si="253"/>
        <v>32.37564937957243</v>
      </c>
      <c r="BK216" s="7">
        <f t="shared" si="254"/>
        <v>2.8589868876405772E-2</v>
      </c>
      <c r="BL216" s="8">
        <f>BL$3*temperature!$I326+BL$4*temperature!$I326^2+BL$5*temperature!$I326^6</f>
        <v>-38.204703552325903</v>
      </c>
      <c r="BM216" s="8">
        <f>BM$3*temperature!$I326+BM$4*temperature!$I326^2+BM$5*temperature!$I326^6</f>
        <v>-32.473375747092717</v>
      </c>
      <c r="BN216" s="8">
        <f>BN$3*temperature!$I326+BN$4*temperature!$I326^2+BN$5*temperature!$I326^6</f>
        <v>-27.808302886747438</v>
      </c>
      <c r="BO216" s="8"/>
      <c r="BP216" s="8"/>
      <c r="BQ216" s="8"/>
    </row>
    <row r="217" spans="1:69" x14ac:dyDescent="0.3">
      <c r="A217">
        <f t="shared" si="201"/>
        <v>2171</v>
      </c>
      <c r="B217" s="4">
        <f t="shared" si="202"/>
        <v>1165.3822304651421</v>
      </c>
      <c r="C217" s="4">
        <f t="shared" si="203"/>
        <v>2964.0524333925382</v>
      </c>
      <c r="D217" s="4">
        <f t="shared" si="204"/>
        <v>4369.6027945870137</v>
      </c>
      <c r="E217" s="11">
        <f t="shared" si="205"/>
        <v>1.0644577384661743E-6</v>
      </c>
      <c r="F217" s="11">
        <f t="shared" si="206"/>
        <v>2.097053122503654E-6</v>
      </c>
      <c r="G217" s="11">
        <f t="shared" si="207"/>
        <v>4.2810593529274726E-6</v>
      </c>
      <c r="H217" s="4">
        <f t="shared" si="208"/>
        <v>174493.6349372101</v>
      </c>
      <c r="I217" s="4">
        <f t="shared" si="209"/>
        <v>80205.511812388446</v>
      </c>
      <c r="J217" s="4">
        <f t="shared" si="210"/>
        <v>30815.970684736454</v>
      </c>
      <c r="K217" s="4">
        <f t="shared" si="211"/>
        <v>149730.818246271</v>
      </c>
      <c r="L217" s="4">
        <f t="shared" si="212"/>
        <v>27059.410592338394</v>
      </c>
      <c r="M217" s="4">
        <f t="shared" si="213"/>
        <v>7052.350552986356</v>
      </c>
      <c r="N217" s="11">
        <f t="shared" si="214"/>
        <v>-3.0163849884320415E-3</v>
      </c>
      <c r="O217" s="11">
        <f t="shared" si="215"/>
        <v>6.8279282322425416E-4</v>
      </c>
      <c r="P217" s="11">
        <f t="shared" si="216"/>
        <v>1.6301282975128562E-3</v>
      </c>
      <c r="Q217" s="4">
        <f t="shared" si="217"/>
        <v>4318.5258004592379</v>
      </c>
      <c r="R217" s="4">
        <f t="shared" si="218"/>
        <v>6683.4568447234178</v>
      </c>
      <c r="S217" s="4">
        <f t="shared" si="219"/>
        <v>4187.0442735570705</v>
      </c>
      <c r="T217" s="4">
        <f t="shared" si="220"/>
        <v>24.748901597546631</v>
      </c>
      <c r="U217" s="4">
        <f t="shared" si="221"/>
        <v>83.329146509992086</v>
      </c>
      <c r="V217" s="4">
        <f t="shared" si="222"/>
        <v>135.87254207867505</v>
      </c>
      <c r="W217" s="11">
        <f t="shared" si="223"/>
        <v>-1.0734613539272964E-2</v>
      </c>
      <c r="X217" s="11">
        <f t="shared" si="224"/>
        <v>-1.217998157191269E-2</v>
      </c>
      <c r="Y217" s="11">
        <f t="shared" si="225"/>
        <v>-9.7425357312937999E-3</v>
      </c>
      <c r="Z217" s="4">
        <f t="shared" si="238"/>
        <v>4218.5419176941405</v>
      </c>
      <c r="AA217" s="4">
        <f t="shared" si="239"/>
        <v>16314.2007759148</v>
      </c>
      <c r="AB217" s="4">
        <f t="shared" si="240"/>
        <v>38073.558017132527</v>
      </c>
      <c r="AC217" s="12">
        <f t="shared" si="226"/>
        <v>1.2043096331754313</v>
      </c>
      <c r="AD217" s="12">
        <f t="shared" si="227"/>
        <v>3.0161284511172526</v>
      </c>
      <c r="AE217" s="12">
        <f t="shared" si="228"/>
        <v>11.274136460190983</v>
      </c>
      <c r="AF217" s="11">
        <f t="shared" si="229"/>
        <v>-4.0504037456468023E-3</v>
      </c>
      <c r="AG217" s="11">
        <f t="shared" si="230"/>
        <v>2.9673830763510267E-4</v>
      </c>
      <c r="AH217" s="11">
        <f t="shared" si="231"/>
        <v>9.7937136394747881E-3</v>
      </c>
      <c r="AI217" s="1">
        <f t="shared" si="195"/>
        <v>356829.60674732429</v>
      </c>
      <c r="AJ217" s="1">
        <f t="shared" si="196"/>
        <v>158156.32233248741</v>
      </c>
      <c r="AK217" s="1">
        <f t="shared" si="197"/>
        <v>60285.891505367836</v>
      </c>
      <c r="AL217" s="10">
        <f t="shared" si="232"/>
        <v>77.6207079212232</v>
      </c>
      <c r="AM217" s="10">
        <f t="shared" si="233"/>
        <v>18.196312639477355</v>
      </c>
      <c r="AN217" s="10">
        <f t="shared" si="234"/>
        <v>5.8117232644876253</v>
      </c>
      <c r="AO217" s="7">
        <f t="shared" si="235"/>
        <v>4.0886374272399795E-3</v>
      </c>
      <c r="AP217" s="7">
        <f t="shared" si="236"/>
        <v>5.1506047943755198E-3</v>
      </c>
      <c r="AQ217" s="7">
        <f t="shared" si="237"/>
        <v>4.6722484223808069E-3</v>
      </c>
      <c r="AR217" s="1">
        <f t="shared" si="243"/>
        <v>174493.6349372101</v>
      </c>
      <c r="AS217" s="1">
        <f t="shared" si="241"/>
        <v>80205.511812388446</v>
      </c>
      <c r="AT217" s="1">
        <f t="shared" si="242"/>
        <v>30815.970684736454</v>
      </c>
      <c r="AU217" s="1">
        <f t="shared" si="198"/>
        <v>34898.726987442024</v>
      </c>
      <c r="AV217" s="1">
        <f t="shared" si="199"/>
        <v>16041.10236247769</v>
      </c>
      <c r="AW217" s="1">
        <f t="shared" si="200"/>
        <v>6163.1941369472916</v>
      </c>
      <c r="AX217">
        <v>0.2</v>
      </c>
      <c r="AY217">
        <v>0.2</v>
      </c>
      <c r="AZ217">
        <v>0.2</v>
      </c>
      <c r="BA217">
        <f t="shared" si="244"/>
        <v>0.2</v>
      </c>
      <c r="BB217">
        <f t="shared" si="250"/>
        <v>4.000000000000001E-3</v>
      </c>
      <c r="BC217">
        <f t="shared" si="245"/>
        <v>4.000000000000001E-3</v>
      </c>
      <c r="BD217">
        <f t="shared" si="246"/>
        <v>4.000000000000001E-3</v>
      </c>
      <c r="BE217">
        <f t="shared" si="247"/>
        <v>697.97453974884058</v>
      </c>
      <c r="BF217">
        <f t="shared" si="248"/>
        <v>320.82204724955386</v>
      </c>
      <c r="BG217">
        <f t="shared" si="249"/>
        <v>123.26388273894585</v>
      </c>
      <c r="BH217">
        <f t="shared" si="251"/>
        <v>1654.5397755117108</v>
      </c>
      <c r="BI217">
        <f t="shared" si="252"/>
        <v>196.65201602961403</v>
      </c>
      <c r="BJ217">
        <f t="shared" si="253"/>
        <v>32.37519400826131</v>
      </c>
      <c r="BK217" s="7">
        <f t="shared" si="254"/>
        <v>2.8519094716332488E-2</v>
      </c>
      <c r="BL217" s="8">
        <f>BL$3*temperature!$I327+BL$4*temperature!$I327^2+BL$5*temperature!$I327^6</f>
        <v>-38.614553258360623</v>
      </c>
      <c r="BM217" s="8">
        <f>BM$3*temperature!$I327+BM$4*temperature!$I327^2+BM$5*temperature!$I327^6</f>
        <v>-32.792091278256748</v>
      </c>
      <c r="BN217" s="8">
        <f>BN$3*temperature!$I327+BN$4*temperature!$I327^2+BN$5*temperature!$I327^6</f>
        <v>-28.058304164033249</v>
      </c>
      <c r="BO217" s="8"/>
      <c r="BP217" s="8"/>
      <c r="BQ217" s="8"/>
    </row>
    <row r="218" spans="1:69" x14ac:dyDescent="0.3">
      <c r="A218">
        <f t="shared" si="201"/>
        <v>2172</v>
      </c>
      <c r="B218" s="4">
        <f t="shared" si="202"/>
        <v>1165.383408940269</v>
      </c>
      <c r="C218" s="4">
        <f t="shared" si="203"/>
        <v>2964.0583383791782</v>
      </c>
      <c r="D218" s="4">
        <f t="shared" si="204"/>
        <v>4369.6205657894798</v>
      </c>
      <c r="E218" s="11">
        <f t="shared" si="205"/>
        <v>1.0112348515428656E-6</v>
      </c>
      <c r="F218" s="11">
        <f t="shared" si="206"/>
        <v>1.9922004663784712E-6</v>
      </c>
      <c r="G218" s="11">
        <f t="shared" si="207"/>
        <v>4.0670063852810989E-6</v>
      </c>
      <c r="H218" s="4">
        <f t="shared" si="208"/>
        <v>173953.95631992896</v>
      </c>
      <c r="I218" s="4">
        <f t="shared" si="209"/>
        <v>80254.722863815303</v>
      </c>
      <c r="J218" s="4">
        <f t="shared" si="210"/>
        <v>30864.568166441895</v>
      </c>
      <c r="K218" s="4">
        <f t="shared" si="211"/>
        <v>149267.57579131183</v>
      </c>
      <c r="L218" s="4">
        <f t="shared" si="212"/>
        <v>27075.95927673293</v>
      </c>
      <c r="M218" s="4">
        <f t="shared" si="213"/>
        <v>7063.4435420059062</v>
      </c>
      <c r="N218" s="11">
        <f t="shared" si="214"/>
        <v>-3.0938350593746611E-3</v>
      </c>
      <c r="O218" s="11">
        <f t="shared" si="215"/>
        <v>6.1156854610944222E-4</v>
      </c>
      <c r="P218" s="11">
        <f t="shared" si="216"/>
        <v>1.5729491800224871E-3</v>
      </c>
      <c r="Q218" s="4">
        <f t="shared" si="217"/>
        <v>4258.9550182996763</v>
      </c>
      <c r="R218" s="4">
        <f t="shared" si="218"/>
        <v>6606.1032318001844</v>
      </c>
      <c r="S218" s="4">
        <f t="shared" si="219"/>
        <v>4152.7905779104767</v>
      </c>
      <c r="T218" s="4">
        <f t="shared" si="220"/>
        <v>24.483231703375473</v>
      </c>
      <c r="U218" s="4">
        <f t="shared" si="221"/>
        <v>82.314199041097169</v>
      </c>
      <c r="V218" s="4">
        <f t="shared" si="222"/>
        <v>134.54879898257184</v>
      </c>
      <c r="W218" s="11">
        <f t="shared" si="223"/>
        <v>-1.0734613539272964E-2</v>
      </c>
      <c r="X218" s="11">
        <f t="shared" si="224"/>
        <v>-1.217998157191269E-2</v>
      </c>
      <c r="Y218" s="11">
        <f t="shared" si="225"/>
        <v>-9.7425357312937999E-3</v>
      </c>
      <c r="Z218" s="4">
        <f t="shared" si="238"/>
        <v>4143.8213694325796</v>
      </c>
      <c r="AA218" s="4">
        <f t="shared" si="239"/>
        <v>16131.316832605022</v>
      </c>
      <c r="AB218" s="4">
        <f t="shared" si="240"/>
        <v>38134.099022963295</v>
      </c>
      <c r="AC218" s="12">
        <f t="shared" si="226"/>
        <v>1.1994316929262989</v>
      </c>
      <c r="AD218" s="12">
        <f t="shared" si="227"/>
        <v>3.0170234519694472</v>
      </c>
      <c r="AE218" s="12">
        <f t="shared" si="228"/>
        <v>11.384552124214455</v>
      </c>
      <c r="AF218" s="11">
        <f t="shared" si="229"/>
        <v>-4.0504037456468023E-3</v>
      </c>
      <c r="AG218" s="11">
        <f t="shared" si="230"/>
        <v>2.9673830763510267E-4</v>
      </c>
      <c r="AH218" s="11">
        <f t="shared" si="231"/>
        <v>9.7937136394747881E-3</v>
      </c>
      <c r="AI218" s="1">
        <f t="shared" si="195"/>
        <v>356045.37306003389</v>
      </c>
      <c r="AJ218" s="1">
        <f t="shared" si="196"/>
        <v>158381.79246171637</v>
      </c>
      <c r="AK218" s="1">
        <f t="shared" si="197"/>
        <v>60420.496491778344</v>
      </c>
      <c r="AL218" s="10">
        <f t="shared" si="232"/>
        <v>77.934897223443414</v>
      </c>
      <c r="AM218" s="10">
        <f t="shared" si="233"/>
        <v>18.289097434446994</v>
      </c>
      <c r="AN218" s="10">
        <f t="shared" si="234"/>
        <v>5.8386055411929032</v>
      </c>
      <c r="AO218" s="7">
        <f t="shared" si="235"/>
        <v>4.0477510529675796E-3</v>
      </c>
      <c r="AP218" s="7">
        <f t="shared" si="236"/>
        <v>5.0990987464317643E-3</v>
      </c>
      <c r="AQ218" s="7">
        <f t="shared" si="237"/>
        <v>4.6255259381569984E-3</v>
      </c>
      <c r="AR218" s="1">
        <f t="shared" si="243"/>
        <v>173953.95631992896</v>
      </c>
      <c r="AS218" s="1">
        <f t="shared" si="241"/>
        <v>80254.722863815303</v>
      </c>
      <c r="AT218" s="1">
        <f t="shared" si="242"/>
        <v>30864.568166441895</v>
      </c>
      <c r="AU218" s="1">
        <f t="shared" si="198"/>
        <v>34790.79126398579</v>
      </c>
      <c r="AV218" s="1">
        <f t="shared" si="199"/>
        <v>16050.944572763061</v>
      </c>
      <c r="AW218" s="1">
        <f t="shared" si="200"/>
        <v>6172.9136332883791</v>
      </c>
      <c r="AX218">
        <v>0.2</v>
      </c>
      <c r="AY218">
        <v>0.2</v>
      </c>
      <c r="AZ218">
        <v>0.2</v>
      </c>
      <c r="BA218">
        <f t="shared" si="244"/>
        <v>0.2</v>
      </c>
      <c r="BB218">
        <f t="shared" si="250"/>
        <v>4.000000000000001E-3</v>
      </c>
      <c r="BC218">
        <f t="shared" si="245"/>
        <v>4.000000000000001E-3</v>
      </c>
      <c r="BD218">
        <f t="shared" si="246"/>
        <v>4.000000000000001E-3</v>
      </c>
      <c r="BE218">
        <f t="shared" si="247"/>
        <v>695.81582527971602</v>
      </c>
      <c r="BF218">
        <f t="shared" si="248"/>
        <v>321.01889145526127</v>
      </c>
      <c r="BG218">
        <f t="shared" si="249"/>
        <v>123.45827266576761</v>
      </c>
      <c r="BH218">
        <f t="shared" si="251"/>
        <v>1679.1646242583936</v>
      </c>
      <c r="BI218">
        <f t="shared" si="252"/>
        <v>199.00352512227016</v>
      </c>
      <c r="BJ218">
        <f t="shared" si="253"/>
        <v>32.374771091726714</v>
      </c>
      <c r="BK218" s="7">
        <f t="shared" si="254"/>
        <v>2.8449455998875245E-2</v>
      </c>
      <c r="BL218" s="8">
        <f>BL$3*temperature!$I328+BL$4*temperature!$I328^2+BL$5*temperature!$I328^6</f>
        <v>-39.022801538336225</v>
      </c>
      <c r="BM218" s="8">
        <f>BM$3*temperature!$I328+BM$4*temperature!$I328^2+BM$5*temperature!$I328^6</f>
        <v>-33.1094849452452</v>
      </c>
      <c r="BN218" s="8">
        <f>BN$3*temperature!$I328+BN$4*temperature!$I328^2+BN$5*temperature!$I328^6</f>
        <v>-28.307203881262843</v>
      </c>
      <c r="BO218" s="8"/>
      <c r="BP218" s="8"/>
      <c r="BQ218" s="8"/>
    </row>
    <row r="219" spans="1:69" x14ac:dyDescent="0.3">
      <c r="A219">
        <f t="shared" si="201"/>
        <v>2173</v>
      </c>
      <c r="B219" s="4">
        <f t="shared" si="202"/>
        <v>1165.3845284927718</v>
      </c>
      <c r="C219" s="4">
        <f t="shared" si="203"/>
        <v>2964.0639481276621</v>
      </c>
      <c r="D219" s="4">
        <f t="shared" si="204"/>
        <v>4369.6374485004844</v>
      </c>
      <c r="E219" s="11">
        <f t="shared" si="205"/>
        <v>9.6067310896572221E-7</v>
      </c>
      <c r="F219" s="11">
        <f t="shared" si="206"/>
        <v>1.8925904430595475E-6</v>
      </c>
      <c r="G219" s="11">
        <f t="shared" si="207"/>
        <v>3.8636560660170436E-6</v>
      </c>
      <c r="H219" s="4">
        <f t="shared" si="208"/>
        <v>173402.65153355274</v>
      </c>
      <c r="I219" s="4">
        <f t="shared" si="209"/>
        <v>80298.333542943132</v>
      </c>
      <c r="J219" s="4">
        <f t="shared" si="210"/>
        <v>30911.501460638367</v>
      </c>
      <c r="K219" s="4">
        <f t="shared" si="211"/>
        <v>148794.36554543916</v>
      </c>
      <c r="L219" s="4">
        <f t="shared" si="212"/>
        <v>27090.621170189639</v>
      </c>
      <c r="M219" s="4">
        <f t="shared" si="213"/>
        <v>7074.1570267451307</v>
      </c>
      <c r="N219" s="11">
        <f t="shared" si="214"/>
        <v>-3.1702145852108288E-3</v>
      </c>
      <c r="O219" s="11">
        <f t="shared" si="215"/>
        <v>5.415096583230028E-4</v>
      </c>
      <c r="P219" s="11">
        <f t="shared" si="216"/>
        <v>1.5167509551838876E-3</v>
      </c>
      <c r="Q219" s="4">
        <f t="shared" si="217"/>
        <v>4199.8839521112304</v>
      </c>
      <c r="R219" s="4">
        <f t="shared" si="218"/>
        <v>6529.1870708653769</v>
      </c>
      <c r="S219" s="4">
        <f t="shared" si="219"/>
        <v>4118.5851633434631</v>
      </c>
      <c r="T219" s="4">
        <f t="shared" si="220"/>
        <v>24.220413672847261</v>
      </c>
      <c r="U219" s="4">
        <f t="shared" si="221"/>
        <v>81.311613613669849</v>
      </c>
      <c r="V219" s="4">
        <f t="shared" si="222"/>
        <v>133.23795250088148</v>
      </c>
      <c r="W219" s="11">
        <f t="shared" si="223"/>
        <v>-1.0734613539272964E-2</v>
      </c>
      <c r="X219" s="11">
        <f t="shared" si="224"/>
        <v>-1.217998157191269E-2</v>
      </c>
      <c r="Y219" s="11">
        <f t="shared" si="225"/>
        <v>-9.7425357312937999E-3</v>
      </c>
      <c r="Z219" s="4">
        <f t="shared" si="238"/>
        <v>4070.1078771517859</v>
      </c>
      <c r="AA219" s="4">
        <f t="shared" si="239"/>
        <v>15949.346079160172</v>
      </c>
      <c r="AB219" s="4">
        <f t="shared" si="240"/>
        <v>38192.547733232481</v>
      </c>
      <c r="AC219" s="12">
        <f t="shared" si="226"/>
        <v>1.1945735103046227</v>
      </c>
      <c r="AD219" s="12">
        <f t="shared" si="227"/>
        <v>3.0179187184026799</v>
      </c>
      <c r="AE219" s="12">
        <f t="shared" si="228"/>
        <v>11.496049167632686</v>
      </c>
      <c r="AF219" s="11">
        <f t="shared" si="229"/>
        <v>-4.0504037456468023E-3</v>
      </c>
      <c r="AG219" s="11">
        <f t="shared" si="230"/>
        <v>2.9673830763510267E-4</v>
      </c>
      <c r="AH219" s="11">
        <f t="shared" si="231"/>
        <v>9.7937136394747881E-3</v>
      </c>
      <c r="AI219" s="1">
        <f t="shared" si="195"/>
        <v>355231.6270180163</v>
      </c>
      <c r="AJ219" s="1">
        <f t="shared" si="196"/>
        <v>158594.55778830778</v>
      </c>
      <c r="AK219" s="1">
        <f t="shared" si="197"/>
        <v>60551.360475888891</v>
      </c>
      <c r="AL219" s="10">
        <f t="shared" si="232"/>
        <v>78.247203675119536</v>
      </c>
      <c r="AM219" s="10">
        <f t="shared" si="233"/>
        <v>18.381422769110337</v>
      </c>
      <c r="AN219" s="10">
        <f t="shared" si="234"/>
        <v>5.8653420963526237</v>
      </c>
      <c r="AO219" s="7">
        <f t="shared" si="235"/>
        <v>4.0072735424379041E-3</v>
      </c>
      <c r="AP219" s="7">
        <f t="shared" si="236"/>
        <v>5.0481077589674466E-3</v>
      </c>
      <c r="AQ219" s="7">
        <f t="shared" si="237"/>
        <v>4.5792706787754281E-3</v>
      </c>
      <c r="AR219" s="1">
        <f t="shared" si="243"/>
        <v>173402.65153355274</v>
      </c>
      <c r="AS219" s="1">
        <f t="shared" si="241"/>
        <v>80298.333542943132</v>
      </c>
      <c r="AT219" s="1">
        <f t="shared" si="242"/>
        <v>30911.501460638367</v>
      </c>
      <c r="AU219" s="1">
        <f t="shared" si="198"/>
        <v>34680.530306710549</v>
      </c>
      <c r="AV219" s="1">
        <f t="shared" si="199"/>
        <v>16059.666708588627</v>
      </c>
      <c r="AW219" s="1">
        <f t="shared" si="200"/>
        <v>6182.3002921276739</v>
      </c>
      <c r="AX219">
        <v>0.2</v>
      </c>
      <c r="AY219">
        <v>0.2</v>
      </c>
      <c r="AZ219">
        <v>0.2</v>
      </c>
      <c r="BA219">
        <f t="shared" si="244"/>
        <v>0.19999999999999998</v>
      </c>
      <c r="BB219">
        <f t="shared" si="250"/>
        <v>4.000000000000001E-3</v>
      </c>
      <c r="BC219">
        <f t="shared" si="245"/>
        <v>4.000000000000001E-3</v>
      </c>
      <c r="BD219">
        <f t="shared" si="246"/>
        <v>4.000000000000001E-3</v>
      </c>
      <c r="BE219">
        <f t="shared" si="247"/>
        <v>693.61060613421114</v>
      </c>
      <c r="BF219">
        <f t="shared" si="248"/>
        <v>321.19333417177262</v>
      </c>
      <c r="BG219">
        <f t="shared" si="249"/>
        <v>123.64600584255349</v>
      </c>
      <c r="BH219">
        <f t="shared" si="251"/>
        <v>1704.1577940179602</v>
      </c>
      <c r="BI219">
        <f t="shared" si="252"/>
        <v>201.38338749289045</v>
      </c>
      <c r="BJ219">
        <f t="shared" si="253"/>
        <v>32.374380129389849</v>
      </c>
      <c r="BK219" s="7">
        <f t="shared" si="254"/>
        <v>2.8380937100276976E-2</v>
      </c>
      <c r="BL219" s="8">
        <f>BL$3*temperature!$I329+BL$4*temperature!$I329^2+BL$5*temperature!$I329^6</f>
        <v>-39.429418819730202</v>
      </c>
      <c r="BM219" s="8">
        <f>BM$3*temperature!$I329+BM$4*temperature!$I329^2+BM$5*temperature!$I329^6</f>
        <v>-33.42553574857078</v>
      </c>
      <c r="BN219" s="8">
        <f>BN$3*temperature!$I329+BN$4*temperature!$I329^2+BN$5*temperature!$I329^6</f>
        <v>-28.554987254552621</v>
      </c>
      <c r="BO219" s="8"/>
      <c r="BP219" s="8"/>
      <c r="BQ219" s="8"/>
    </row>
    <row r="220" spans="1:69" x14ac:dyDescent="0.3">
      <c r="A220">
        <f t="shared" si="201"/>
        <v>2174</v>
      </c>
      <c r="B220" s="4">
        <f t="shared" si="202"/>
        <v>1165.385592068671</v>
      </c>
      <c r="C220" s="4">
        <f t="shared" si="203"/>
        <v>2964.0692773988076</v>
      </c>
      <c r="D220" s="4">
        <f t="shared" si="204"/>
        <v>4369.6534871379063</v>
      </c>
      <c r="E220" s="11">
        <f t="shared" si="205"/>
        <v>9.1263945351743604E-7</v>
      </c>
      <c r="F220" s="11">
        <f t="shared" si="206"/>
        <v>1.7979609209065701E-6</v>
      </c>
      <c r="G220" s="11">
        <f t="shared" si="207"/>
        <v>3.6704732627161914E-6</v>
      </c>
      <c r="H220" s="4">
        <f t="shared" si="208"/>
        <v>172840.02408009706</v>
      </c>
      <c r="I220" s="4">
        <f t="shared" si="209"/>
        <v>80336.426951642919</v>
      </c>
      <c r="J220" s="4">
        <f t="shared" si="210"/>
        <v>30956.792822061565</v>
      </c>
      <c r="K220" s="4">
        <f t="shared" si="211"/>
        <v>148311.44752123582</v>
      </c>
      <c r="L220" s="4">
        <f t="shared" si="212"/>
        <v>27103.424189243018</v>
      </c>
      <c r="M220" s="4">
        <f t="shared" si="213"/>
        <v>7084.4960391442974</v>
      </c>
      <c r="N220" s="11">
        <f t="shared" si="214"/>
        <v>-3.2455397247945772E-3</v>
      </c>
      <c r="O220" s="11">
        <f t="shared" si="215"/>
        <v>4.7259968580815048E-4</v>
      </c>
      <c r="P220" s="11">
        <f t="shared" si="216"/>
        <v>1.4615186459783214E-3</v>
      </c>
      <c r="Q220" s="4">
        <f t="shared" si="217"/>
        <v>4141.3190326356653</v>
      </c>
      <c r="R220" s="4">
        <f t="shared" si="218"/>
        <v>6452.7214024722416</v>
      </c>
      <c r="S220" s="4">
        <f t="shared" si="219"/>
        <v>4084.4354368820027</v>
      </c>
      <c r="T220" s="4">
        <f t="shared" si="220"/>
        <v>23.960416892307922</v>
      </c>
      <c r="U220" s="4">
        <f t="shared" si="221"/>
        <v>80.321239658272859</v>
      </c>
      <c r="V220" s="4">
        <f t="shared" si="222"/>
        <v>131.9398769878772</v>
      </c>
      <c r="W220" s="11">
        <f t="shared" si="223"/>
        <v>-1.0734613539272964E-2</v>
      </c>
      <c r="X220" s="11">
        <f t="shared" si="224"/>
        <v>-1.217998157191269E-2</v>
      </c>
      <c r="Y220" s="11">
        <f t="shared" si="225"/>
        <v>-9.7425357312937999E-3</v>
      </c>
      <c r="Z220" s="4">
        <f t="shared" si="238"/>
        <v>3997.3991647659091</v>
      </c>
      <c r="AA220" s="4">
        <f t="shared" si="239"/>
        <v>15768.322378944851</v>
      </c>
      <c r="AB220" s="4">
        <f t="shared" si="240"/>
        <v>38248.931983657538</v>
      </c>
      <c r="AC220" s="12">
        <f t="shared" si="226"/>
        <v>1.1897350052840343</v>
      </c>
      <c r="AD220" s="12">
        <f t="shared" si="227"/>
        <v>3.0188142504957591</v>
      </c>
      <c r="AE220" s="12">
        <f t="shared" si="228"/>
        <v>11.608638181165803</v>
      </c>
      <c r="AF220" s="11">
        <f t="shared" si="229"/>
        <v>-4.0504037456468023E-3</v>
      </c>
      <c r="AG220" s="11">
        <f t="shared" si="230"/>
        <v>2.9673830763510267E-4</v>
      </c>
      <c r="AH220" s="11">
        <f t="shared" si="231"/>
        <v>9.7937136394747881E-3</v>
      </c>
      <c r="AI220" s="1">
        <f t="shared" si="195"/>
        <v>354388.99462292524</v>
      </c>
      <c r="AJ220" s="1">
        <f t="shared" si="196"/>
        <v>158794.76871806564</v>
      </c>
      <c r="AK220" s="1">
        <f t="shared" si="197"/>
        <v>60678.524720427675</v>
      </c>
      <c r="AL220" s="10">
        <f t="shared" si="232"/>
        <v>78.557626044686018</v>
      </c>
      <c r="AM220" s="10">
        <f t="shared" si="233"/>
        <v>18.473286257982927</v>
      </c>
      <c r="AN220" s="10">
        <f t="shared" si="234"/>
        <v>5.8919324955446104</v>
      </c>
      <c r="AO220" s="7">
        <f t="shared" si="235"/>
        <v>3.9672008070135252E-3</v>
      </c>
      <c r="AP220" s="7">
        <f t="shared" si="236"/>
        <v>4.9976266813777717E-3</v>
      </c>
      <c r="AQ220" s="7">
        <f t="shared" si="237"/>
        <v>4.5334779719876737E-3</v>
      </c>
      <c r="AR220" s="1">
        <f t="shared" si="243"/>
        <v>172840.02408009706</v>
      </c>
      <c r="AS220" s="1">
        <f t="shared" si="241"/>
        <v>80336.426951642919</v>
      </c>
      <c r="AT220" s="1">
        <f t="shared" si="242"/>
        <v>30956.792822061565</v>
      </c>
      <c r="AU220" s="1">
        <f t="shared" si="198"/>
        <v>34568.004816019413</v>
      </c>
      <c r="AV220" s="1">
        <f t="shared" si="199"/>
        <v>16067.285390328585</v>
      </c>
      <c r="AW220" s="1">
        <f t="shared" si="200"/>
        <v>6191.3585644123132</v>
      </c>
      <c r="AX220">
        <v>0.2</v>
      </c>
      <c r="AY220">
        <v>0.2</v>
      </c>
      <c r="AZ220">
        <v>0.2</v>
      </c>
      <c r="BA220">
        <f t="shared" si="244"/>
        <v>0.2</v>
      </c>
      <c r="BB220">
        <f t="shared" si="250"/>
        <v>4.000000000000001E-3</v>
      </c>
      <c r="BC220">
        <f t="shared" si="245"/>
        <v>4.000000000000001E-3</v>
      </c>
      <c r="BD220">
        <f t="shared" si="246"/>
        <v>4.000000000000001E-3</v>
      </c>
      <c r="BE220">
        <f t="shared" si="247"/>
        <v>691.36009632038838</v>
      </c>
      <c r="BF220">
        <f t="shared" si="248"/>
        <v>321.34570780657174</v>
      </c>
      <c r="BG220">
        <f t="shared" si="249"/>
        <v>123.82717128824629</v>
      </c>
      <c r="BH220">
        <f t="shared" si="251"/>
        <v>1729.5247930559744</v>
      </c>
      <c r="BI220">
        <f t="shared" si="252"/>
        <v>203.79194443389787</v>
      </c>
      <c r="BJ220">
        <f t="shared" si="253"/>
        <v>32.374020623936218</v>
      </c>
      <c r="BK220" s="7">
        <f t="shared" si="254"/>
        <v>2.8313522379328687E-2</v>
      </c>
      <c r="BL220" s="8">
        <f>BL$3*temperature!$I330+BL$4*temperature!$I330^2+BL$5*temperature!$I330^6</f>
        <v>-39.834376874419249</v>
      </c>
      <c r="BM220" s="8">
        <f>BM$3*temperature!$I330+BM$4*temperature!$I330^2+BM$5*temperature!$I330^6</f>
        <v>-33.740223700236811</v>
      </c>
      <c r="BN220" s="8">
        <f>BN$3*temperature!$I330+BN$4*temperature!$I330^2+BN$5*temperature!$I330^6</f>
        <v>-28.801640264724163</v>
      </c>
      <c r="BO220" s="8"/>
      <c r="BP220" s="8"/>
      <c r="BQ220" s="8"/>
    </row>
    <row r="221" spans="1:69" x14ac:dyDescent="0.3">
      <c r="A221">
        <f t="shared" si="201"/>
        <v>2175</v>
      </c>
      <c r="B221" s="4">
        <f t="shared" si="202"/>
        <v>1165.3866024666975</v>
      </c>
      <c r="C221" s="4">
        <f t="shared" si="203"/>
        <v>2964.074340215499</v>
      </c>
      <c r="D221" s="4">
        <f t="shared" si="204"/>
        <v>4369.6687238993836</v>
      </c>
      <c r="E221" s="11">
        <f t="shared" si="205"/>
        <v>8.6700748084156423E-7</v>
      </c>
      <c r="F221" s="11">
        <f t="shared" si="206"/>
        <v>1.7080628748612415E-6</v>
      </c>
      <c r="G221" s="11">
        <f t="shared" si="207"/>
        <v>3.4869495995803815E-6</v>
      </c>
      <c r="H221" s="4">
        <f t="shared" si="208"/>
        <v>172266.37451442744</v>
      </c>
      <c r="I221" s="4">
        <f t="shared" si="209"/>
        <v>80369.086195655123</v>
      </c>
      <c r="J221" s="4">
        <f t="shared" si="210"/>
        <v>31000.464474029272</v>
      </c>
      <c r="K221" s="4">
        <f t="shared" si="211"/>
        <v>147819.07922212465</v>
      </c>
      <c r="L221" s="4">
        <f t="shared" si="212"/>
        <v>27114.39625694813</v>
      </c>
      <c r="M221" s="4">
        <f t="shared" si="213"/>
        <v>7094.4656066204552</v>
      </c>
      <c r="N221" s="11">
        <f t="shared" si="214"/>
        <v>-3.3198266711048641E-3</v>
      </c>
      <c r="O221" s="11">
        <f t="shared" si="215"/>
        <v>4.0482219621051918E-4</v>
      </c>
      <c r="P221" s="11">
        <f t="shared" si="216"/>
        <v>1.4072373562032947E-3</v>
      </c>
      <c r="Q221" s="4">
        <f t="shared" si="217"/>
        <v>4083.2662365383449</v>
      </c>
      <c r="R221" s="4">
        <f t="shared" si="218"/>
        <v>6376.7186547619885</v>
      </c>
      <c r="S221" s="4">
        <f t="shared" si="219"/>
        <v>4050.3485742780636</v>
      </c>
      <c r="T221" s="4">
        <f t="shared" si="220"/>
        <v>23.703211076729129</v>
      </c>
      <c r="U221" s="4">
        <f t="shared" si="221"/>
        <v>79.342928439401916</v>
      </c>
      <c r="V221" s="4">
        <f t="shared" si="222"/>
        <v>130.65444802194028</v>
      </c>
      <c r="W221" s="11">
        <f t="shared" si="223"/>
        <v>-1.0734613539272964E-2</v>
      </c>
      <c r="X221" s="11">
        <f t="shared" si="224"/>
        <v>-1.217998157191269E-2</v>
      </c>
      <c r="Y221" s="11">
        <f t="shared" si="225"/>
        <v>-9.7425357312937999E-3</v>
      </c>
      <c r="Z221" s="4">
        <f t="shared" si="238"/>
        <v>3925.6924715167547</v>
      </c>
      <c r="AA221" s="4">
        <f t="shared" si="239"/>
        <v>15588.278126482763</v>
      </c>
      <c r="AB221" s="4">
        <f t="shared" si="240"/>
        <v>38303.279583973534</v>
      </c>
      <c r="AC221" s="12">
        <f t="shared" si="226"/>
        <v>1.1849160981623048</v>
      </c>
      <c r="AD221" s="12">
        <f t="shared" si="227"/>
        <v>3.0197100483275161</v>
      </c>
      <c r="AE221" s="12">
        <f t="shared" si="228"/>
        <v>11.722329859256414</v>
      </c>
      <c r="AF221" s="11">
        <f t="shared" si="229"/>
        <v>-4.0504037456468023E-3</v>
      </c>
      <c r="AG221" s="11">
        <f t="shared" si="230"/>
        <v>2.9673830763510267E-4</v>
      </c>
      <c r="AH221" s="11">
        <f t="shared" si="231"/>
        <v>9.7937136394747881E-3</v>
      </c>
      <c r="AI221" s="1">
        <f t="shared" si="195"/>
        <v>353518.09997665219</v>
      </c>
      <c r="AJ221" s="1">
        <f t="shared" si="196"/>
        <v>158982.57723658768</v>
      </c>
      <c r="AK221" s="1">
        <f t="shared" si="197"/>
        <v>60802.030812797224</v>
      </c>
      <c r="AL221" s="10">
        <f t="shared" si="232"/>
        <v>78.86616338335314</v>
      </c>
      <c r="AM221" s="10">
        <f t="shared" si="233"/>
        <v>18.564685620395597</v>
      </c>
      <c r="AN221" s="10">
        <f t="shared" si="234"/>
        <v>5.918376332263791</v>
      </c>
      <c r="AO221" s="7">
        <f t="shared" si="235"/>
        <v>3.9275287989433902E-3</v>
      </c>
      <c r="AP221" s="7">
        <f t="shared" si="236"/>
        <v>4.9476504145639939E-3</v>
      </c>
      <c r="AQ221" s="7">
        <f t="shared" si="237"/>
        <v>4.4881431922677972E-3</v>
      </c>
      <c r="AR221" s="1">
        <f t="shared" si="243"/>
        <v>172266.37451442744</v>
      </c>
      <c r="AS221" s="1">
        <f t="shared" si="241"/>
        <v>80369.086195655123</v>
      </c>
      <c r="AT221" s="1">
        <f t="shared" si="242"/>
        <v>31000.464474029272</v>
      </c>
      <c r="AU221" s="1">
        <f t="shared" si="198"/>
        <v>34453.274902885489</v>
      </c>
      <c r="AV221" s="1">
        <f t="shared" si="199"/>
        <v>16073.817239131025</v>
      </c>
      <c r="AW221" s="1">
        <f t="shared" si="200"/>
        <v>6200.0928948058545</v>
      </c>
      <c r="AX221">
        <v>0.2</v>
      </c>
      <c r="AY221">
        <v>0.2</v>
      </c>
      <c r="AZ221">
        <v>0.2</v>
      </c>
      <c r="BA221">
        <f t="shared" si="244"/>
        <v>0.19999999999999998</v>
      </c>
      <c r="BB221">
        <f t="shared" si="250"/>
        <v>4.000000000000001E-3</v>
      </c>
      <c r="BC221">
        <f t="shared" si="245"/>
        <v>4.000000000000001E-3</v>
      </c>
      <c r="BD221">
        <f t="shared" si="246"/>
        <v>4.000000000000001E-3</v>
      </c>
      <c r="BE221">
        <f t="shared" si="247"/>
        <v>689.06549805770999</v>
      </c>
      <c r="BF221">
        <f t="shared" si="248"/>
        <v>321.47634478262057</v>
      </c>
      <c r="BG221">
        <f t="shared" si="249"/>
        <v>124.00185789611712</v>
      </c>
      <c r="BH221">
        <f t="shared" si="251"/>
        <v>1755.2712115309389</v>
      </c>
      <c r="BI221">
        <f t="shared" si="252"/>
        <v>206.22954130929176</v>
      </c>
      <c r="BJ221">
        <f t="shared" si="253"/>
        <v>32.373692081447956</v>
      </c>
      <c r="BK221" s="7">
        <f t="shared" si="254"/>
        <v>2.8247196185469309E-2</v>
      </c>
      <c r="BL221" s="8">
        <f>BL$3*temperature!$I331+BL$4*temperature!$I331^2+BL$5*temperature!$I331^6</f>
        <v>-40.237648795810252</v>
      </c>
      <c r="BM221" s="8">
        <f>BM$3*temperature!$I331+BM$4*temperature!$I331^2+BM$5*temperature!$I331^6</f>
        <v>-34.053529805898037</v>
      </c>
      <c r="BN221" s="8">
        <f>BN$3*temperature!$I331+BN$4*temperature!$I331^2+BN$5*temperature!$I331^6</f>
        <v>-29.047149643264099</v>
      </c>
      <c r="BO221" s="8"/>
      <c r="BP221" s="8"/>
      <c r="BQ221" s="8"/>
    </row>
    <row r="222" spans="1:69" x14ac:dyDescent="0.3">
      <c r="A222">
        <f t="shared" si="201"/>
        <v>2176</v>
      </c>
      <c r="B222" s="4">
        <f t="shared" si="202"/>
        <v>1165.3875623456547</v>
      </c>
      <c r="C222" s="4">
        <f t="shared" si="203"/>
        <v>2964.0791498995704</v>
      </c>
      <c r="D222" s="4">
        <f t="shared" si="204"/>
        <v>4369.6831988732602</v>
      </c>
      <c r="E222" s="11">
        <f t="shared" si="205"/>
        <v>8.2365710679948601E-7</v>
      </c>
      <c r="F222" s="11">
        <f t="shared" si="206"/>
        <v>1.6226597311181794E-6</v>
      </c>
      <c r="G222" s="11">
        <f t="shared" si="207"/>
        <v>3.3126021196013625E-6</v>
      </c>
      <c r="H222" s="4">
        <f t="shared" si="208"/>
        <v>171682.00032550146</v>
      </c>
      <c r="I222" s="4">
        <f t="shared" si="209"/>
        <v>80396.394326364651</v>
      </c>
      <c r="J222" s="4">
        <f t="shared" si="210"/>
        <v>31042.5385946635</v>
      </c>
      <c r="K222" s="4">
        <f t="shared" si="211"/>
        <v>147317.5155395905</v>
      </c>
      <c r="L222" s="4">
        <f t="shared" si="212"/>
        <v>27123.565283028511</v>
      </c>
      <c r="M222" s="4">
        <f t="shared" si="213"/>
        <v>7104.0707488057578</v>
      </c>
      <c r="N222" s="11">
        <f t="shared" si="214"/>
        <v>-3.3930916440120251E-3</v>
      </c>
      <c r="O222" s="11">
        <f t="shared" si="215"/>
        <v>3.3816080555482131E-4</v>
      </c>
      <c r="P222" s="11">
        <f t="shared" si="216"/>
        <v>1.3538922757394545E-3</v>
      </c>
      <c r="Q222" s="4">
        <f t="shared" si="217"/>
        <v>4025.7310977430302</v>
      </c>
      <c r="R222" s="4">
        <f t="shared" si="218"/>
        <v>6301.1906556663444</v>
      </c>
      <c r="S222" s="4">
        <f t="shared" si="219"/>
        <v>4016.3315231914767</v>
      </c>
      <c r="T222" s="4">
        <f t="shared" si="220"/>
        <v>23.448766266180627</v>
      </c>
      <c r="U222" s="4">
        <f t="shared" si="221"/>
        <v>78.376533033148419</v>
      </c>
      <c r="V222" s="4">
        <f t="shared" si="222"/>
        <v>129.38154239363405</v>
      </c>
      <c r="W222" s="11">
        <f t="shared" si="223"/>
        <v>-1.0734613539272964E-2</v>
      </c>
      <c r="X222" s="11">
        <f t="shared" si="224"/>
        <v>-1.217998157191269E-2</v>
      </c>
      <c r="Y222" s="11">
        <f t="shared" si="225"/>
        <v>-9.7425357312937999E-3</v>
      </c>
      <c r="Z222" s="4">
        <f t="shared" si="238"/>
        <v>3854.9845722569626</v>
      </c>
      <c r="AA222" s="4">
        <f t="shared" si="239"/>
        <v>15409.244274344463</v>
      </c>
      <c r="AB222" s="4">
        <f t="shared" si="240"/>
        <v>38355.618300146685</v>
      </c>
      <c r="AC222" s="12">
        <f t="shared" si="226"/>
        <v>1.1801167095600311</v>
      </c>
      <c r="AD222" s="12">
        <f t="shared" si="227"/>
        <v>3.0206061119768055</v>
      </c>
      <c r="AE222" s="12">
        <f t="shared" si="228"/>
        <v>11.837135001085436</v>
      </c>
      <c r="AF222" s="11">
        <f t="shared" si="229"/>
        <v>-4.0504037456468023E-3</v>
      </c>
      <c r="AG222" s="11">
        <f t="shared" si="230"/>
        <v>2.9673830763510267E-4</v>
      </c>
      <c r="AH222" s="11">
        <f t="shared" si="231"/>
        <v>9.7937136394747881E-3</v>
      </c>
      <c r="AI222" s="1">
        <f t="shared" si="195"/>
        <v>352619.56488187244</v>
      </c>
      <c r="AJ222" s="1">
        <f t="shared" si="196"/>
        <v>159158.13675205995</v>
      </c>
      <c r="AK222" s="1">
        <f t="shared" si="197"/>
        <v>60921.920626323357</v>
      </c>
      <c r="AL222" s="10">
        <f t="shared" si="232"/>
        <v>79.172815020023933</v>
      </c>
      <c r="AM222" s="10">
        <f t="shared" si="233"/>
        <v>18.655618679156536</v>
      </c>
      <c r="AN222" s="10">
        <f t="shared" si="234"/>
        <v>5.9446732275042704</v>
      </c>
      <c r="AO222" s="7">
        <f t="shared" si="235"/>
        <v>3.8882535109539562E-3</v>
      </c>
      <c r="AP222" s="7">
        <f t="shared" si="236"/>
        <v>4.898173910418354E-3</v>
      </c>
      <c r="AQ222" s="7">
        <f t="shared" si="237"/>
        <v>4.4432617603451189E-3</v>
      </c>
      <c r="AR222" s="1">
        <f t="shared" si="243"/>
        <v>171682.00032550146</v>
      </c>
      <c r="AS222" s="1">
        <f t="shared" si="241"/>
        <v>80396.394326364651</v>
      </c>
      <c r="AT222" s="1">
        <f t="shared" si="242"/>
        <v>31042.5385946635</v>
      </c>
      <c r="AU222" s="1">
        <f t="shared" si="198"/>
        <v>34336.400065100293</v>
      </c>
      <c r="AV222" s="1">
        <f t="shared" si="199"/>
        <v>16079.27886527293</v>
      </c>
      <c r="AW222" s="1">
        <f t="shared" si="200"/>
        <v>6208.5077189327003</v>
      </c>
      <c r="AX222">
        <v>0.2</v>
      </c>
      <c r="AY222">
        <v>0.2</v>
      </c>
      <c r="AZ222">
        <v>0.2</v>
      </c>
      <c r="BA222">
        <f t="shared" si="244"/>
        <v>0.2</v>
      </c>
      <c r="BB222">
        <f t="shared" si="250"/>
        <v>4.000000000000001E-3</v>
      </c>
      <c r="BC222">
        <f t="shared" si="245"/>
        <v>4.000000000000001E-3</v>
      </c>
      <c r="BD222">
        <f t="shared" si="246"/>
        <v>4.000000000000001E-3</v>
      </c>
      <c r="BE222">
        <f t="shared" si="247"/>
        <v>686.72800130200596</v>
      </c>
      <c r="BF222">
        <f t="shared" si="248"/>
        <v>321.58557730545868</v>
      </c>
      <c r="BG222">
        <f t="shared" si="249"/>
        <v>124.17015437865403</v>
      </c>
      <c r="BH222">
        <f t="shared" si="251"/>
        <v>1781.4027227090821</v>
      </c>
      <c r="BI222">
        <f t="shared" si="252"/>
        <v>208.69652760381041</v>
      </c>
      <c r="BJ222">
        <f t="shared" si="253"/>
        <v>32.373394011531069</v>
      </c>
      <c r="BK222" s="7">
        <f t="shared" si="254"/>
        <v>2.8181942866673387E-2</v>
      </c>
      <c r="BL222" s="8">
        <f>BL$3*temperature!$I332+BL$4*temperature!$I332^2+BL$5*temperature!$I332^6</f>
        <v>-40.639208975585078</v>
      </c>
      <c r="BM222" s="8">
        <f>BM$3*temperature!$I332+BM$4*temperature!$I332^2+BM$5*temperature!$I332^6</f>
        <v>-34.365436046755875</v>
      </c>
      <c r="BN222" s="8">
        <f>BN$3*temperature!$I332+BN$4*temperature!$I332^2+BN$5*temperature!$I332^6</f>
        <v>-29.291502858105552</v>
      </c>
      <c r="BO222" s="8"/>
      <c r="BP222" s="8"/>
      <c r="BQ222" s="8"/>
    </row>
    <row r="223" spans="1:69" x14ac:dyDescent="0.3">
      <c r="A223">
        <f t="shared" si="201"/>
        <v>2177</v>
      </c>
      <c r="B223" s="4">
        <f t="shared" si="202"/>
        <v>1165.3884742314151</v>
      </c>
      <c r="C223" s="4">
        <f t="shared" si="203"/>
        <v>2964.0837191068526</v>
      </c>
      <c r="D223" s="4">
        <f t="shared" si="204"/>
        <v>4369.6969501439953</v>
      </c>
      <c r="E223" s="11">
        <f t="shared" si="205"/>
        <v>7.8247425145951167E-7</v>
      </c>
      <c r="F223" s="11">
        <f t="shared" si="206"/>
        <v>1.5415267445622704E-6</v>
      </c>
      <c r="G223" s="11">
        <f t="shared" si="207"/>
        <v>3.1469720136212941E-6</v>
      </c>
      <c r="H223" s="4">
        <f t="shared" si="208"/>
        <v>171087.19582526703</v>
      </c>
      <c r="I223" s="4">
        <f t="shared" si="209"/>
        <v>80418.434284890944</v>
      </c>
      <c r="J223" s="4">
        <f t="shared" si="210"/>
        <v>31083.037303708872</v>
      </c>
      <c r="K223" s="4">
        <f t="shared" si="211"/>
        <v>146807.00865700658</v>
      </c>
      <c r="L223" s="4">
        <f t="shared" si="212"/>
        <v>27130.959144812172</v>
      </c>
      <c r="M223" s="4">
        <f t="shared" si="213"/>
        <v>7113.3164744261239</v>
      </c>
      <c r="N223" s="11">
        <f t="shared" si="214"/>
        <v>-3.4653508831862245E-3</v>
      </c>
      <c r="O223" s="11">
        <f t="shared" si="215"/>
        <v>2.7259918474986655E-4</v>
      </c>
      <c r="P223" s="11">
        <f t="shared" si="216"/>
        <v>1.3014686856716029E-3</v>
      </c>
      <c r="Q223" s="4">
        <f t="shared" si="217"/>
        <v>3968.7187187848217</v>
      </c>
      <c r="R223" s="4">
        <f t="shared" si="218"/>
        <v>6226.1486452472927</v>
      </c>
      <c r="S223" s="4">
        <f t="shared" si="219"/>
        <v>3982.3910064624174</v>
      </c>
      <c r="T223" s="4">
        <f t="shared" si="220"/>
        <v>23.197052822340439</v>
      </c>
      <c r="U223" s="4">
        <f t="shared" si="221"/>
        <v>77.421908305134266</v>
      </c>
      <c r="V223" s="4">
        <f t="shared" si="222"/>
        <v>128.12103809389416</v>
      </c>
      <c r="W223" s="11">
        <f t="shared" si="223"/>
        <v>-1.0734613539272964E-2</v>
      </c>
      <c r="X223" s="11">
        <f t="shared" si="224"/>
        <v>-1.217998157191269E-2</v>
      </c>
      <c r="Y223" s="11">
        <f t="shared" si="225"/>
        <v>-9.7425357312937999E-3</v>
      </c>
      <c r="Z223" s="4">
        <f t="shared" si="238"/>
        <v>3785.2717973925132</v>
      </c>
      <c r="AA223" s="4">
        <f t="shared" si="239"/>
        <v>15231.250360475726</v>
      </c>
      <c r="AB223" s="4">
        <f t="shared" si="240"/>
        <v>38405.975837337486</v>
      </c>
      <c r="AC223" s="12">
        <f t="shared" si="226"/>
        <v>1.1753367604193288</v>
      </c>
      <c r="AD223" s="12">
        <f t="shared" si="227"/>
        <v>3.0215024415225056</v>
      </c>
      <c r="AE223" s="12">
        <f t="shared" si="228"/>
        <v>11.953064511597871</v>
      </c>
      <c r="AF223" s="11">
        <f t="shared" si="229"/>
        <v>-4.0504037456468023E-3</v>
      </c>
      <c r="AG223" s="11">
        <f t="shared" si="230"/>
        <v>2.9673830763510267E-4</v>
      </c>
      <c r="AH223" s="11">
        <f t="shared" si="231"/>
        <v>9.7937136394747881E-3</v>
      </c>
      <c r="AI223" s="1">
        <f t="shared" si="195"/>
        <v>351694.00845878548</v>
      </c>
      <c r="AJ223" s="1">
        <f t="shared" si="196"/>
        <v>159321.6019421269</v>
      </c>
      <c r="AK223" s="1">
        <f t="shared" si="197"/>
        <v>61038.236282623722</v>
      </c>
      <c r="AL223" s="10">
        <f t="shared" si="232"/>
        <v>79.477580556237911</v>
      </c>
      <c r="AM223" s="10">
        <f t="shared" si="233"/>
        <v>18.746083359206523</v>
      </c>
      <c r="AN223" s="10">
        <f t="shared" si="234"/>
        <v>5.9708228293414924</v>
      </c>
      <c r="AO223" s="7">
        <f t="shared" si="235"/>
        <v>3.8493709758444165E-3</v>
      </c>
      <c r="AP223" s="7">
        <f t="shared" si="236"/>
        <v>4.8491921713141707E-3</v>
      </c>
      <c r="AQ223" s="7">
        <f t="shared" si="237"/>
        <v>4.3988291427416674E-3</v>
      </c>
      <c r="AR223" s="1">
        <f t="shared" si="243"/>
        <v>171087.19582526703</v>
      </c>
      <c r="AS223" s="1">
        <f t="shared" si="241"/>
        <v>80418.434284890944</v>
      </c>
      <c r="AT223" s="1">
        <f t="shared" si="242"/>
        <v>31083.037303708872</v>
      </c>
      <c r="AU223" s="1">
        <f t="shared" si="198"/>
        <v>34217.439165053409</v>
      </c>
      <c r="AV223" s="1">
        <f t="shared" si="199"/>
        <v>16083.686856978189</v>
      </c>
      <c r="AW223" s="1">
        <f t="shared" si="200"/>
        <v>6216.607460741775</v>
      </c>
      <c r="AX223">
        <v>0.2</v>
      </c>
      <c r="AY223">
        <v>0.2</v>
      </c>
      <c r="AZ223">
        <v>0.2</v>
      </c>
      <c r="BA223">
        <f t="shared" si="244"/>
        <v>0.19999999999999998</v>
      </c>
      <c r="BB223">
        <f t="shared" si="250"/>
        <v>4.000000000000001E-3</v>
      </c>
      <c r="BC223">
        <f t="shared" si="245"/>
        <v>4.000000000000001E-3</v>
      </c>
      <c r="BD223">
        <f t="shared" si="246"/>
        <v>4.000000000000001E-3</v>
      </c>
      <c r="BE223">
        <f t="shared" si="247"/>
        <v>684.34878330106824</v>
      </c>
      <c r="BF223">
        <f t="shared" si="248"/>
        <v>321.67373713956385</v>
      </c>
      <c r="BG223">
        <f t="shared" si="249"/>
        <v>124.33214921483552</v>
      </c>
      <c r="BH223">
        <f t="shared" si="251"/>
        <v>1807.9250841973414</v>
      </c>
      <c r="BI223">
        <f t="shared" si="252"/>
        <v>211.19325697271043</v>
      </c>
      <c r="BJ223">
        <f t="shared" si="253"/>
        <v>32.373125927440277</v>
      </c>
      <c r="BK223" s="7">
        <f t="shared" si="254"/>
        <v>2.8117746777160363E-2</v>
      </c>
      <c r="BL223" s="8">
        <f>BL$3*temperature!$I333+BL$4*temperature!$I333^2+BL$5*temperature!$I333^6</f>
        <v>-41.039033080101596</v>
      </c>
      <c r="BM223" s="8">
        <f>BM$3*temperature!$I333+BM$4*temperature!$I333^2+BM$5*temperature!$I333^6</f>
        <v>-34.67592536122001</v>
      </c>
      <c r="BN223" s="8">
        <f>BN$3*temperature!$I333+BN$4*temperature!$I333^2+BN$5*temperature!$I333^6</f>
        <v>-29.534688099254367</v>
      </c>
      <c r="BO223" s="8"/>
      <c r="BP223" s="8"/>
      <c r="BQ223" s="8"/>
    </row>
    <row r="224" spans="1:69" x14ac:dyDescent="0.3">
      <c r="A224">
        <f t="shared" si="201"/>
        <v>2178</v>
      </c>
      <c r="B224" s="4">
        <f t="shared" si="202"/>
        <v>1165.3893405235654</v>
      </c>
      <c r="C224" s="4">
        <f t="shared" si="203"/>
        <v>2964.0880598604626</v>
      </c>
      <c r="D224" s="4">
        <f t="shared" si="204"/>
        <v>4369.7100138923042</v>
      </c>
      <c r="E224" s="11">
        <f t="shared" si="205"/>
        <v>7.4335053888653601E-7</v>
      </c>
      <c r="F224" s="11">
        <f t="shared" si="206"/>
        <v>1.4644504073341569E-6</v>
      </c>
      <c r="G224" s="11">
        <f t="shared" si="207"/>
        <v>2.9896234129402294E-6</v>
      </c>
      <c r="H224" s="4">
        <f t="shared" si="208"/>
        <v>170482.25204504948</v>
      </c>
      <c r="I224" s="4">
        <f t="shared" si="209"/>
        <v>80435.28884847142</v>
      </c>
      <c r="J224" s="4">
        <f t="shared" si="210"/>
        <v>31121.982649938844</v>
      </c>
      <c r="K224" s="4">
        <f t="shared" si="211"/>
        <v>146287.80795992029</v>
      </c>
      <c r="L224" s="4">
        <f t="shared" si="212"/>
        <v>27136.605668948305</v>
      </c>
      <c r="M224" s="4">
        <f t="shared" si="213"/>
        <v>7122.2077783182331</v>
      </c>
      <c r="N224" s="11">
        <f t="shared" si="214"/>
        <v>-3.5366206411802104E-3</v>
      </c>
      <c r="O224" s="11">
        <f t="shared" si="215"/>
        <v>2.0812106590084589E-4</v>
      </c>
      <c r="P224" s="11">
        <f t="shared" si="216"/>
        <v>1.2499519632052092E-3</v>
      </c>
      <c r="Q224" s="4">
        <f t="shared" si="217"/>
        <v>3912.2337821643337</v>
      </c>
      <c r="R224" s="4">
        <f t="shared" si="218"/>
        <v>6151.6032881503306</v>
      </c>
      <c r="S224" s="4">
        <f t="shared" si="219"/>
        <v>3948.5335254661495</v>
      </c>
      <c r="T224" s="4">
        <f t="shared" si="220"/>
        <v>22.948041425042511</v>
      </c>
      <c r="U224" s="4">
        <f t="shared" si="221"/>
        <v>76.478910888715419</v>
      </c>
      <c r="V224" s="4">
        <f t="shared" si="222"/>
        <v>126.87281430233394</v>
      </c>
      <c r="W224" s="11">
        <f t="shared" si="223"/>
        <v>-1.0734613539272964E-2</v>
      </c>
      <c r="X224" s="11">
        <f t="shared" si="224"/>
        <v>-1.217998157191269E-2</v>
      </c>
      <c r="Y224" s="11">
        <f t="shared" si="225"/>
        <v>-9.7425357312937999E-3</v>
      </c>
      <c r="Z224" s="4">
        <f t="shared" si="238"/>
        <v>3716.5500524719378</v>
      </c>
      <c r="AA224" s="4">
        <f t="shared" si="239"/>
        <v>15054.324535908177</v>
      </c>
      <c r="AB224" s="4">
        <f t="shared" si="240"/>
        <v>38454.379823605945</v>
      </c>
      <c r="AC224" s="12">
        <f t="shared" si="226"/>
        <v>1.1705761720025301</v>
      </c>
      <c r="AD224" s="12">
        <f t="shared" si="227"/>
        <v>3.0223990370435181</v>
      </c>
      <c r="AE224" s="12">
        <f t="shared" si="228"/>
        <v>12.07012940253863</v>
      </c>
      <c r="AF224" s="11">
        <f t="shared" si="229"/>
        <v>-4.0504037456468023E-3</v>
      </c>
      <c r="AG224" s="11">
        <f t="shared" si="230"/>
        <v>2.9673830763510267E-4</v>
      </c>
      <c r="AH224" s="11">
        <f t="shared" si="231"/>
        <v>9.7937136394747881E-3</v>
      </c>
      <c r="AI224" s="1">
        <f t="shared" si="195"/>
        <v>350742.04677796038</v>
      </c>
      <c r="AJ224" s="1">
        <f t="shared" si="196"/>
        <v>159473.12860489241</v>
      </c>
      <c r="AK224" s="1">
        <f t="shared" si="197"/>
        <v>61151.020115103129</v>
      </c>
      <c r="AL224" s="10">
        <f t="shared" si="232"/>
        <v>79.780459861143186</v>
      </c>
      <c r="AM224" s="10">
        <f t="shared" si="233"/>
        <v>18.836077686268109</v>
      </c>
      <c r="AN224" s="10">
        <f t="shared" si="234"/>
        <v>5.996824812514669</v>
      </c>
      <c r="AO224" s="7">
        <f t="shared" si="235"/>
        <v>3.8108772660859721E-3</v>
      </c>
      <c r="AP224" s="7">
        <f t="shared" si="236"/>
        <v>4.8007002496010288E-3</v>
      </c>
      <c r="AQ224" s="7">
        <f t="shared" si="237"/>
        <v>4.3548408513142504E-3</v>
      </c>
      <c r="AR224" s="1">
        <f t="shared" si="243"/>
        <v>170482.25204504948</v>
      </c>
      <c r="AS224" s="1">
        <f t="shared" si="241"/>
        <v>80435.28884847142</v>
      </c>
      <c r="AT224" s="1">
        <f t="shared" si="242"/>
        <v>31121.982649938844</v>
      </c>
      <c r="AU224" s="1">
        <f t="shared" si="198"/>
        <v>34096.4504090099</v>
      </c>
      <c r="AV224" s="1">
        <f t="shared" si="199"/>
        <v>16087.057769694286</v>
      </c>
      <c r="AW224" s="1">
        <f t="shared" si="200"/>
        <v>6224.3965299877691</v>
      </c>
      <c r="AX224">
        <v>0.2</v>
      </c>
      <c r="AY224">
        <v>0.2</v>
      </c>
      <c r="AZ224">
        <v>0.2</v>
      </c>
      <c r="BA224">
        <f t="shared" si="244"/>
        <v>0.2</v>
      </c>
      <c r="BB224">
        <f t="shared" si="250"/>
        <v>4.000000000000001E-3</v>
      </c>
      <c r="BC224">
        <f t="shared" si="245"/>
        <v>4.000000000000001E-3</v>
      </c>
      <c r="BD224">
        <f t="shared" si="246"/>
        <v>4.000000000000001E-3</v>
      </c>
      <c r="BE224">
        <f t="shared" si="247"/>
        <v>681.92900818019803</v>
      </c>
      <c r="BF224">
        <f t="shared" si="248"/>
        <v>321.74115539388578</v>
      </c>
      <c r="BG224">
        <f t="shared" si="249"/>
        <v>124.4879305997554</v>
      </c>
      <c r="BH224">
        <f t="shared" si="251"/>
        <v>1834.8441391947244</v>
      </c>
      <c r="BI224">
        <f t="shared" si="252"/>
        <v>213.72008729216373</v>
      </c>
      <c r="BJ224">
        <f t="shared" si="253"/>
        <v>32.372887346199285</v>
      </c>
      <c r="BK224" s="7">
        <f t="shared" si="254"/>
        <v>2.8054592284899788E-2</v>
      </c>
      <c r="BL224" s="8">
        <f>BL$3*temperature!$I334+BL$4*temperature!$I334^2+BL$5*temperature!$I334^6</f>
        <v>-41.437098026492215</v>
      </c>
      <c r="BM224" s="8">
        <f>BM$3*temperature!$I334+BM$4*temperature!$I334^2+BM$5*temperature!$I334^6</f>
        <v>-34.98498162636642</v>
      </c>
      <c r="BN224" s="8">
        <f>BN$3*temperature!$I334+BN$4*temperature!$I334^2+BN$5*temperature!$I334^6</f>
        <v>-29.776694264282646</v>
      </c>
      <c r="BO224" s="8"/>
      <c r="BP224" s="8"/>
      <c r="BQ224" s="8"/>
    </row>
    <row r="225" spans="1:69" x14ac:dyDescent="0.3">
      <c r="A225">
        <f t="shared" si="201"/>
        <v>2179</v>
      </c>
      <c r="B225" s="4">
        <f t="shared" si="202"/>
        <v>1165.3901635017198</v>
      </c>
      <c r="C225" s="4">
        <f t="shared" si="203"/>
        <v>2964.0921835824306</v>
      </c>
      <c r="D225" s="4">
        <f t="shared" si="204"/>
        <v>4369.7224244903009</v>
      </c>
      <c r="E225" s="11">
        <f t="shared" si="205"/>
        <v>7.0618301194220917E-7</v>
      </c>
      <c r="F225" s="11">
        <f t="shared" si="206"/>
        <v>1.3912278869674491E-6</v>
      </c>
      <c r="G225" s="11">
        <f t="shared" si="207"/>
        <v>2.8401422422932177E-6</v>
      </c>
      <c r="H225" s="4">
        <f t="shared" si="208"/>
        <v>169867.45663925703</v>
      </c>
      <c r="I225" s="4">
        <f t="shared" si="209"/>
        <v>80447.040579116278</v>
      </c>
      <c r="J225" s="4">
        <f t="shared" si="210"/>
        <v>31159.396599142143</v>
      </c>
      <c r="K225" s="4">
        <f t="shared" si="211"/>
        <v>145760.15995265121</v>
      </c>
      <c r="L225" s="4">
        <f t="shared" si="212"/>
        <v>27140.532613897052</v>
      </c>
      <c r="M225" s="4">
        <f t="shared" si="213"/>
        <v>7130.7496385829763</v>
      </c>
      <c r="N225" s="11">
        <f t="shared" si="214"/>
        <v>-3.6069171766770491E-3</v>
      </c>
      <c r="O225" s="11">
        <f t="shared" si="215"/>
        <v>1.4471024846129943E-4</v>
      </c>
      <c r="P225" s="11">
        <f t="shared" si="216"/>
        <v>1.1993275864188302E-3</v>
      </c>
      <c r="Q225" s="4">
        <f t="shared" si="217"/>
        <v>3856.280561687111</v>
      </c>
      <c r="R225" s="4">
        <f t="shared" si="218"/>
        <v>6077.5646861488312</v>
      </c>
      <c r="S225" s="4">
        <f t="shared" si="219"/>
        <v>3914.7653635421211</v>
      </c>
      <c r="T225" s="4">
        <f t="shared" si="220"/>
        <v>22.701703068861452</v>
      </c>
      <c r="U225" s="4">
        <f t="shared" si="221"/>
        <v>75.547399163450919</v>
      </c>
      <c r="V225" s="4">
        <f t="shared" si="222"/>
        <v>125.63675137566365</v>
      </c>
      <c r="W225" s="11">
        <f t="shared" si="223"/>
        <v>-1.0734613539272964E-2</v>
      </c>
      <c r="X225" s="11">
        <f t="shared" si="224"/>
        <v>-1.217998157191269E-2</v>
      </c>
      <c r="Y225" s="11">
        <f t="shared" si="225"/>
        <v>-9.7425357312937999E-3</v>
      </c>
      <c r="Z225" s="4">
        <f t="shared" si="238"/>
        <v>3648.8148374106804</v>
      </c>
      <c r="AA225" s="4">
        <f t="shared" si="239"/>
        <v>14878.493592795701</v>
      </c>
      <c r="AB225" s="4">
        <f t="shared" si="240"/>
        <v>38500.857794348405</v>
      </c>
      <c r="AC225" s="12">
        <f t="shared" si="226"/>
        <v>1.1658348658908861</v>
      </c>
      <c r="AD225" s="12">
        <f t="shared" si="227"/>
        <v>3.0232958986187684</v>
      </c>
      <c r="AE225" s="12">
        <f t="shared" si="228"/>
        <v>12.188340793498497</v>
      </c>
      <c r="AF225" s="11">
        <f t="shared" si="229"/>
        <v>-4.0504037456468023E-3</v>
      </c>
      <c r="AG225" s="11">
        <f t="shared" si="230"/>
        <v>2.9673830763510267E-4</v>
      </c>
      <c r="AH225" s="11">
        <f t="shared" si="231"/>
        <v>9.7937136394747881E-3</v>
      </c>
      <c r="AI225" s="1">
        <f t="shared" si="195"/>
        <v>349764.29250917421</v>
      </c>
      <c r="AJ225" s="1">
        <f t="shared" si="196"/>
        <v>159612.87351409745</v>
      </c>
      <c r="AK225" s="1">
        <f t="shared" si="197"/>
        <v>61260.314633580587</v>
      </c>
      <c r="AL225" s="10">
        <f t="shared" si="232"/>
        <v>80.08145306649827</v>
      </c>
      <c r="AM225" s="10">
        <f t="shared" si="233"/>
        <v>18.925599785489577</v>
      </c>
      <c r="AN225" s="10">
        <f t="shared" si="234"/>
        <v>6.0226788780096649</v>
      </c>
      <c r="AO225" s="7">
        <f t="shared" si="235"/>
        <v>3.7727684934251125E-3</v>
      </c>
      <c r="AP225" s="7">
        <f t="shared" si="236"/>
        <v>4.7526932471050184E-3</v>
      </c>
      <c r="AQ225" s="7">
        <f t="shared" si="237"/>
        <v>4.3112924428011078E-3</v>
      </c>
      <c r="AR225" s="1">
        <f t="shared" si="243"/>
        <v>169867.45663925703</v>
      </c>
      <c r="AS225" s="1">
        <f t="shared" si="241"/>
        <v>80447.040579116278</v>
      </c>
      <c r="AT225" s="1">
        <f t="shared" si="242"/>
        <v>31159.396599142143</v>
      </c>
      <c r="AU225" s="1">
        <f t="shared" si="198"/>
        <v>33973.491327851407</v>
      </c>
      <c r="AV225" s="1">
        <f t="shared" si="199"/>
        <v>16089.408115823257</v>
      </c>
      <c r="AW225" s="1">
        <f t="shared" si="200"/>
        <v>6231.8793198284293</v>
      </c>
      <c r="AX225">
        <v>0.2</v>
      </c>
      <c r="AY225">
        <v>0.2</v>
      </c>
      <c r="AZ225">
        <v>0.2</v>
      </c>
      <c r="BA225">
        <f t="shared" si="244"/>
        <v>0.2</v>
      </c>
      <c r="BB225">
        <f t="shared" si="250"/>
        <v>4.000000000000001E-3</v>
      </c>
      <c r="BC225">
        <f t="shared" si="245"/>
        <v>4.000000000000001E-3</v>
      </c>
      <c r="BD225">
        <f t="shared" si="246"/>
        <v>4.000000000000001E-3</v>
      </c>
      <c r="BE225">
        <f t="shared" si="247"/>
        <v>679.46982655702823</v>
      </c>
      <c r="BF225">
        <f t="shared" si="248"/>
        <v>321.78816231646516</v>
      </c>
      <c r="BG225">
        <f t="shared" si="249"/>
        <v>124.63758639656861</v>
      </c>
      <c r="BH225">
        <f t="shared" si="251"/>
        <v>1862.1658177623572</v>
      </c>
      <c r="BI225">
        <f t="shared" si="252"/>
        <v>216.27738071028764</v>
      </c>
      <c r="BJ225">
        <f t="shared" si="253"/>
        <v>32.372677788717823</v>
      </c>
      <c r="BK225" s="7">
        <f t="shared" si="254"/>
        <v>2.7992463778930249E-2</v>
      </c>
      <c r="BL225" s="8">
        <f>BL$3*temperature!$I335+BL$4*temperature!$I335^2+BL$5*temperature!$I335^6</f>
        <v>-41.833381958499459</v>
      </c>
      <c r="BM225" s="8">
        <f>BM$3*temperature!$I335+BM$4*temperature!$I335^2+BM$5*temperature!$I335^6</f>
        <v>-35.292589639221184</v>
      </c>
      <c r="BN225" s="8">
        <f>BN$3*temperature!$I335+BN$4*temperature!$I335^2+BN$5*temperature!$I335^6</f>
        <v>-30.017510943711159</v>
      </c>
      <c r="BO225" s="8"/>
      <c r="BP225" s="8"/>
      <c r="BQ225" s="8"/>
    </row>
    <row r="226" spans="1:69" x14ac:dyDescent="0.3">
      <c r="A226">
        <f t="shared" si="201"/>
        <v>2180</v>
      </c>
      <c r="B226" s="4">
        <f t="shared" si="202"/>
        <v>1165.3909453315189</v>
      </c>
      <c r="C226" s="4">
        <f t="shared" si="203"/>
        <v>2964.0961011237509</v>
      </c>
      <c r="D226" s="4">
        <f t="shared" si="204"/>
        <v>4369.7342145918838</v>
      </c>
      <c r="E226" s="11">
        <f t="shared" si="205"/>
        <v>6.7087386134509864E-7</v>
      </c>
      <c r="F226" s="11">
        <f t="shared" si="206"/>
        <v>1.3216664926190767E-6</v>
      </c>
      <c r="G226" s="11">
        <f t="shared" si="207"/>
        <v>2.6981351301785565E-6</v>
      </c>
      <c r="H226" s="4">
        <f t="shared" si="208"/>
        <v>169243.09379622963</v>
      </c>
      <c r="I226" s="4">
        <f t="shared" si="209"/>
        <v>80453.771774507375</v>
      </c>
      <c r="J226" s="4">
        <f t="shared" si="210"/>
        <v>31195.301022680214</v>
      </c>
      <c r="K226" s="4">
        <f t="shared" si="211"/>
        <v>145224.30818104994</v>
      </c>
      <c r="L226" s="4">
        <f t="shared" si="212"/>
        <v>27142.767653182924</v>
      </c>
      <c r="M226" s="4">
        <f t="shared" si="213"/>
        <v>7138.947013873184</v>
      </c>
      <c r="N226" s="11">
        <f t="shared" si="214"/>
        <v>-3.6762567479023955E-3</v>
      </c>
      <c r="O226" s="11">
        <f t="shared" si="215"/>
        <v>8.2350605187686554E-5</v>
      </c>
      <c r="P226" s="11">
        <f t="shared" si="216"/>
        <v>1.1495811388262389E-3</v>
      </c>
      <c r="Q226" s="4">
        <f t="shared" si="217"/>
        <v>3800.8629337731186</v>
      </c>
      <c r="R226" s="4">
        <f t="shared" si="218"/>
        <v>6004.0423907578252</v>
      </c>
      <c r="S226" s="4">
        <f t="shared" si="219"/>
        <v>3881.0925894896518</v>
      </c>
      <c r="T226" s="4">
        <f t="shared" si="220"/>
        <v>22.458009059733897</v>
      </c>
      <c r="U226" s="4">
        <f t="shared" si="221"/>
        <v>74.627233233834161</v>
      </c>
      <c r="V226" s="4">
        <f t="shared" si="222"/>
        <v>124.41273083622256</v>
      </c>
      <c r="W226" s="11">
        <f t="shared" si="223"/>
        <v>-1.0734613539272964E-2</v>
      </c>
      <c r="X226" s="11">
        <f t="shared" si="224"/>
        <v>-1.217998157191269E-2</v>
      </c>
      <c r="Y226" s="11">
        <f t="shared" si="225"/>
        <v>-9.7425357312937999E-3</v>
      </c>
      <c r="Z226" s="4">
        <f t="shared" si="238"/>
        <v>3582.0612653404019</v>
      </c>
      <c r="AA226" s="4">
        <f t="shared" si="239"/>
        <v>14703.782992723027</v>
      </c>
      <c r="AB226" s="4">
        <f t="shared" si="240"/>
        <v>38545.437177456275</v>
      </c>
      <c r="AC226" s="12">
        <f t="shared" si="226"/>
        <v>1.1611127639832761</v>
      </c>
      <c r="AD226" s="12">
        <f t="shared" si="227"/>
        <v>3.0241930263272048</v>
      </c>
      <c r="AE226" s="12">
        <f t="shared" si="228"/>
        <v>12.307709912970351</v>
      </c>
      <c r="AF226" s="11">
        <f t="shared" si="229"/>
        <v>-4.0504037456468023E-3</v>
      </c>
      <c r="AG226" s="11">
        <f t="shared" si="230"/>
        <v>2.9673830763510267E-4</v>
      </c>
      <c r="AH226" s="11">
        <f t="shared" si="231"/>
        <v>9.7937136394747881E-3</v>
      </c>
      <c r="AI226" s="1">
        <f t="shared" si="195"/>
        <v>348761.35458610824</v>
      </c>
      <c r="AJ226" s="1">
        <f t="shared" si="196"/>
        <v>159740.99427851097</v>
      </c>
      <c r="AK226" s="1">
        <f t="shared" si="197"/>
        <v>61366.162490050963</v>
      </c>
      <c r="AL226" s="10">
        <f t="shared" si="232"/>
        <v>80.380560561704883</v>
      </c>
      <c r="AM226" s="10">
        <f t="shared" si="233"/>
        <v>19.014647880084507</v>
      </c>
      <c r="AN226" s="10">
        <f t="shared" si="234"/>
        <v>6.0483847526425238</v>
      </c>
      <c r="AO226" s="7">
        <f t="shared" si="235"/>
        <v>3.7350408084908613E-3</v>
      </c>
      <c r="AP226" s="7">
        <f t="shared" si="236"/>
        <v>4.7051663146339684E-3</v>
      </c>
      <c r="AQ226" s="7">
        <f t="shared" si="237"/>
        <v>4.2681795183730966E-3</v>
      </c>
      <c r="AR226" s="1">
        <f t="shared" si="243"/>
        <v>169243.09379622963</v>
      </c>
      <c r="AS226" s="1">
        <f t="shared" si="241"/>
        <v>80453.771774507375</v>
      </c>
      <c r="AT226" s="1">
        <f t="shared" si="242"/>
        <v>31195.301022680214</v>
      </c>
      <c r="AU226" s="1">
        <f t="shared" si="198"/>
        <v>33848.618759245925</v>
      </c>
      <c r="AV226" s="1">
        <f t="shared" si="199"/>
        <v>16090.754354901475</v>
      </c>
      <c r="AW226" s="1">
        <f t="shared" si="200"/>
        <v>6239.0602045360429</v>
      </c>
      <c r="AX226">
        <v>0.2</v>
      </c>
      <c r="AY226">
        <v>0.2</v>
      </c>
      <c r="AZ226">
        <v>0.2</v>
      </c>
      <c r="BA226">
        <f t="shared" si="244"/>
        <v>0.2</v>
      </c>
      <c r="BB226">
        <f t="shared" si="250"/>
        <v>4.000000000000001E-3</v>
      </c>
      <c r="BC226">
        <f t="shared" si="245"/>
        <v>4.000000000000001E-3</v>
      </c>
      <c r="BD226">
        <f t="shared" si="246"/>
        <v>4.000000000000001E-3</v>
      </c>
      <c r="BE226">
        <f t="shared" si="247"/>
        <v>676.97237518491863</v>
      </c>
      <c r="BF226">
        <f t="shared" si="248"/>
        <v>321.81508709802955</v>
      </c>
      <c r="BG226">
        <f t="shared" si="249"/>
        <v>124.78120409072089</v>
      </c>
      <c r="BH226">
        <f t="shared" si="251"/>
        <v>1889.8961381124961</v>
      </c>
      <c r="BI226">
        <f t="shared" si="252"/>
        <v>218.86550369880825</v>
      </c>
      <c r="BJ226">
        <f t="shared" si="253"/>
        <v>32.372496779904353</v>
      </c>
      <c r="BK226" s="7">
        <f t="shared" si="254"/>
        <v>2.7931345676479119E-2</v>
      </c>
      <c r="BL226" s="8">
        <f>BL$3*temperature!$I336+BL$4*temperature!$I336^2+BL$5*temperature!$I336^6</f>
        <v>-42.227864222086907</v>
      </c>
      <c r="BM226" s="8">
        <f>BM$3*temperature!$I336+BM$4*temperature!$I336^2+BM$5*temperature!$I336^6</f>
        <v>-35.598735097898448</v>
      </c>
      <c r="BN226" s="8">
        <f>BN$3*temperature!$I336+BN$4*temperature!$I336^2+BN$5*temperature!$I336^6</f>
        <v>-30.257128406301629</v>
      </c>
      <c r="BO226" s="8"/>
      <c r="BP226" s="8"/>
      <c r="BQ226" s="8"/>
    </row>
    <row r="227" spans="1:69" x14ac:dyDescent="0.3">
      <c r="A227">
        <f t="shared" si="201"/>
        <v>2181</v>
      </c>
      <c r="B227" s="4">
        <f t="shared" si="202"/>
        <v>1165.3916880703262</v>
      </c>
      <c r="C227" s="4">
        <f t="shared" si="203"/>
        <v>2964.0998227929235</v>
      </c>
      <c r="D227" s="4">
        <f t="shared" si="204"/>
        <v>4369.7454152186083</v>
      </c>
      <c r="E227" s="11">
        <f t="shared" si="205"/>
        <v>6.3733016827784372E-7</v>
      </c>
      <c r="F227" s="11">
        <f t="shared" si="206"/>
        <v>1.2555831679881227E-6</v>
      </c>
      <c r="G227" s="11">
        <f t="shared" si="207"/>
        <v>2.5632283736696284E-6</v>
      </c>
      <c r="H227" s="4">
        <f t="shared" si="208"/>
        <v>168609.44415605022</v>
      </c>
      <c r="I227" s="4">
        <f t="shared" si="209"/>
        <v>80455.56442111214</v>
      </c>
      <c r="J227" s="4">
        <f t="shared" si="210"/>
        <v>31229.717686606142</v>
      </c>
      <c r="K227" s="4">
        <f t="shared" si="211"/>
        <v>144680.49316126184</v>
      </c>
      <c r="L227" s="4">
        <f t="shared" si="212"/>
        <v>27143.338359402103</v>
      </c>
      <c r="M227" s="4">
        <f t="shared" si="213"/>
        <v>7146.8048408133154</v>
      </c>
      <c r="N227" s="11">
        <f t="shared" si="214"/>
        <v>-3.7446556062097347E-3</v>
      </c>
      <c r="O227" s="11">
        <f t="shared" si="215"/>
        <v>2.1026087924091996E-5</v>
      </c>
      <c r="P227" s="11">
        <f t="shared" si="216"/>
        <v>1.1006983137515913E-3</v>
      </c>
      <c r="Q227" s="4">
        <f t="shared" si="217"/>
        <v>3745.9843887219154</v>
      </c>
      <c r="R227" s="4">
        <f t="shared" si="218"/>
        <v>5931.0454158966368</v>
      </c>
      <c r="S227" s="4">
        <f t="shared" si="219"/>
        <v>3847.5210611227567</v>
      </c>
      <c r="T227" s="4">
        <f t="shared" si="220"/>
        <v>22.216931011616161</v>
      </c>
      <c r="U227" s="4">
        <f t="shared" si="221"/>
        <v>73.718274908283234</v>
      </c>
      <c r="V227" s="4">
        <f t="shared" si="222"/>
        <v>123.20063536062283</v>
      </c>
      <c r="W227" s="11">
        <f t="shared" si="223"/>
        <v>-1.0734613539272964E-2</v>
      </c>
      <c r="X227" s="11">
        <f t="shared" si="224"/>
        <v>-1.217998157191269E-2</v>
      </c>
      <c r="Y227" s="11">
        <f t="shared" si="225"/>
        <v>-9.7425357312937999E-3</v>
      </c>
      <c r="Z227" s="4">
        <f t="shared" si="238"/>
        <v>3516.2840810742027</v>
      </c>
      <c r="AA227" s="4">
        <f t="shared" si="239"/>
        <v>14530.216895234551</v>
      </c>
      <c r="AB227" s="4">
        <f t="shared" si="240"/>
        <v>38588.145279184922</v>
      </c>
      <c r="AC227" s="12">
        <f t="shared" si="226"/>
        <v>1.15640978849492</v>
      </c>
      <c r="AD227" s="12">
        <f t="shared" si="227"/>
        <v>3.0250904202477988</v>
      </c>
      <c r="AE227" s="12">
        <f t="shared" si="228"/>
        <v>12.428248099415708</v>
      </c>
      <c r="AF227" s="11">
        <f t="shared" si="229"/>
        <v>-4.0504037456468023E-3</v>
      </c>
      <c r="AG227" s="11">
        <f t="shared" si="230"/>
        <v>2.9673830763510267E-4</v>
      </c>
      <c r="AH227" s="11">
        <f t="shared" si="231"/>
        <v>9.7937136394747881E-3</v>
      </c>
      <c r="AI227" s="1">
        <f t="shared" si="195"/>
        <v>347733.83788674331</v>
      </c>
      <c r="AJ227" s="1">
        <f t="shared" si="196"/>
        <v>159857.64920556135</v>
      </c>
      <c r="AK227" s="1">
        <f t="shared" si="197"/>
        <v>61468.606445581914</v>
      </c>
      <c r="AL227" s="10">
        <f t="shared" si="232"/>
        <v>80.677782988873147</v>
      </c>
      <c r="AM227" s="10">
        <f t="shared" si="233"/>
        <v>19.103220289967609</v>
      </c>
      <c r="AN227" s="10">
        <f t="shared" si="234"/>
        <v>6.0739421886437892</v>
      </c>
      <c r="AO227" s="7">
        <f t="shared" si="235"/>
        <v>3.6976904004059528E-3</v>
      </c>
      <c r="AP227" s="7">
        <f t="shared" si="236"/>
        <v>4.6581146514876283E-3</v>
      </c>
      <c r="AQ227" s="7">
        <f t="shared" si="237"/>
        <v>4.225497723189366E-3</v>
      </c>
      <c r="AR227" s="1">
        <f t="shared" si="243"/>
        <v>168609.44415605022</v>
      </c>
      <c r="AS227" s="1">
        <f t="shared" si="241"/>
        <v>80455.56442111214</v>
      </c>
      <c r="AT227" s="1">
        <f t="shared" si="242"/>
        <v>31229.717686606142</v>
      </c>
      <c r="AU227" s="1">
        <f t="shared" si="198"/>
        <v>33721.888831210046</v>
      </c>
      <c r="AV227" s="1">
        <f t="shared" si="199"/>
        <v>16091.112884222428</v>
      </c>
      <c r="AW227" s="1">
        <f t="shared" si="200"/>
        <v>6245.9435373212291</v>
      </c>
      <c r="AX227">
        <v>0.2</v>
      </c>
      <c r="AY227">
        <v>0.2</v>
      </c>
      <c r="AZ227">
        <v>0.2</v>
      </c>
      <c r="BA227">
        <f t="shared" si="244"/>
        <v>0.20000000000000004</v>
      </c>
      <c r="BB227">
        <f t="shared" si="250"/>
        <v>4.000000000000001E-3</v>
      </c>
      <c r="BC227">
        <f t="shared" si="245"/>
        <v>4.000000000000001E-3</v>
      </c>
      <c r="BD227">
        <f t="shared" si="246"/>
        <v>4.000000000000001E-3</v>
      </c>
      <c r="BE227">
        <f t="shared" si="247"/>
        <v>674.43777662420098</v>
      </c>
      <c r="BF227">
        <f t="shared" si="248"/>
        <v>321.82225768444863</v>
      </c>
      <c r="BG227">
        <f t="shared" si="249"/>
        <v>124.9188707464246</v>
      </c>
      <c r="BH227">
        <f t="shared" si="251"/>
        <v>1918.041207916752</v>
      </c>
      <c r="BI227">
        <f t="shared" si="252"/>
        <v>221.48482710536558</v>
      </c>
      <c r="BJ227">
        <f t="shared" si="253"/>
        <v>32.37234384877469</v>
      </c>
      <c r="BK227" s="7">
        <f t="shared" si="254"/>
        <v>2.7871222429889458E-2</v>
      </c>
      <c r="BL227" s="8">
        <f>BL$3*temperature!$I337+BL$4*temperature!$I337^2+BL$5*temperature!$I337^6</f>
        <v>-42.620525340862322</v>
      </c>
      <c r="BM227" s="8">
        <f>BM$3*temperature!$I337+BM$4*temperature!$I337^2+BM$5*temperature!$I337^6</f>
        <v>-35.903404582619416</v>
      </c>
      <c r="BN227" s="8">
        <f>BN$3*temperature!$I337+BN$4*temperature!$I337^2+BN$5*temperature!$I337^6</f>
        <v>-30.495537584278715</v>
      </c>
      <c r="BO227" s="8"/>
      <c r="BP227" s="8"/>
      <c r="BQ227" s="8"/>
    </row>
    <row r="228" spans="1:69" x14ac:dyDescent="0.3">
      <c r="A228">
        <f t="shared" si="201"/>
        <v>2182</v>
      </c>
      <c r="B228" s="4">
        <f t="shared" si="202"/>
        <v>1165.3923936726428</v>
      </c>
      <c r="C228" s="4">
        <f t="shared" si="203"/>
        <v>2964.1033583830767</v>
      </c>
      <c r="D228" s="4">
        <f t="shared" si="204"/>
        <v>4369.7560558412706</v>
      </c>
      <c r="E228" s="11">
        <f t="shared" si="205"/>
        <v>6.0546365986395154E-7</v>
      </c>
      <c r="F228" s="11">
        <f t="shared" si="206"/>
        <v>1.1928040095887166E-6</v>
      </c>
      <c r="G228" s="11">
        <f t="shared" si="207"/>
        <v>2.4350669549861471E-6</v>
      </c>
      <c r="H228" s="4">
        <f t="shared" si="208"/>
        <v>167966.7847351383</v>
      </c>
      <c r="I228" s="4">
        <f t="shared" si="209"/>
        <v>80452.500149481551</v>
      </c>
      <c r="J228" s="4">
        <f t="shared" si="210"/>
        <v>31262.668241335839</v>
      </c>
      <c r="K228" s="4">
        <f t="shared" si="211"/>
        <v>144128.95231433949</v>
      </c>
      <c r="L228" s="4">
        <f t="shared" si="212"/>
        <v>27142.272188972696</v>
      </c>
      <c r="M228" s="4">
        <f t="shared" si="213"/>
        <v>7154.3280315489174</v>
      </c>
      <c r="N228" s="11">
        <f t="shared" si="214"/>
        <v>-3.8121299898224992E-3</v>
      </c>
      <c r="O228" s="11">
        <f t="shared" si="215"/>
        <v>-3.9279266805358759E-5</v>
      </c>
      <c r="P228" s="11">
        <f t="shared" si="216"/>
        <v>1.052664918543611E-3</v>
      </c>
      <c r="Q228" s="4">
        <f t="shared" si="217"/>
        <v>3691.6480419200125</v>
      </c>
      <c r="R228" s="4">
        <f t="shared" si="218"/>
        <v>5858.5822505807464</v>
      </c>
      <c r="S228" s="4">
        <f t="shared" si="219"/>
        <v>3814.0564288770015</v>
      </c>
      <c r="T228" s="4">
        <f t="shared" si="220"/>
        <v>21.978440843177772</v>
      </c>
      <c r="U228" s="4">
        <f t="shared" si="221"/>
        <v>72.820387678387149</v>
      </c>
      <c r="V228" s="4">
        <f t="shared" si="222"/>
        <v>122.00034876850386</v>
      </c>
      <c r="W228" s="11">
        <f t="shared" si="223"/>
        <v>-1.0734613539272964E-2</v>
      </c>
      <c r="X228" s="11">
        <f t="shared" si="224"/>
        <v>-1.217998157191269E-2</v>
      </c>
      <c r="Y228" s="11">
        <f t="shared" si="225"/>
        <v>-9.7425357312937999E-3</v>
      </c>
      <c r="Z228" s="4">
        <f t="shared" si="238"/>
        <v>3451.4776791798668</v>
      </c>
      <c r="AA228" s="4">
        <f t="shared" si="239"/>
        <v>14357.818186533967</v>
      </c>
      <c r="AB228" s="4">
        <f t="shared" si="240"/>
        <v>38629.009270720991</v>
      </c>
      <c r="AC228" s="12">
        <f t="shared" si="226"/>
        <v>1.1517258619560975</v>
      </c>
      <c r="AD228" s="12">
        <f t="shared" si="227"/>
        <v>3.0259880804595465</v>
      </c>
      <c r="AE228" s="12">
        <f t="shared" si="228"/>
        <v>12.549966802341732</v>
      </c>
      <c r="AF228" s="11">
        <f t="shared" si="229"/>
        <v>-4.0504037456468023E-3</v>
      </c>
      <c r="AG228" s="11">
        <f t="shared" si="230"/>
        <v>2.9673830763510267E-4</v>
      </c>
      <c r="AH228" s="11">
        <f t="shared" si="231"/>
        <v>9.7937136394747881E-3</v>
      </c>
      <c r="AI228" s="1">
        <f t="shared" si="195"/>
        <v>346682.34292927902</v>
      </c>
      <c r="AJ228" s="1">
        <f t="shared" si="196"/>
        <v>159962.99716922763</v>
      </c>
      <c r="AK228" s="1">
        <f t="shared" si="197"/>
        <v>61567.68933834495</v>
      </c>
      <c r="AL228" s="10">
        <f t="shared" si="232"/>
        <v>80.97312123792031</v>
      </c>
      <c r="AM228" s="10">
        <f t="shared" si="233"/>
        <v>19.191315430387672</v>
      </c>
      <c r="AN228" s="10">
        <f t="shared" si="234"/>
        <v>6.0993509632437979</v>
      </c>
      <c r="AO228" s="7">
        <f t="shared" si="235"/>
        <v>3.660713496401893E-3</v>
      </c>
      <c r="AP228" s="7">
        <f t="shared" si="236"/>
        <v>4.6115335049727521E-3</v>
      </c>
      <c r="AQ228" s="7">
        <f t="shared" si="237"/>
        <v>4.1832427459574722E-3</v>
      </c>
      <c r="AR228" s="1">
        <f t="shared" si="243"/>
        <v>167966.7847351383</v>
      </c>
      <c r="AS228" s="1">
        <f t="shared" si="241"/>
        <v>80452.500149481551</v>
      </c>
      <c r="AT228" s="1">
        <f t="shared" si="242"/>
        <v>31262.668241335839</v>
      </c>
      <c r="AU228" s="1">
        <f t="shared" si="198"/>
        <v>33593.356947027663</v>
      </c>
      <c r="AV228" s="1">
        <f t="shared" si="199"/>
        <v>16090.500029896311</v>
      </c>
      <c r="AW228" s="1">
        <f t="shared" si="200"/>
        <v>6252.5336482671682</v>
      </c>
      <c r="AX228">
        <v>0.2</v>
      </c>
      <c r="AY228">
        <v>0.2</v>
      </c>
      <c r="AZ228">
        <v>0.2</v>
      </c>
      <c r="BA228">
        <f t="shared" si="244"/>
        <v>0.20000000000000004</v>
      </c>
      <c r="BB228">
        <f t="shared" si="250"/>
        <v>4.000000000000001E-3</v>
      </c>
      <c r="BC228">
        <f t="shared" si="245"/>
        <v>4.000000000000001E-3</v>
      </c>
      <c r="BD228">
        <f t="shared" si="246"/>
        <v>4.000000000000001E-3</v>
      </c>
      <c r="BE228">
        <f t="shared" si="247"/>
        <v>671.86713894055333</v>
      </c>
      <c r="BF228">
        <f t="shared" si="248"/>
        <v>321.81000059792626</v>
      </c>
      <c r="BG228">
        <f t="shared" si="249"/>
        <v>125.05067296534338</v>
      </c>
      <c r="BH228">
        <f t="shared" si="251"/>
        <v>1946.6072256338653</v>
      </c>
      <c r="BI228">
        <f t="shared" si="252"/>
        <v>224.13572620647071</v>
      </c>
      <c r="BJ228">
        <f t="shared" si="253"/>
        <v>32.372218528556992</v>
      </c>
      <c r="BK228" s="7">
        <f t="shared" si="254"/>
        <v>2.7812078533355072E-2</v>
      </c>
      <c r="BL228" s="8">
        <f>BL$3*temperature!$I338+BL$4*temperature!$I338^2+BL$5*temperature!$I338^6</f>
        <v>-43.01134699134856</v>
      </c>
      <c r="BM228" s="8">
        <f>BM$3*temperature!$I338+BM$4*temperature!$I338^2+BM$5*temperature!$I338^6</f>
        <v>-36.206585536638826</v>
      </c>
      <c r="BN228" s="8">
        <f>BN$3*temperature!$I338+BN$4*temperature!$I338^2+BN$5*temperature!$I338^6</f>
        <v>-30.732730058501232</v>
      </c>
      <c r="BO228" s="8"/>
      <c r="BP228" s="8"/>
      <c r="BQ228" s="8"/>
    </row>
    <row r="229" spans="1:69" x14ac:dyDescent="0.3">
      <c r="A229">
        <f t="shared" si="201"/>
        <v>2183</v>
      </c>
      <c r="B229" s="4">
        <f t="shared" si="202"/>
        <v>1165.3930639952493</v>
      </c>
      <c r="C229" s="4">
        <f t="shared" si="203"/>
        <v>2964.1067171977288</v>
      </c>
      <c r="D229" s="4">
        <f t="shared" si="204"/>
        <v>4369.7661644574155</v>
      </c>
      <c r="E229" s="11">
        <f t="shared" si="205"/>
        <v>5.7519047687075398E-7</v>
      </c>
      <c r="F229" s="11">
        <f t="shared" si="206"/>
        <v>1.1331638091092807E-6</v>
      </c>
      <c r="G229" s="11">
        <f t="shared" si="207"/>
        <v>2.3133136072368396E-6</v>
      </c>
      <c r="H229" s="4">
        <f t="shared" si="208"/>
        <v>167315.3888574364</v>
      </c>
      <c r="I229" s="4">
        <f t="shared" si="209"/>
        <v>80444.660191698174</v>
      </c>
      <c r="J229" s="4">
        <f t="shared" si="210"/>
        <v>31294.174211860009</v>
      </c>
      <c r="K229" s="4">
        <f t="shared" si="211"/>
        <v>143569.91990654104</v>
      </c>
      <c r="L229" s="4">
        <f t="shared" si="212"/>
        <v>27139.596467616619</v>
      </c>
      <c r="M229" s="4">
        <f t="shared" si="213"/>
        <v>7161.5214714231142</v>
      </c>
      <c r="N229" s="11">
        <f t="shared" si="214"/>
        <v>-3.8786961177600388E-3</v>
      </c>
      <c r="O229" s="11">
        <f t="shared" si="215"/>
        <v>-9.8581332375169417E-5</v>
      </c>
      <c r="P229" s="11">
        <f t="shared" si="216"/>
        <v>1.0054668785768328E-3</v>
      </c>
      <c r="Q229" s="4">
        <f t="shared" si="217"/>
        <v>3637.856644977569</v>
      </c>
      <c r="R229" s="4">
        <f t="shared" si="218"/>
        <v>5786.6608716242099</v>
      </c>
      <c r="S229" s="4">
        <f t="shared" si="219"/>
        <v>3780.7041394613648</v>
      </c>
      <c r="T229" s="4">
        <f t="shared" si="220"/>
        <v>21.742510774530487</v>
      </c>
      <c r="U229" s="4">
        <f t="shared" si="221"/>
        <v>71.933436698404861</v>
      </c>
      <c r="V229" s="4">
        <f t="shared" si="222"/>
        <v>120.8117560113964</v>
      </c>
      <c r="W229" s="11">
        <f t="shared" si="223"/>
        <v>-1.0734613539272964E-2</v>
      </c>
      <c r="X229" s="11">
        <f t="shared" si="224"/>
        <v>-1.217998157191269E-2</v>
      </c>
      <c r="Y229" s="11">
        <f t="shared" si="225"/>
        <v>-9.7425357312937999E-3</v>
      </c>
      <c r="Z229" s="4">
        <f t="shared" si="238"/>
        <v>3387.6361216544074</v>
      </c>
      <c r="AA229" s="4">
        <f t="shared" si="239"/>
        <v>14186.608508307487</v>
      </c>
      <c r="AB229" s="4">
        <f t="shared" si="240"/>
        <v>38668.056175436177</v>
      </c>
      <c r="AC229" s="12">
        <f t="shared" si="226"/>
        <v>1.1470609072108722</v>
      </c>
      <c r="AD229" s="12">
        <f t="shared" si="227"/>
        <v>3.0268860070414658</v>
      </c>
      <c r="AE229" s="12">
        <f t="shared" si="228"/>
        <v>12.672877583388782</v>
      </c>
      <c r="AF229" s="11">
        <f t="shared" si="229"/>
        <v>-4.0504037456468023E-3</v>
      </c>
      <c r="AG229" s="11">
        <f t="shared" si="230"/>
        <v>2.9673830763510267E-4</v>
      </c>
      <c r="AH229" s="11">
        <f t="shared" si="231"/>
        <v>9.7937136394747881E-3</v>
      </c>
      <c r="AI229" s="1">
        <f t="shared" si="195"/>
        <v>345607.4655833788</v>
      </c>
      <c r="AJ229" s="1">
        <f t="shared" si="196"/>
        <v>160057.19748220118</v>
      </c>
      <c r="AK229" s="1">
        <f t="shared" si="197"/>
        <v>61663.454052777626</v>
      </c>
      <c r="AL229" s="10">
        <f t="shared" si="232"/>
        <v>81.266576441704146</v>
      </c>
      <c r="AM229" s="10">
        <f t="shared" si="233"/>
        <v>19.278931810558287</v>
      </c>
      <c r="AN229" s="10">
        <f t="shared" si="234"/>
        <v>6.1246108782591149</v>
      </c>
      <c r="AO229" s="7">
        <f t="shared" si="235"/>
        <v>3.6241063614378742E-3</v>
      </c>
      <c r="AP229" s="7">
        <f t="shared" si="236"/>
        <v>4.5654181699230243E-3</v>
      </c>
      <c r="AQ229" s="7">
        <f t="shared" si="237"/>
        <v>4.1414103184978972E-3</v>
      </c>
      <c r="AR229" s="1">
        <f t="shared" si="243"/>
        <v>167315.3888574364</v>
      </c>
      <c r="AS229" s="1">
        <f t="shared" si="241"/>
        <v>80444.660191698174</v>
      </c>
      <c r="AT229" s="1">
        <f t="shared" si="242"/>
        <v>31294.174211860009</v>
      </c>
      <c r="AU229" s="1">
        <f t="shared" si="198"/>
        <v>33463.077771487282</v>
      </c>
      <c r="AV229" s="1">
        <f t="shared" si="199"/>
        <v>16088.932038339635</v>
      </c>
      <c r="AW229" s="1">
        <f t="shared" si="200"/>
        <v>6258.8348423720017</v>
      </c>
      <c r="AX229">
        <v>0.2</v>
      </c>
      <c r="AY229">
        <v>0.2</v>
      </c>
      <c r="AZ229">
        <v>0.2</v>
      </c>
      <c r="BA229">
        <f t="shared" si="244"/>
        <v>0.19999999999999998</v>
      </c>
      <c r="BB229">
        <f t="shared" si="250"/>
        <v>4.000000000000001E-3</v>
      </c>
      <c r="BC229">
        <f t="shared" si="245"/>
        <v>4.000000000000001E-3</v>
      </c>
      <c r="BD229">
        <f t="shared" si="246"/>
        <v>4.000000000000001E-3</v>
      </c>
      <c r="BE229">
        <f t="shared" si="247"/>
        <v>669.26155542974573</v>
      </c>
      <c r="BF229">
        <f t="shared" si="248"/>
        <v>321.77864076679276</v>
      </c>
      <c r="BG229">
        <f t="shared" si="249"/>
        <v>125.17669684744007</v>
      </c>
      <c r="BH229">
        <f t="shared" si="251"/>
        <v>1975.6004818572455</v>
      </c>
      <c r="BI229">
        <f t="shared" si="252"/>
        <v>226.81858076111953</v>
      </c>
      <c r="BJ229">
        <f t="shared" si="253"/>
        <v>32.372120356791648</v>
      </c>
      <c r="BK229" s="7">
        <f t="shared" si="254"/>
        <v>2.7753898529459947E-2</v>
      </c>
      <c r="BL229" s="8">
        <f>BL$3*temperature!$I339+BL$4*temperature!$I339^2+BL$5*temperature!$I339^6</f>
        <v>-43.40031197813618</v>
      </c>
      <c r="BM229" s="8">
        <f>BM$3*temperature!$I339+BM$4*temperature!$I339^2+BM$5*temperature!$I339^6</f>
        <v>-36.508266247103784</v>
      </c>
      <c r="BN229" s="8">
        <f>BN$3*temperature!$I339+BN$4*temperature!$I339^2+BN$5*temperature!$I339^6</f>
        <v>-30.968698043600902</v>
      </c>
      <c r="BO229" s="8"/>
      <c r="BP229" s="8"/>
      <c r="BQ229" s="8"/>
    </row>
    <row r="230" spans="1:69" x14ac:dyDescent="0.3">
      <c r="A230">
        <f t="shared" si="201"/>
        <v>2184</v>
      </c>
      <c r="B230" s="4">
        <f t="shared" si="202"/>
        <v>1165.3937008020919</v>
      </c>
      <c r="C230" s="4">
        <f t="shared" si="203"/>
        <v>2964.1099080752642</v>
      </c>
      <c r="D230" s="4">
        <f t="shared" si="204"/>
        <v>4369.775767664968</v>
      </c>
      <c r="E230" s="11">
        <f t="shared" si="205"/>
        <v>5.4643095302721625E-7</v>
      </c>
      <c r="F230" s="11">
        <f t="shared" si="206"/>
        <v>1.0765056186538167E-6</v>
      </c>
      <c r="G230" s="11">
        <f t="shared" si="207"/>
        <v>2.1976479268749977E-6</v>
      </c>
      <c r="H230" s="4">
        <f t="shared" si="208"/>
        <v>166655.52609200342</v>
      </c>
      <c r="I230" s="4">
        <f t="shared" si="209"/>
        <v>80432.125340938743</v>
      </c>
      <c r="J230" s="4">
        <f t="shared" si="210"/>
        <v>31324.256988487214</v>
      </c>
      <c r="K230" s="4">
        <f t="shared" si="211"/>
        <v>143003.62699515311</v>
      </c>
      <c r="L230" s="4">
        <f t="shared" si="212"/>
        <v>27135.338376560776</v>
      </c>
      <c r="M230" s="4">
        <f t="shared" si="213"/>
        <v>7168.3900167778247</v>
      </c>
      <c r="N230" s="11">
        <f t="shared" si="214"/>
        <v>-3.9443701839254608E-3</v>
      </c>
      <c r="O230" s="11">
        <f t="shared" si="215"/>
        <v>-1.5689588682443745E-4</v>
      </c>
      <c r="P230" s="11">
        <f t="shared" si="216"/>
        <v>9.5909024110563124E-4</v>
      </c>
      <c r="Q230" s="4">
        <f t="shared" si="217"/>
        <v>3584.6125967824778</v>
      </c>
      <c r="R230" s="4">
        <f t="shared" si="218"/>
        <v>5715.2887563348795</v>
      </c>
      <c r="S230" s="4">
        <f t="shared" si="219"/>
        <v>3747.4694395485981</v>
      </c>
      <c r="T230" s="4">
        <f t="shared" si="220"/>
        <v>21.509113323992423</v>
      </c>
      <c r="U230" s="4">
        <f t="shared" si="221"/>
        <v>71.057288765013936</v>
      </c>
      <c r="V230" s="4">
        <f t="shared" si="222"/>
        <v>119.63474316169501</v>
      </c>
      <c r="W230" s="11">
        <f t="shared" si="223"/>
        <v>-1.0734613539272964E-2</v>
      </c>
      <c r="X230" s="11">
        <f t="shared" si="224"/>
        <v>-1.217998157191269E-2</v>
      </c>
      <c r="Y230" s="11">
        <f t="shared" si="225"/>
        <v>-9.7425357312937999E-3</v>
      </c>
      <c r="Z230" s="4">
        <f t="shared" si="238"/>
        <v>3324.7531551941415</v>
      </c>
      <c r="AA230" s="4">
        <f t="shared" si="239"/>
        <v>14016.608286625698</v>
      </c>
      <c r="AB230" s="4">
        <f t="shared" si="240"/>
        <v>38705.312856813449</v>
      </c>
      <c r="AC230" s="12">
        <f t="shared" si="226"/>
        <v>1.1424148474158202</v>
      </c>
      <c r="AD230" s="12">
        <f t="shared" si="227"/>
        <v>3.0277842000725999</v>
      </c>
      <c r="AE230" s="12">
        <f t="shared" si="228"/>
        <v>12.796992117428612</v>
      </c>
      <c r="AF230" s="11">
        <f t="shared" si="229"/>
        <v>-4.0504037456468023E-3</v>
      </c>
      <c r="AG230" s="11">
        <f t="shared" si="230"/>
        <v>2.9673830763510267E-4</v>
      </c>
      <c r="AH230" s="11">
        <f t="shared" si="231"/>
        <v>9.7937136394747881E-3</v>
      </c>
      <c r="AI230" s="1">
        <f t="shared" si="195"/>
        <v>344509.79679652822</v>
      </c>
      <c r="AJ230" s="1">
        <f t="shared" si="196"/>
        <v>160140.40977232071</v>
      </c>
      <c r="AK230" s="1">
        <f t="shared" si="197"/>
        <v>61755.943489871868</v>
      </c>
      <c r="AL230" s="10">
        <f t="shared" si="232"/>
        <v>81.55814997119225</v>
      </c>
      <c r="AM230" s="10">
        <f t="shared" si="233"/>
        <v>19.366068032287071</v>
      </c>
      <c r="AN230" s="10">
        <f t="shared" si="234"/>
        <v>6.1497217596802418</v>
      </c>
      <c r="AO230" s="7">
        <f t="shared" si="235"/>
        <v>3.5878652978234954E-3</v>
      </c>
      <c r="AP230" s="7">
        <f t="shared" si="236"/>
        <v>4.519763988223794E-3</v>
      </c>
      <c r="AQ230" s="7">
        <f t="shared" si="237"/>
        <v>4.0999962153129184E-3</v>
      </c>
      <c r="AR230" s="1">
        <f t="shared" si="243"/>
        <v>166655.52609200342</v>
      </c>
      <c r="AS230" s="1">
        <f t="shared" si="241"/>
        <v>80432.125340938743</v>
      </c>
      <c r="AT230" s="1">
        <f t="shared" si="242"/>
        <v>31324.256988487214</v>
      </c>
      <c r="AU230" s="1">
        <f t="shared" si="198"/>
        <v>33331.105218400684</v>
      </c>
      <c r="AV230" s="1">
        <f t="shared" si="199"/>
        <v>16086.425068187749</v>
      </c>
      <c r="AW230" s="1">
        <f t="shared" si="200"/>
        <v>6264.8513976974427</v>
      </c>
      <c r="AX230">
        <v>0.2</v>
      </c>
      <c r="AY230">
        <v>0.2</v>
      </c>
      <c r="AZ230">
        <v>0.2</v>
      </c>
      <c r="BA230">
        <f t="shared" si="244"/>
        <v>0.20000000000000004</v>
      </c>
      <c r="BB230">
        <f t="shared" si="250"/>
        <v>4.000000000000001E-3</v>
      </c>
      <c r="BC230">
        <f t="shared" si="245"/>
        <v>4.000000000000001E-3</v>
      </c>
      <c r="BD230">
        <f t="shared" si="246"/>
        <v>4.000000000000001E-3</v>
      </c>
      <c r="BE230">
        <f t="shared" si="247"/>
        <v>666.62210436801388</v>
      </c>
      <c r="BF230">
        <f t="shared" si="248"/>
        <v>321.72850136375507</v>
      </c>
      <c r="BG230">
        <f t="shared" si="249"/>
        <v>125.29702795394888</v>
      </c>
      <c r="BH230">
        <f t="shared" si="251"/>
        <v>2005.0273606826242</v>
      </c>
      <c r="BI230">
        <f t="shared" si="252"/>
        <v>229.53377506507081</v>
      </c>
      <c r="BJ230">
        <f t="shared" si="253"/>
        <v>32.372048875427794</v>
      </c>
      <c r="BK230" s="7">
        <f t="shared" si="254"/>
        <v>2.7696667015524284E-2</v>
      </c>
      <c r="BL230" s="8">
        <f>BL$3*temperature!$I340+BL$4*temperature!$I340^2+BL$5*temperature!$I340^6</f>
        <v>-43.787404208950619</v>
      </c>
      <c r="BM230" s="8">
        <f>BM$3*temperature!$I340+BM$4*temperature!$I340^2+BM$5*temperature!$I340^6</f>
        <v>-36.808435825869168</v>
      </c>
      <c r="BN230" s="8">
        <f>BN$3*temperature!$I340+BN$4*temperature!$I340^2+BN$5*temperature!$I340^6</f>
        <v>-31.203434373106433</v>
      </c>
      <c r="BO230" s="8"/>
      <c r="BP230" s="8"/>
      <c r="BQ230" s="8"/>
    </row>
    <row r="231" spans="1:69" x14ac:dyDescent="0.3">
      <c r="A231">
        <f t="shared" si="201"/>
        <v>2185</v>
      </c>
      <c r="B231" s="4">
        <f t="shared" si="202"/>
        <v>1165.394305768923</v>
      </c>
      <c r="C231" s="4">
        <f t="shared" si="203"/>
        <v>2964.1129394121863</v>
      </c>
      <c r="D231" s="4">
        <f t="shared" si="204"/>
        <v>4369.7848907321913</v>
      </c>
      <c r="E231" s="11">
        <f t="shared" si="205"/>
        <v>5.1910940537585537E-7</v>
      </c>
      <c r="F231" s="11">
        <f t="shared" si="206"/>
        <v>1.0226803377211258E-6</v>
      </c>
      <c r="G231" s="11">
        <f t="shared" si="207"/>
        <v>2.0877655305312479E-6</v>
      </c>
      <c r="H231" s="4">
        <f t="shared" si="208"/>
        <v>165987.4621968237</v>
      </c>
      <c r="I231" s="4">
        <f t="shared" si="209"/>
        <v>80414.975913112983</v>
      </c>
      <c r="J231" s="4">
        <f t="shared" si="210"/>
        <v>31352.937818106137</v>
      </c>
      <c r="K231" s="4">
        <f t="shared" si="211"/>
        <v>142430.30137967403</v>
      </c>
      <c r="L231" s="4">
        <f t="shared" si="212"/>
        <v>27129.524939444476</v>
      </c>
      <c r="M231" s="4">
        <f t="shared" si="213"/>
        <v>7174.9384928768677</v>
      </c>
      <c r="N231" s="11">
        <f t="shared" si="214"/>
        <v>-4.0091683513630016E-3</v>
      </c>
      <c r="O231" s="11">
        <f t="shared" si="215"/>
        <v>-2.1423860781188964E-4</v>
      </c>
      <c r="P231" s="11">
        <f t="shared" si="216"/>
        <v>9.1352117891418949E-4</v>
      </c>
      <c r="Q231" s="4">
        <f t="shared" si="217"/>
        <v>3531.917954460569</v>
      </c>
      <c r="R231" s="4">
        <f t="shared" si="218"/>
        <v>5644.4728951856086</v>
      </c>
      <c r="S231" s="4">
        <f t="shared" si="219"/>
        <v>3714.3573794976337</v>
      </c>
      <c r="T231" s="4">
        <f t="shared" si="220"/>
        <v>21.278221304886937</v>
      </c>
      <c r="U231" s="4">
        <f t="shared" si="221"/>
        <v>70.191812297305987</v>
      </c>
      <c r="V231" s="4">
        <f t="shared" si="222"/>
        <v>118.46919740173804</v>
      </c>
      <c r="W231" s="11">
        <f t="shared" si="223"/>
        <v>-1.0734613539272964E-2</v>
      </c>
      <c r="X231" s="11">
        <f t="shared" si="224"/>
        <v>-1.217998157191269E-2</v>
      </c>
      <c r="Y231" s="11">
        <f t="shared" si="225"/>
        <v>-9.7425357312937999E-3</v>
      </c>
      <c r="Z231" s="4">
        <f t="shared" si="238"/>
        <v>3262.8222280556279</v>
      </c>
      <c r="AA231" s="4">
        <f t="shared" si="239"/>
        <v>13847.836760881015</v>
      </c>
      <c r="AB231" s="4">
        <f t="shared" si="240"/>
        <v>38740.806007033105</v>
      </c>
      <c r="AC231" s="12">
        <f t="shared" si="226"/>
        <v>1.1377876060387646</v>
      </c>
      <c r="AD231" s="12">
        <f t="shared" si="227"/>
        <v>3.0286826596320138</v>
      </c>
      <c r="AE231" s="12">
        <f t="shared" si="228"/>
        <v>12.922322193673324</v>
      </c>
      <c r="AF231" s="11">
        <f t="shared" si="229"/>
        <v>-4.0504037456468023E-3</v>
      </c>
      <c r="AG231" s="11">
        <f t="shared" si="230"/>
        <v>2.9673830763510267E-4</v>
      </c>
      <c r="AH231" s="11">
        <f t="shared" si="231"/>
        <v>9.7937136394747881E-3</v>
      </c>
      <c r="AI231" s="1">
        <f t="shared" si="195"/>
        <v>343389.92233527603</v>
      </c>
      <c r="AJ231" s="1">
        <f t="shared" si="196"/>
        <v>160212.7938632764</v>
      </c>
      <c r="AK231" s="1">
        <f t="shared" si="197"/>
        <v>61845.200538582125</v>
      </c>
      <c r="AL231" s="10">
        <f t="shared" si="232"/>
        <v>81.847843430668206</v>
      </c>
      <c r="AM231" s="10">
        <f t="shared" si="233"/>
        <v>19.452722788604039</v>
      </c>
      <c r="AN231" s="10">
        <f t="shared" si="234"/>
        <v>6.1746834572607598</v>
      </c>
      <c r="AO231" s="7">
        <f t="shared" si="235"/>
        <v>3.5519866448452606E-3</v>
      </c>
      <c r="AP231" s="7">
        <f t="shared" si="236"/>
        <v>4.4745663483415563E-3</v>
      </c>
      <c r="AQ231" s="7">
        <f t="shared" si="237"/>
        <v>4.0589962531597888E-3</v>
      </c>
      <c r="AR231" s="1">
        <f t="shared" si="243"/>
        <v>165987.4621968237</v>
      </c>
      <c r="AS231" s="1">
        <f t="shared" si="241"/>
        <v>80414.975913112983</v>
      </c>
      <c r="AT231" s="1">
        <f t="shared" si="242"/>
        <v>31352.937818106137</v>
      </c>
      <c r="AU231" s="1">
        <f t="shared" si="198"/>
        <v>33197.492439364745</v>
      </c>
      <c r="AV231" s="1">
        <f t="shared" si="199"/>
        <v>16082.995182622597</v>
      </c>
      <c r="AW231" s="1">
        <f t="shared" si="200"/>
        <v>6270.5875636212277</v>
      </c>
      <c r="AX231">
        <v>0.2</v>
      </c>
      <c r="AY231">
        <v>0.2</v>
      </c>
      <c r="AZ231">
        <v>0.2</v>
      </c>
      <c r="BA231">
        <f t="shared" si="244"/>
        <v>0.19999999999999998</v>
      </c>
      <c r="BB231">
        <f t="shared" si="250"/>
        <v>4.000000000000001E-3</v>
      </c>
      <c r="BC231">
        <f t="shared" si="245"/>
        <v>4.000000000000001E-3</v>
      </c>
      <c r="BD231">
        <f t="shared" si="246"/>
        <v>4.000000000000001E-3</v>
      </c>
      <c r="BE231">
        <f t="shared" si="247"/>
        <v>663.94984878729497</v>
      </c>
      <c r="BF231">
        <f t="shared" si="248"/>
        <v>321.65990365245199</v>
      </c>
      <c r="BG231">
        <f t="shared" si="249"/>
        <v>125.41175127242458</v>
      </c>
      <c r="BH231">
        <f t="shared" si="251"/>
        <v>2034.8943410960949</v>
      </c>
      <c r="BI231">
        <f t="shared" si="252"/>
        <v>232.28169800579568</v>
      </c>
      <c r="BJ231">
        <f t="shared" si="253"/>
        <v>32.372003630914904</v>
      </c>
      <c r="BK231" s="7">
        <f t="shared" si="254"/>
        <v>2.7640368649758912E-2</v>
      </c>
      <c r="BL231" s="8">
        <f>BL$3*temperature!$I341+BL$4*temperature!$I341^2+BL$5*temperature!$I341^6</f>
        <v>-44.172608669665081</v>
      </c>
      <c r="BM231" s="8">
        <f>BM$3*temperature!$I341+BM$4*temperature!$I341^2+BM$5*temperature!$I341^6</f>
        <v>-37.107084190292412</v>
      </c>
      <c r="BN231" s="8">
        <f>BN$3*temperature!$I341+BN$4*temperature!$I341^2+BN$5*temperature!$I341^6</f>
        <v>-31.436932484569724</v>
      </c>
      <c r="BO231" s="8"/>
      <c r="BP231" s="8"/>
      <c r="BQ231" s="8"/>
    </row>
    <row r="232" spans="1:69" x14ac:dyDescent="0.3">
      <c r="A232">
        <f t="shared" si="201"/>
        <v>2186</v>
      </c>
      <c r="B232" s="4">
        <f t="shared" si="202"/>
        <v>1165.3948804877107</v>
      </c>
      <c r="C232" s="4">
        <f t="shared" si="203"/>
        <v>2964.1158191852069</v>
      </c>
      <c r="D232" s="4">
        <f t="shared" si="204"/>
        <v>4369.7935576641485</v>
      </c>
      <c r="E232" s="11">
        <f t="shared" si="205"/>
        <v>4.9315393510706261E-7</v>
      </c>
      <c r="F232" s="11">
        <f t="shared" si="206"/>
        <v>9.7154632083506949E-7</v>
      </c>
      <c r="G232" s="11">
        <f t="shared" si="207"/>
        <v>1.9833772540046856E-6</v>
      </c>
      <c r="H232" s="4">
        <f t="shared" si="208"/>
        <v>165311.45906864156</v>
      </c>
      <c r="I232" s="4">
        <f t="shared" si="209"/>
        <v>80393.291710539765</v>
      </c>
      <c r="J232" s="4">
        <f t="shared" si="210"/>
        <v>31380.237795955916</v>
      </c>
      <c r="K232" s="4">
        <f t="shared" si="211"/>
        <v>141850.16755819257</v>
      </c>
      <c r="L232" s="4">
        <f t="shared" si="212"/>
        <v>27122.183009919881</v>
      </c>
      <c r="M232" s="4">
        <f t="shared" si="213"/>
        <v>7181.1716919483188</v>
      </c>
      <c r="N232" s="11">
        <f t="shared" si="214"/>
        <v>-4.0731067466817095E-3</v>
      </c>
      <c r="O232" s="11">
        <f t="shared" si="215"/>
        <v>-2.7062506774377937E-4</v>
      </c>
      <c r="P232" s="11">
        <f t="shared" si="216"/>
        <v>8.6874599380037942E-4</v>
      </c>
      <c r="Q232" s="4">
        <f t="shared" si="217"/>
        <v>3479.7744442314561</v>
      </c>
      <c r="R232" s="4">
        <f t="shared" si="218"/>
        <v>5574.2198044455499</v>
      </c>
      <c r="S232" s="4">
        <f t="shared" si="219"/>
        <v>3681.3728171019852</v>
      </c>
      <c r="T232" s="4">
        <f t="shared" si="220"/>
        <v>21.04980782237585</v>
      </c>
      <c r="U232" s="4">
        <f t="shared" si="221"/>
        <v>69.336877317025639</v>
      </c>
      <c r="V232" s="4">
        <f t="shared" si="222"/>
        <v>117.31500701299392</v>
      </c>
      <c r="W232" s="11">
        <f t="shared" si="223"/>
        <v>-1.0734613539272964E-2</v>
      </c>
      <c r="X232" s="11">
        <f t="shared" si="224"/>
        <v>-1.217998157191269E-2</v>
      </c>
      <c r="Y232" s="11">
        <f t="shared" si="225"/>
        <v>-9.7425357312937999E-3</v>
      </c>
      <c r="Z232" s="4">
        <f t="shared" si="238"/>
        <v>3201.8365065037187</v>
      </c>
      <c r="AA232" s="4">
        <f t="shared" si="239"/>
        <v>13680.312012720133</v>
      </c>
      <c r="AB232" s="4">
        <f t="shared" si="240"/>
        <v>38774.562136204164</v>
      </c>
      <c r="AC232" s="12">
        <f t="shared" si="226"/>
        <v>1.1331791068575148</v>
      </c>
      <c r="AD232" s="12">
        <f t="shared" si="227"/>
        <v>3.0295813857987968</v>
      </c>
      <c r="AE232" s="12">
        <f t="shared" si="228"/>
        <v>13.04887971679519</v>
      </c>
      <c r="AF232" s="11">
        <f t="shared" si="229"/>
        <v>-4.0504037456468023E-3</v>
      </c>
      <c r="AG232" s="11">
        <f t="shared" si="230"/>
        <v>2.9673830763510267E-4</v>
      </c>
      <c r="AH232" s="11">
        <f t="shared" si="231"/>
        <v>9.7937136394747881E-3</v>
      </c>
      <c r="AI232" s="1">
        <f t="shared" si="195"/>
        <v>342248.42254111316</v>
      </c>
      <c r="AJ232" s="1">
        <f t="shared" si="196"/>
        <v>160274.50965957137</v>
      </c>
      <c r="AK232" s="1">
        <f t="shared" si="197"/>
        <v>61931.26804834514</v>
      </c>
      <c r="AL232" s="10">
        <f t="shared" si="232"/>
        <v>82.135658652975579</v>
      </c>
      <c r="AM232" s="10">
        <f t="shared" si="233"/>
        <v>19.538894862389807</v>
      </c>
      <c r="AN232" s="10">
        <f t="shared" si="234"/>
        <v>6.1994958441080534</v>
      </c>
      <c r="AO232" s="7">
        <f t="shared" si="235"/>
        <v>3.5164667783968077E-3</v>
      </c>
      <c r="AP232" s="7">
        <f t="shared" si="236"/>
        <v>4.4298206848581408E-3</v>
      </c>
      <c r="AQ232" s="7">
        <f t="shared" si="237"/>
        <v>4.0184062906281912E-3</v>
      </c>
      <c r="AR232" s="1">
        <f t="shared" si="243"/>
        <v>165311.45906864156</v>
      </c>
      <c r="AS232" s="1">
        <f t="shared" si="241"/>
        <v>80393.291710539765</v>
      </c>
      <c r="AT232" s="1">
        <f t="shared" si="242"/>
        <v>31380.237795955916</v>
      </c>
      <c r="AU232" s="1">
        <f t="shared" si="198"/>
        <v>33062.291813728312</v>
      </c>
      <c r="AV232" s="1">
        <f t="shared" si="199"/>
        <v>16078.658342107954</v>
      </c>
      <c r="AW232" s="1">
        <f t="shared" si="200"/>
        <v>6276.0475591911836</v>
      </c>
      <c r="AX232">
        <v>0.2</v>
      </c>
      <c r="AY232">
        <v>0.2</v>
      </c>
      <c r="AZ232">
        <v>0.2</v>
      </c>
      <c r="BA232">
        <f t="shared" si="244"/>
        <v>0.19999999999999998</v>
      </c>
      <c r="BB232">
        <f t="shared" si="250"/>
        <v>4.000000000000001E-3</v>
      </c>
      <c r="BC232">
        <f t="shared" si="245"/>
        <v>4.000000000000001E-3</v>
      </c>
      <c r="BD232">
        <f t="shared" si="246"/>
        <v>4.000000000000001E-3</v>
      </c>
      <c r="BE232">
        <f t="shared" si="247"/>
        <v>661.24583627456639</v>
      </c>
      <c r="BF232">
        <f t="shared" si="248"/>
        <v>321.57316684215914</v>
      </c>
      <c r="BG232">
        <f t="shared" si="249"/>
        <v>125.5209511838237</v>
      </c>
      <c r="BH232">
        <f t="shared" si="251"/>
        <v>2065.2079983828444</v>
      </c>
      <c r="BI232">
        <f t="shared" si="252"/>
        <v>235.06274311810736</v>
      </c>
      <c r="BJ232">
        <f t="shared" si="253"/>
        <v>32.371984174290297</v>
      </c>
      <c r="BK232" s="7">
        <f t="shared" si="254"/>
        <v>2.7584988157231732E-2</v>
      </c>
      <c r="BL232" s="8">
        <f>BL$3*temperature!$I342+BL$4*temperature!$I342^2+BL$5*temperature!$I342^6</f>
        <v>-44.555911399289435</v>
      </c>
      <c r="BM232" s="8">
        <f>BM$3*temperature!$I342+BM$4*temperature!$I342^2+BM$5*temperature!$I342^6</f>
        <v>-37.404202044029994</v>
      </c>
      <c r="BN232" s="8">
        <f>BN$3*temperature!$I342+BN$4*temperature!$I342^2+BN$5*temperature!$I342^6</f>
        <v>-31.669186404710672</v>
      </c>
      <c r="BO232" s="8"/>
      <c r="BP232" s="8"/>
      <c r="BQ232" s="8"/>
    </row>
    <row r="233" spans="1:69" x14ac:dyDescent="0.3">
      <c r="A233">
        <f t="shared" si="201"/>
        <v>2187</v>
      </c>
      <c r="B233" s="4">
        <f t="shared" si="202"/>
        <v>1165.3954264708282</v>
      </c>
      <c r="C233" s="4">
        <f t="shared" si="203"/>
        <v>2964.1185549722345</v>
      </c>
      <c r="D233" s="4">
        <f t="shared" si="204"/>
        <v>4369.8017912658379</v>
      </c>
      <c r="E233" s="11">
        <f t="shared" si="205"/>
        <v>4.6849623835170947E-7</v>
      </c>
      <c r="F233" s="11">
        <f t="shared" si="206"/>
        <v>9.2296900479331592E-7</v>
      </c>
      <c r="G233" s="11">
        <f t="shared" si="207"/>
        <v>1.8842083913044511E-6</v>
      </c>
      <c r="H233" s="4">
        <f t="shared" si="208"/>
        <v>164627.77469862471</v>
      </c>
      <c r="I233" s="4">
        <f t="shared" si="209"/>
        <v>80367.15198761948</v>
      </c>
      <c r="J233" s="4">
        <f t="shared" si="210"/>
        <v>31406.177857892737</v>
      </c>
      <c r="K233" s="4">
        <f t="shared" si="211"/>
        <v>141263.44668879273</v>
      </c>
      <c r="L233" s="4">
        <f t="shared" si="212"/>
        <v>27113.339259931287</v>
      </c>
      <c r="M233" s="4">
        <f t="shared" si="213"/>
        <v>7187.0943713433371</v>
      </c>
      <c r="N233" s="11">
        <f t="shared" si="214"/>
        <v>-4.136201454673194E-3</v>
      </c>
      <c r="O233" s="11">
        <f t="shared" si="215"/>
        <v>-3.2607072909140999E-4</v>
      </c>
      <c r="P233" s="11">
        <f t="shared" si="216"/>
        <v>8.247511198846702E-4</v>
      </c>
      <c r="Q233" s="4">
        <f t="shared" si="217"/>
        <v>3428.1834721501373</v>
      </c>
      <c r="R233" s="4">
        <f t="shared" si="218"/>
        <v>5504.5355387565387</v>
      </c>
      <c r="S233" s="4">
        <f t="shared" si="219"/>
        <v>3648.5204213583011</v>
      </c>
      <c r="T233" s="4">
        <f t="shared" si="220"/>
        <v>20.82384627032668</v>
      </c>
      <c r="U233" s="4">
        <f t="shared" si="221"/>
        <v>68.492355429050292</v>
      </c>
      <c r="V233" s="4">
        <f t="shared" si="222"/>
        <v>116.17206136535285</v>
      </c>
      <c r="W233" s="11">
        <f t="shared" si="223"/>
        <v>-1.0734613539272964E-2</v>
      </c>
      <c r="X233" s="11">
        <f t="shared" si="224"/>
        <v>-1.217998157191269E-2</v>
      </c>
      <c r="Y233" s="11">
        <f t="shared" si="225"/>
        <v>-9.7425357312937999E-3</v>
      </c>
      <c r="Z233" s="4">
        <f t="shared" si="238"/>
        <v>3141.7888908439249</v>
      </c>
      <c r="AA233" s="4">
        <f t="shared" si="239"/>
        <v>13514.050994932777</v>
      </c>
      <c r="AB233" s="4">
        <f t="shared" si="240"/>
        <v>38806.607562226804</v>
      </c>
      <c r="AC233" s="12">
        <f t="shared" si="226"/>
        <v>1.1285892739586103</v>
      </c>
      <c r="AD233" s="12">
        <f t="shared" si="227"/>
        <v>3.0304803786520615</v>
      </c>
      <c r="AE233" s="12">
        <f t="shared" si="228"/>
        <v>13.176676708057432</v>
      </c>
      <c r="AF233" s="11">
        <f t="shared" si="229"/>
        <v>-4.0504037456468023E-3</v>
      </c>
      <c r="AG233" s="11">
        <f t="shared" si="230"/>
        <v>2.9673830763510267E-4</v>
      </c>
      <c r="AH233" s="11">
        <f t="shared" si="231"/>
        <v>9.7937136394747881E-3</v>
      </c>
      <c r="AI233" s="1">
        <f t="shared" si="195"/>
        <v>341085.87210073019</v>
      </c>
      <c r="AJ233" s="1">
        <f t="shared" si="196"/>
        <v>160325.71703572219</v>
      </c>
      <c r="AK233" s="1">
        <f t="shared" si="197"/>
        <v>62014.188802701807</v>
      </c>
      <c r="AL233" s="10">
        <f t="shared" si="232"/>
        <v>82.421597694800752</v>
      </c>
      <c r="AM233" s="10">
        <f t="shared" si="233"/>
        <v>19.624583125004282</v>
      </c>
      <c r="AN233" s="10">
        <f t="shared" si="234"/>
        <v>6.2241588162757528</v>
      </c>
      <c r="AO233" s="7">
        <f t="shared" si="235"/>
        <v>3.4813021106128396E-3</v>
      </c>
      <c r="AP233" s="7">
        <f t="shared" si="236"/>
        <v>4.3855224780095592E-3</v>
      </c>
      <c r="AQ233" s="7">
        <f t="shared" si="237"/>
        <v>3.978222227721909E-3</v>
      </c>
      <c r="AR233" s="1">
        <f t="shared" si="243"/>
        <v>164627.77469862471</v>
      </c>
      <c r="AS233" s="1">
        <f t="shared" si="241"/>
        <v>80367.15198761948</v>
      </c>
      <c r="AT233" s="1">
        <f t="shared" si="242"/>
        <v>31406.177857892737</v>
      </c>
      <c r="AU233" s="1">
        <f t="shared" si="198"/>
        <v>32925.554939724942</v>
      </c>
      <c r="AV233" s="1">
        <f t="shared" si="199"/>
        <v>16073.430397523896</v>
      </c>
      <c r="AW233" s="1">
        <f t="shared" si="200"/>
        <v>6281.2355715785479</v>
      </c>
      <c r="AX233">
        <v>0.2</v>
      </c>
      <c r="AY233">
        <v>0.2</v>
      </c>
      <c r="AZ233">
        <v>0.2</v>
      </c>
      <c r="BA233">
        <f t="shared" si="244"/>
        <v>0.19999999999999998</v>
      </c>
      <c r="BB233">
        <f t="shared" si="250"/>
        <v>4.000000000000001E-3</v>
      </c>
      <c r="BC233">
        <f t="shared" si="245"/>
        <v>4.000000000000001E-3</v>
      </c>
      <c r="BD233">
        <f t="shared" si="246"/>
        <v>4.000000000000001E-3</v>
      </c>
      <c r="BE233">
        <f t="shared" si="247"/>
        <v>658.51109879449893</v>
      </c>
      <c r="BF233">
        <f t="shared" si="248"/>
        <v>321.46860795047797</v>
      </c>
      <c r="BG233">
        <f t="shared" si="249"/>
        <v>125.62471143157097</v>
      </c>
      <c r="BH233">
        <f t="shared" si="251"/>
        <v>2095.9750055568325</v>
      </c>
      <c r="BI233">
        <f t="shared" si="252"/>
        <v>237.87730864047776</v>
      </c>
      <c r="BJ233">
        <f t="shared" si="253"/>
        <v>32.371990061262231</v>
      </c>
      <c r="BK233" s="7">
        <f t="shared" si="254"/>
        <v>2.7530510335628783E-2</v>
      </c>
      <c r="BL233" s="8">
        <f>BL$3*temperature!$I343+BL$4*temperature!$I343^2+BL$5*temperature!$I343^6</f>
        <v>-44.937299464963395</v>
      </c>
      <c r="BM233" s="8">
        <f>BM$3*temperature!$I343+BM$4*temperature!$I343^2+BM$5*temperature!$I343^6</f>
        <v>-37.699780857856382</v>
      </c>
      <c r="BN233" s="8">
        <f>BN$3*temperature!$I343+BN$4*temperature!$I343^2+BN$5*temperature!$I343^6</f>
        <v>-31.900190734595618</v>
      </c>
      <c r="BO233" s="8"/>
      <c r="BP233" s="8"/>
      <c r="BQ233" s="8"/>
    </row>
    <row r="234" spans="1:69" x14ac:dyDescent="0.3">
      <c r="A234">
        <f t="shared" si="201"/>
        <v>2188</v>
      </c>
      <c r="B234" s="4">
        <f t="shared" si="202"/>
        <v>1165.3959451550329</v>
      </c>
      <c r="C234" s="4">
        <f t="shared" si="203"/>
        <v>2964.1211539723099</v>
      </c>
      <c r="D234" s="4">
        <f t="shared" si="204"/>
        <v>4369.8096132021819</v>
      </c>
      <c r="E234" s="11">
        <f t="shared" si="205"/>
        <v>4.4507142643412396E-7</v>
      </c>
      <c r="F234" s="11">
        <f t="shared" si="206"/>
        <v>8.768205545536501E-7</v>
      </c>
      <c r="G234" s="11">
        <f t="shared" si="207"/>
        <v>1.7899979717392285E-6</v>
      </c>
      <c r="H234" s="4">
        <f t="shared" si="208"/>
        <v>163936.66313366912</v>
      </c>
      <c r="I234" s="4">
        <f t="shared" si="209"/>
        <v>80336.635418460937</v>
      </c>
      <c r="J234" s="4">
        <f t="shared" si="210"/>
        <v>31430.778773140381</v>
      </c>
      <c r="K234" s="4">
        <f t="shared" si="211"/>
        <v>140670.35655582324</v>
      </c>
      <c r="L234" s="4">
        <f t="shared" si="212"/>
        <v>27103.020168659212</v>
      </c>
      <c r="M234" s="4">
        <f t="shared" si="213"/>
        <v>7192.7112518085223</v>
      </c>
      <c r="N234" s="11">
        <f t="shared" si="214"/>
        <v>-4.198468513061826E-3</v>
      </c>
      <c r="O234" s="11">
        <f t="shared" si="215"/>
        <v>-3.8059093987452552E-4</v>
      </c>
      <c r="P234" s="11">
        <f t="shared" si="216"/>
        <v>7.8152312672852275E-4</v>
      </c>
      <c r="Q234" s="4">
        <f t="shared" si="217"/>
        <v>3377.1461347253803</v>
      </c>
      <c r="R234" s="4">
        <f t="shared" si="218"/>
        <v>5435.4257036404679</v>
      </c>
      <c r="S234" s="4">
        <f t="shared" si="219"/>
        <v>3615.8046762494819</v>
      </c>
      <c r="T234" s="4">
        <f t="shared" si="220"/>
        <v>20.600310328213492</v>
      </c>
      <c r="U234" s="4">
        <f t="shared" si="221"/>
        <v>67.658119802107564</v>
      </c>
      <c r="V234" s="4">
        <f t="shared" si="222"/>
        <v>115.04025090652284</v>
      </c>
      <c r="W234" s="11">
        <f t="shared" si="223"/>
        <v>-1.0734613539272964E-2</v>
      </c>
      <c r="X234" s="11">
        <f t="shared" si="224"/>
        <v>-1.217998157191269E-2</v>
      </c>
      <c r="Y234" s="11">
        <f t="shared" si="225"/>
        <v>-9.7425357312937999E-3</v>
      </c>
      <c r="Z234" s="4">
        <f t="shared" si="238"/>
        <v>3082.6720310370633</v>
      </c>
      <c r="AA234" s="4">
        <f t="shared" si="239"/>
        <v>13349.069560260283</v>
      </c>
      <c r="AB234" s="4">
        <f t="shared" si="240"/>
        <v>38836.968401271173</v>
      </c>
      <c r="AC234" s="12">
        <f t="shared" si="226"/>
        <v>1.1240180317360715</v>
      </c>
      <c r="AD234" s="12">
        <f t="shared" si="227"/>
        <v>3.0313796382709444</v>
      </c>
      <c r="AE234" s="12">
        <f t="shared" si="228"/>
        <v>13.305725306456084</v>
      </c>
      <c r="AF234" s="11">
        <f t="shared" si="229"/>
        <v>-4.0504037456468023E-3</v>
      </c>
      <c r="AG234" s="11">
        <f t="shared" si="230"/>
        <v>2.9673830763510267E-4</v>
      </c>
      <c r="AH234" s="11">
        <f t="shared" si="231"/>
        <v>9.7937136394747881E-3</v>
      </c>
      <c r="AI234" s="1">
        <f t="shared" si="195"/>
        <v>339902.83983038215</v>
      </c>
      <c r="AJ234" s="1">
        <f t="shared" si="196"/>
        <v>160366.57572967387</v>
      </c>
      <c r="AK234" s="1">
        <f t="shared" si="197"/>
        <v>62094.005494010169</v>
      </c>
      <c r="AL234" s="10">
        <f t="shared" si="232"/>
        <v>82.705662831995596</v>
      </c>
      <c r="AM234" s="10">
        <f t="shared" si="233"/>
        <v>19.709786534916393</v>
      </c>
      <c r="AN234" s="10">
        <f t="shared" si="234"/>
        <v>6.2486722923580151</v>
      </c>
      <c r="AO234" s="7">
        <f t="shared" si="235"/>
        <v>3.4464890895067111E-3</v>
      </c>
      <c r="AP234" s="7">
        <f t="shared" si="236"/>
        <v>4.3416672532294639E-3</v>
      </c>
      <c r="AQ234" s="7">
        <f t="shared" si="237"/>
        <v>3.9384400054446895E-3</v>
      </c>
      <c r="AR234" s="1">
        <f t="shared" si="243"/>
        <v>163936.66313366912</v>
      </c>
      <c r="AS234" s="1">
        <f t="shared" si="241"/>
        <v>80336.635418460937</v>
      </c>
      <c r="AT234" s="1">
        <f t="shared" si="242"/>
        <v>31430.778773140381</v>
      </c>
      <c r="AU234" s="1">
        <f t="shared" si="198"/>
        <v>32787.332626733827</v>
      </c>
      <c r="AV234" s="1">
        <f t="shared" si="199"/>
        <v>16067.327083692187</v>
      </c>
      <c r="AW234" s="1">
        <f t="shared" si="200"/>
        <v>6286.1557546280765</v>
      </c>
      <c r="AX234">
        <v>0.2</v>
      </c>
      <c r="AY234">
        <v>0.2</v>
      </c>
      <c r="AZ234">
        <v>0.2</v>
      </c>
      <c r="BA234">
        <f t="shared" si="244"/>
        <v>0.2</v>
      </c>
      <c r="BB234">
        <f t="shared" si="250"/>
        <v>4.000000000000001E-3</v>
      </c>
      <c r="BC234">
        <f t="shared" si="245"/>
        <v>4.000000000000001E-3</v>
      </c>
      <c r="BD234">
        <f t="shared" si="246"/>
        <v>4.000000000000001E-3</v>
      </c>
      <c r="BE234">
        <f t="shared" si="247"/>
        <v>655.74665253467663</v>
      </c>
      <c r="BF234">
        <f t="shared" si="248"/>
        <v>321.34654167384383</v>
      </c>
      <c r="BG234">
        <f t="shared" si="249"/>
        <v>125.72311509256156</v>
      </c>
      <c r="BH234">
        <f t="shared" si="251"/>
        <v>2127.2021348118319</v>
      </c>
      <c r="BI234">
        <f t="shared" si="252"/>
        <v>240.72579757205051</v>
      </c>
      <c r="BJ234">
        <f t="shared" si="253"/>
        <v>32.372020852288387</v>
      </c>
      <c r="BK234" s="7">
        <f t="shared" si="254"/>
        <v>2.7476920060845539E-2</v>
      </c>
      <c r="BL234" s="8">
        <f>BL$3*temperature!$I344+BL$4*temperature!$I344^2+BL$5*temperature!$I344^6</f>
        <v>-45.316760936981787</v>
      </c>
      <c r="BM234" s="8">
        <f>BM$3*temperature!$I344+BM$4*temperature!$I344^2+BM$5*temperature!$I344^6</f>
        <v>-37.993812850525671</v>
      </c>
      <c r="BN234" s="8">
        <f>BN$3*temperature!$I344+BN$4*temperature!$I344^2+BN$5*temperature!$I344^6</f>
        <v>-32.129940634864411</v>
      </c>
      <c r="BO234" s="8"/>
      <c r="BP234" s="8"/>
      <c r="BQ234" s="8"/>
    </row>
    <row r="235" spans="1:69" x14ac:dyDescent="0.3">
      <c r="A235">
        <f t="shared" si="201"/>
        <v>2189</v>
      </c>
      <c r="B235" s="4">
        <f t="shared" si="202"/>
        <v>1165.3964379052468</v>
      </c>
      <c r="C235" s="4">
        <f t="shared" si="203"/>
        <v>2964.1236230245463</v>
      </c>
      <c r="D235" s="4">
        <f t="shared" si="204"/>
        <v>4369.8170440550093</v>
      </c>
      <c r="E235" s="11">
        <f t="shared" si="205"/>
        <v>4.2281785511241776E-7</v>
      </c>
      <c r="F235" s="11">
        <f t="shared" si="206"/>
        <v>8.3297952682596752E-7</v>
      </c>
      <c r="G235" s="11">
        <f t="shared" si="207"/>
        <v>1.700498073152267E-6</v>
      </c>
      <c r="H235" s="4">
        <f t="shared" si="208"/>
        <v>163238.37444314687</v>
      </c>
      <c r="I235" s="4">
        <f t="shared" si="209"/>
        <v>80301.820066417145</v>
      </c>
      <c r="J235" s="4">
        <f t="shared" si="210"/>
        <v>31454.061137512861</v>
      </c>
      <c r="K235" s="4">
        <f t="shared" si="211"/>
        <v>140071.11154086009</v>
      </c>
      <c r="L235" s="4">
        <f t="shared" si="212"/>
        <v>27091.252012113582</v>
      </c>
      <c r="M235" s="4">
        <f t="shared" si="213"/>
        <v>7198.0270158690209</v>
      </c>
      <c r="N235" s="11">
        <f t="shared" si="214"/>
        <v>-4.2599239074605499E-3</v>
      </c>
      <c r="O235" s="11">
        <f t="shared" si="215"/>
        <v>-4.342009293576421E-4</v>
      </c>
      <c r="P235" s="11">
        <f t="shared" si="216"/>
        <v>7.3904872229668683E-4</v>
      </c>
      <c r="Q235" s="4">
        <f t="shared" si="217"/>
        <v>3326.6632294063611</v>
      </c>
      <c r="R235" s="4">
        <f t="shared" si="218"/>
        <v>5366.8954679242279</v>
      </c>
      <c r="S235" s="4">
        <f t="shared" si="219"/>
        <v>3583.2298845370819</v>
      </c>
      <c r="T235" s="4">
        <f t="shared" si="220"/>
        <v>20.379173958051027</v>
      </c>
      <c r="U235" s="4">
        <f t="shared" si="221"/>
        <v>66.834045149727629</v>
      </c>
      <c r="V235" s="4">
        <f t="shared" si="222"/>
        <v>113.91946715152903</v>
      </c>
      <c r="W235" s="11">
        <f t="shared" si="223"/>
        <v>-1.0734613539272964E-2</v>
      </c>
      <c r="X235" s="11">
        <f t="shared" si="224"/>
        <v>-1.217998157191269E-2</v>
      </c>
      <c r="Y235" s="11">
        <f t="shared" si="225"/>
        <v>-9.7425357312937999E-3</v>
      </c>
      <c r="Z235" s="4">
        <f t="shared" si="238"/>
        <v>3024.4783418951606</v>
      </c>
      <c r="AA235" s="4">
        <f t="shared" si="239"/>
        <v>13185.382490089536</v>
      </c>
      <c r="AB235" s="4">
        <f t="shared" si="240"/>
        <v>38865.670558857244</v>
      </c>
      <c r="AC235" s="12">
        <f t="shared" si="226"/>
        <v>1.1194653048901533</v>
      </c>
      <c r="AD235" s="12">
        <f t="shared" si="227"/>
        <v>3.0322791647346046</v>
      </c>
      <c r="AE235" s="12">
        <f t="shared" si="228"/>
        <v>13.436037769873028</v>
      </c>
      <c r="AF235" s="11">
        <f t="shared" si="229"/>
        <v>-4.0504037456468023E-3</v>
      </c>
      <c r="AG235" s="11">
        <f t="shared" si="230"/>
        <v>2.9673830763510267E-4</v>
      </c>
      <c r="AH235" s="11">
        <f t="shared" si="231"/>
        <v>9.7937136394747881E-3</v>
      </c>
      <c r="AI235" s="1">
        <f t="shared" si="195"/>
        <v>338699.88847407774</v>
      </c>
      <c r="AJ235" s="1">
        <f t="shared" si="196"/>
        <v>160397.24524039868</v>
      </c>
      <c r="AK235" s="1">
        <f t="shared" si="197"/>
        <v>62170.760699237231</v>
      </c>
      <c r="AL235" s="10">
        <f t="shared" si="232"/>
        <v>82.987856554940592</v>
      </c>
      <c r="AM235" s="10">
        <f t="shared" si="233"/>
        <v>19.794504136335515</v>
      </c>
      <c r="AN235" s="10">
        <f t="shared" si="234"/>
        <v>6.2730362130857795</v>
      </c>
      <c r="AO235" s="7">
        <f t="shared" si="235"/>
        <v>3.4120241986116441E-3</v>
      </c>
      <c r="AP235" s="7">
        <f t="shared" si="236"/>
        <v>4.2982505806971692E-3</v>
      </c>
      <c r="AQ235" s="7">
        <f t="shared" si="237"/>
        <v>3.8990556053902425E-3</v>
      </c>
      <c r="AR235" s="1">
        <f t="shared" si="243"/>
        <v>163238.37444314687</v>
      </c>
      <c r="AS235" s="1">
        <f t="shared" si="241"/>
        <v>80301.820066417145</v>
      </c>
      <c r="AT235" s="1">
        <f t="shared" si="242"/>
        <v>31454.061137512861</v>
      </c>
      <c r="AU235" s="1">
        <f t="shared" si="198"/>
        <v>32647.674888629375</v>
      </c>
      <c r="AV235" s="1">
        <f t="shared" si="199"/>
        <v>16060.36401328343</v>
      </c>
      <c r="AW235" s="1">
        <f t="shared" si="200"/>
        <v>6290.8122275025726</v>
      </c>
      <c r="AX235">
        <v>0.2</v>
      </c>
      <c r="AY235">
        <v>0.2</v>
      </c>
      <c r="AZ235">
        <v>0.2</v>
      </c>
      <c r="BA235">
        <f t="shared" si="244"/>
        <v>0.2</v>
      </c>
      <c r="BB235">
        <f t="shared" si="250"/>
        <v>4.000000000000001E-3</v>
      </c>
      <c r="BC235">
        <f t="shared" si="245"/>
        <v>4.000000000000001E-3</v>
      </c>
      <c r="BD235">
        <f t="shared" si="246"/>
        <v>4.000000000000001E-3</v>
      </c>
      <c r="BE235">
        <f t="shared" si="247"/>
        <v>652.95349777258764</v>
      </c>
      <c r="BF235">
        <f t="shared" si="248"/>
        <v>321.20728026566866</v>
      </c>
      <c r="BG235">
        <f t="shared" si="249"/>
        <v>125.81624455005148</v>
      </c>
      <c r="BH235">
        <f t="shared" si="251"/>
        <v>2158.8962589940124</v>
      </c>
      <c r="BI235">
        <f t="shared" si="252"/>
        <v>243.60861773035106</v>
      </c>
      <c r="BJ235">
        <f t="shared" si="253"/>
        <v>32.372076112650191</v>
      </c>
      <c r="BK235" s="7">
        <f t="shared" si="254"/>
        <v>2.7424202292370387E-2</v>
      </c>
      <c r="BL235" s="8">
        <f>BL$3*temperature!$I345+BL$4*temperature!$I345^2+BL$5*temperature!$I345^6</f>
        <v>-45.69428486387757</v>
      </c>
      <c r="BM235" s="8">
        <f>BM$3*temperature!$I345+BM$4*temperature!$I345^2+BM$5*temperature!$I345^6</f>
        <v>-38.286290969694946</v>
      </c>
      <c r="BN235" s="8">
        <f>BN$3*temperature!$I345+BN$4*temperature!$I345^2+BN$5*temperature!$I345^6</f>
        <v>-32.358431811020061</v>
      </c>
      <c r="BO235" s="8"/>
      <c r="BP235" s="8"/>
      <c r="BQ235" s="8"/>
    </row>
    <row r="236" spans="1:69" x14ac:dyDescent="0.3">
      <c r="A236">
        <f t="shared" si="201"/>
        <v>2190</v>
      </c>
      <c r="B236" s="4">
        <f t="shared" si="202"/>
        <v>1165.396906018148</v>
      </c>
      <c r="C236" s="4">
        <f t="shared" si="203"/>
        <v>2964.1259686261246</v>
      </c>
      <c r="D236" s="4">
        <f t="shared" si="204"/>
        <v>4369.8241033771992</v>
      </c>
      <c r="E236" s="11">
        <f t="shared" si="205"/>
        <v>4.0167696235679688E-7</v>
      </c>
      <c r="F236" s="11">
        <f t="shared" si="206"/>
        <v>7.9133055048466909E-7</v>
      </c>
      <c r="G236" s="11">
        <f t="shared" si="207"/>
        <v>1.6154731694946537E-6</v>
      </c>
      <c r="H236" s="4">
        <f t="shared" si="208"/>
        <v>162533.15469090713</v>
      </c>
      <c r="I236" s="4">
        <f t="shared" si="209"/>
        <v>80262.783355488282</v>
      </c>
      <c r="J236" s="4">
        <f t="shared" si="210"/>
        <v>31476.045367096584</v>
      </c>
      <c r="K236" s="4">
        <f t="shared" si="211"/>
        <v>139465.92259819858</v>
      </c>
      <c r="L236" s="4">
        <f t="shared" si="212"/>
        <v>27078.060853361829</v>
      </c>
      <c r="M236" s="4">
        <f t="shared" si="213"/>
        <v>7203.046306319392</v>
      </c>
      <c r="N236" s="11">
        <f t="shared" si="214"/>
        <v>-4.3205835664763548E-3</v>
      </c>
      <c r="O236" s="11">
        <f t="shared" si="215"/>
        <v>-4.8691580388593447E-4</v>
      </c>
      <c r="P236" s="11">
        <f t="shared" si="216"/>
        <v>6.9731475573875379E-4</v>
      </c>
      <c r="Q236" s="4">
        <f t="shared" si="217"/>
        <v>3276.7352649298546</v>
      </c>
      <c r="R236" s="4">
        <f t="shared" si="218"/>
        <v>5298.9495760699765</v>
      </c>
      <c r="S236" s="4">
        <f t="shared" si="219"/>
        <v>3550.8001715579367</v>
      </c>
      <c r="T236" s="4">
        <f t="shared" si="220"/>
        <v>20.160411401361735</v>
      </c>
      <c r="U236" s="4">
        <f t="shared" si="221"/>
        <v>66.020007711427567</v>
      </c>
      <c r="V236" s="4">
        <f t="shared" si="222"/>
        <v>112.80960267231531</v>
      </c>
      <c r="W236" s="11">
        <f t="shared" si="223"/>
        <v>-1.0734613539272964E-2</v>
      </c>
      <c r="X236" s="11">
        <f t="shared" si="224"/>
        <v>-1.217998157191269E-2</v>
      </c>
      <c r="Y236" s="11">
        <f t="shared" si="225"/>
        <v>-9.7425357312937999E-3</v>
      </c>
      <c r="Z236" s="4">
        <f t="shared" si="238"/>
        <v>2967.2000178581666</v>
      </c>
      <c r="AA236" s="4">
        <f t="shared" si="239"/>
        <v>13023.003522999441</v>
      </c>
      <c r="AB236" s="4">
        <f t="shared" si="240"/>
        <v>38892.739721520717</v>
      </c>
      <c r="AC236" s="12">
        <f t="shared" si="226"/>
        <v>1.1149310184261045</v>
      </c>
      <c r="AD236" s="12">
        <f t="shared" si="227"/>
        <v>3.033178958122225</v>
      </c>
      <c r="AE236" s="12">
        <f t="shared" si="228"/>
        <v>13.567626476240331</v>
      </c>
      <c r="AF236" s="11">
        <f t="shared" si="229"/>
        <v>-4.0504037456468023E-3</v>
      </c>
      <c r="AG236" s="11">
        <f t="shared" si="230"/>
        <v>2.9673830763510267E-4</v>
      </c>
      <c r="AH236" s="11">
        <f t="shared" si="231"/>
        <v>9.7937136394747881E-3</v>
      </c>
      <c r="AI236" s="1">
        <f t="shared" si="195"/>
        <v>337477.57451529935</v>
      </c>
      <c r="AJ236" s="1">
        <f t="shared" si="196"/>
        <v>160417.88472964225</v>
      </c>
      <c r="AK236" s="1">
        <f t="shared" si="197"/>
        <v>62244.496856816084</v>
      </c>
      <c r="AL236" s="10">
        <f t="shared" si="232"/>
        <v>83.268181563949398</v>
      </c>
      <c r="AM236" s="10">
        <f t="shared" si="233"/>
        <v>19.878735057845144</v>
      </c>
      <c r="AN236" s="10">
        <f t="shared" si="234"/>
        <v>6.2972505409251331</v>
      </c>
      <c r="AO236" s="7">
        <f t="shared" si="235"/>
        <v>3.3779039566255277E-3</v>
      </c>
      <c r="AP236" s="7">
        <f t="shared" si="236"/>
        <v>4.2552680748901978E-3</v>
      </c>
      <c r="AQ236" s="7">
        <f t="shared" si="237"/>
        <v>3.8600650493363399E-3</v>
      </c>
      <c r="AR236" s="1">
        <f t="shared" si="243"/>
        <v>162533.15469090713</v>
      </c>
      <c r="AS236" s="1">
        <f t="shared" si="241"/>
        <v>80262.783355488282</v>
      </c>
      <c r="AT236" s="1">
        <f t="shared" si="242"/>
        <v>31476.045367096584</v>
      </c>
      <c r="AU236" s="1">
        <f t="shared" si="198"/>
        <v>32506.630938181428</v>
      </c>
      <c r="AV236" s="1">
        <f t="shared" si="199"/>
        <v>16052.556671097656</v>
      </c>
      <c r="AW236" s="1">
        <f t="shared" si="200"/>
        <v>6295.2090734193171</v>
      </c>
      <c r="AX236">
        <v>0.2</v>
      </c>
      <c r="AY236">
        <v>0.2</v>
      </c>
      <c r="AZ236">
        <v>0.2</v>
      </c>
      <c r="BA236">
        <f t="shared" si="244"/>
        <v>0.20000000000000004</v>
      </c>
      <c r="BB236">
        <f t="shared" si="250"/>
        <v>4.000000000000001E-3</v>
      </c>
      <c r="BC236">
        <f t="shared" si="245"/>
        <v>4.000000000000001E-3</v>
      </c>
      <c r="BD236">
        <f t="shared" si="246"/>
        <v>4.000000000000001E-3</v>
      </c>
      <c r="BE236">
        <f t="shared" si="247"/>
        <v>650.13261876362867</v>
      </c>
      <c r="BF236">
        <f t="shared" si="248"/>
        <v>321.05113342195318</v>
      </c>
      <c r="BG236">
        <f t="shared" si="249"/>
        <v>125.90418146838637</v>
      </c>
      <c r="BH236">
        <f t="shared" si="251"/>
        <v>2191.0643530964867</v>
      </c>
      <c r="BI236">
        <f t="shared" si="252"/>
        <v>246.52618180971598</v>
      </c>
      <c r="BJ236">
        <f t="shared" si="253"/>
        <v>32.372155412522702</v>
      </c>
      <c r="BK236" s="7">
        <f t="shared" si="254"/>
        <v>2.7372342078491235E-2</v>
      </c>
      <c r="BL236" s="8">
        <f>BL$3*temperature!$I346+BL$4*temperature!$I346^2+BL$5*temperature!$I346^6</f>
        <v>-46.069861247587795</v>
      </c>
      <c r="BM236" s="8">
        <f>BM$3*temperature!$I346+BM$4*temperature!$I346^2+BM$5*temperature!$I346^6</f>
        <v>-38.577208872927557</v>
      </c>
      <c r="BN236" s="8">
        <f>BN$3*temperature!$I346+BN$4*temperature!$I346^2+BN$5*temperature!$I346^6</f>
        <v>-32.58566049879402</v>
      </c>
      <c r="BO236" s="8"/>
      <c r="BP236" s="8"/>
      <c r="BQ236" s="8"/>
    </row>
    <row r="237" spans="1:69" x14ac:dyDescent="0.3">
      <c r="A237">
        <f t="shared" si="201"/>
        <v>2191</v>
      </c>
      <c r="B237" s="4">
        <f t="shared" si="202"/>
        <v>1165.3973507255828</v>
      </c>
      <c r="C237" s="4">
        <f t="shared" si="203"/>
        <v>2964.1281969493875</v>
      </c>
      <c r="D237" s="4">
        <f t="shared" si="204"/>
        <v>4369.830809744114</v>
      </c>
      <c r="E237" s="11">
        <f t="shared" si="205"/>
        <v>3.8159311423895703E-7</v>
      </c>
      <c r="F237" s="11">
        <f t="shared" si="206"/>
        <v>7.5176402296043561E-7</v>
      </c>
      <c r="G237" s="11">
        <f t="shared" si="207"/>
        <v>1.5346995110199209E-6</v>
      </c>
      <c r="H237" s="4">
        <f t="shared" si="208"/>
        <v>161821.24591233578</v>
      </c>
      <c r="I237" s="4">
        <f t="shared" si="209"/>
        <v>80219.602043543331</v>
      </c>
      <c r="J237" s="4">
        <f t="shared" si="210"/>
        <v>31496.751692379348</v>
      </c>
      <c r="K237" s="4">
        <f t="shared" si="211"/>
        <v>138854.99723470709</v>
      </c>
      <c r="L237" s="4">
        <f t="shared" si="212"/>
        <v>27063.47253337541</v>
      </c>
      <c r="M237" s="4">
        <f t="shared" si="213"/>
        <v>7207.7737248192716</v>
      </c>
      <c r="N237" s="11">
        <f t="shared" si="214"/>
        <v>-4.3804633569991536E-3</v>
      </c>
      <c r="O237" s="11">
        <f t="shared" si="215"/>
        <v>-5.3875054293661684E-4</v>
      </c>
      <c r="P237" s="11">
        <f t="shared" si="216"/>
        <v>6.5630822000017908E-4</v>
      </c>
      <c r="Q237" s="4">
        <f t="shared" si="217"/>
        <v>3227.3624715208043</v>
      </c>
      <c r="R237" s="4">
        <f t="shared" si="218"/>
        <v>5231.5923603988886</v>
      </c>
      <c r="S237" s="4">
        <f t="shared" si="219"/>
        <v>3518.5194890201828</v>
      </c>
      <c r="T237" s="4">
        <f t="shared" si="220"/>
        <v>19.943997176175365</v>
      </c>
      <c r="U237" s="4">
        <f t="shared" si="221"/>
        <v>65.215885234124841</v>
      </c>
      <c r="V237" s="4">
        <f t="shared" si="222"/>
        <v>111.71055108744721</v>
      </c>
      <c r="W237" s="11">
        <f t="shared" si="223"/>
        <v>-1.0734613539272964E-2</v>
      </c>
      <c r="X237" s="11">
        <f t="shared" si="224"/>
        <v>-1.217998157191269E-2</v>
      </c>
      <c r="Y237" s="11">
        <f t="shared" si="225"/>
        <v>-9.7425357312937999E-3</v>
      </c>
      <c r="Z237" s="4">
        <f t="shared" si="238"/>
        <v>2910.8290473519169</v>
      </c>
      <c r="AA237" s="4">
        <f t="shared" si="239"/>
        <v>12861.945383129872</v>
      </c>
      <c r="AB237" s="4">
        <f t="shared" si="240"/>
        <v>38918.201349049363</v>
      </c>
      <c r="AC237" s="12">
        <f t="shared" si="226"/>
        <v>1.1104150976529337</v>
      </c>
      <c r="AD237" s="12">
        <f t="shared" si="227"/>
        <v>3.0340790185130126</v>
      </c>
      <c r="AE237" s="12">
        <f t="shared" si="228"/>
        <v>13.700503924715985</v>
      </c>
      <c r="AF237" s="11">
        <f t="shared" si="229"/>
        <v>-4.0504037456468023E-3</v>
      </c>
      <c r="AG237" s="11">
        <f t="shared" si="230"/>
        <v>2.9673830763510267E-4</v>
      </c>
      <c r="AH237" s="11">
        <f t="shared" si="231"/>
        <v>9.7937136394747881E-3</v>
      </c>
      <c r="AI237" s="1">
        <f t="shared" si="195"/>
        <v>336236.44800195086</v>
      </c>
      <c r="AJ237" s="1">
        <f t="shared" si="196"/>
        <v>160428.65292777569</v>
      </c>
      <c r="AK237" s="1">
        <f t="shared" si="197"/>
        <v>62315.256244553799</v>
      </c>
      <c r="AL237" s="10">
        <f t="shared" si="232"/>
        <v>83.546640764715619</v>
      </c>
      <c r="AM237" s="10">
        <f t="shared" si="233"/>
        <v>19.962478511039386</v>
      </c>
      <c r="AN237" s="10">
        <f t="shared" si="234"/>
        <v>6.3213152596778732</v>
      </c>
      <c r="AO237" s="7">
        <f t="shared" si="235"/>
        <v>3.3441249170592722E-3</v>
      </c>
      <c r="AP237" s="7">
        <f t="shared" si="236"/>
        <v>4.2127153941412957E-3</v>
      </c>
      <c r="AQ237" s="7">
        <f t="shared" si="237"/>
        <v>3.8214643988429766E-3</v>
      </c>
      <c r="AR237" s="1">
        <f t="shared" si="243"/>
        <v>161821.24591233578</v>
      </c>
      <c r="AS237" s="1">
        <f t="shared" si="241"/>
        <v>80219.602043543331</v>
      </c>
      <c r="AT237" s="1">
        <f t="shared" si="242"/>
        <v>31496.751692379348</v>
      </c>
      <c r="AU237" s="1">
        <f t="shared" si="198"/>
        <v>32364.24918246716</v>
      </c>
      <c r="AV237" s="1">
        <f t="shared" si="199"/>
        <v>16043.920408708667</v>
      </c>
      <c r="AW237" s="1">
        <f t="shared" si="200"/>
        <v>6299.3503384758696</v>
      </c>
      <c r="AX237">
        <v>0.2</v>
      </c>
      <c r="AY237">
        <v>0.2</v>
      </c>
      <c r="AZ237">
        <v>0.2</v>
      </c>
      <c r="BA237">
        <f t="shared" si="244"/>
        <v>0.2</v>
      </c>
      <c r="BB237">
        <f t="shared" si="250"/>
        <v>4.000000000000001E-3</v>
      </c>
      <c r="BC237">
        <f t="shared" si="245"/>
        <v>4.000000000000001E-3</v>
      </c>
      <c r="BD237">
        <f t="shared" si="246"/>
        <v>4.000000000000001E-3</v>
      </c>
      <c r="BE237">
        <f t="shared" si="247"/>
        <v>647.2849836493433</v>
      </c>
      <c r="BF237">
        <f t="shared" si="248"/>
        <v>320.87840817417339</v>
      </c>
      <c r="BG237">
        <f t="shared" si="249"/>
        <v>125.98700676951742</v>
      </c>
      <c r="BH237">
        <f t="shared" si="251"/>
        <v>2223.7134957760613</v>
      </c>
      <c r="BI237">
        <f t="shared" si="252"/>
        <v>249.47890744043082</v>
      </c>
      <c r="BJ237">
        <f t="shared" si="253"/>
        <v>32.372258327039788</v>
      </c>
      <c r="BK237" s="7">
        <f t="shared" si="254"/>
        <v>2.7321324561303512E-2</v>
      </c>
      <c r="BL237" s="8">
        <f>BL$3*temperature!$I347+BL$4*temperature!$I347^2+BL$5*temperature!$I347^6</f>
        <v>-46.443481018725699</v>
      </c>
      <c r="BM237" s="8">
        <f>BM$3*temperature!$I347+BM$4*temperature!$I347^2+BM$5*temperature!$I347^6</f>
        <v>-38.866560908793375</v>
      </c>
      <c r="BN237" s="8">
        <f>BN$3*temperature!$I347+BN$4*temperature!$I347^2+BN$5*temperature!$I347^6</f>
        <v>-32.811623449599885</v>
      </c>
      <c r="BO237" s="8"/>
      <c r="BP237" s="8"/>
      <c r="BQ237" s="8"/>
    </row>
    <row r="238" spans="1:69" x14ac:dyDescent="0.3">
      <c r="A238">
        <f t="shared" si="201"/>
        <v>2192</v>
      </c>
      <c r="B238" s="4">
        <f t="shared" si="202"/>
        <v>1165.3977731978071</v>
      </c>
      <c r="C238" s="4">
        <f t="shared" si="203"/>
        <v>2964.1303138580784</v>
      </c>
      <c r="D238" s="4">
        <f t="shared" si="204"/>
        <v>4369.8371808024613</v>
      </c>
      <c r="E238" s="11">
        <f t="shared" si="205"/>
        <v>3.6251345852700916E-7</v>
      </c>
      <c r="F238" s="11">
        <f t="shared" si="206"/>
        <v>7.141758218124138E-7</v>
      </c>
      <c r="G238" s="11">
        <f t="shared" si="207"/>
        <v>1.4579645354689247E-6</v>
      </c>
      <c r="H238" s="4">
        <f t="shared" si="208"/>
        <v>161102.88609628446</v>
      </c>
      <c r="I238" s="4">
        <f t="shared" si="209"/>
        <v>80172.352197316068</v>
      </c>
      <c r="J238" s="4">
        <f t="shared" si="210"/>
        <v>31516.20015281337</v>
      </c>
      <c r="K238" s="4">
        <f t="shared" si="211"/>
        <v>138238.53949387968</v>
      </c>
      <c r="L238" s="4">
        <f t="shared" si="212"/>
        <v>27047.512662479621</v>
      </c>
      <c r="M238" s="4">
        <f t="shared" si="213"/>
        <v>7212.2138305907883</v>
      </c>
      <c r="N238" s="11">
        <f t="shared" si="214"/>
        <v>-4.4395790796452061E-3</v>
      </c>
      <c r="O238" s="11">
        <f t="shared" si="215"/>
        <v>-5.8971999532242414E-4</v>
      </c>
      <c r="P238" s="11">
        <f t="shared" si="216"/>
        <v>6.1601625425988793E-4</v>
      </c>
      <c r="Q238" s="4">
        <f t="shared" si="217"/>
        <v>3178.544810939803</v>
      </c>
      <c r="R238" s="4">
        <f t="shared" si="218"/>
        <v>5164.8277531976837</v>
      </c>
      <c r="S238" s="4">
        <f t="shared" si="219"/>
        <v>3486.3916187941231</v>
      </c>
      <c r="T238" s="4">
        <f t="shared" si="220"/>
        <v>19.729906074060771</v>
      </c>
      <c r="U238" s="4">
        <f t="shared" si="221"/>
        <v>64.421556953777227</v>
      </c>
      <c r="V238" s="4">
        <f t="shared" si="222"/>
        <v>110.62220705191524</v>
      </c>
      <c r="W238" s="11">
        <f t="shared" si="223"/>
        <v>-1.0734613539272964E-2</v>
      </c>
      <c r="X238" s="11">
        <f t="shared" si="224"/>
        <v>-1.217998157191269E-2</v>
      </c>
      <c r="Y238" s="11">
        <f t="shared" si="225"/>
        <v>-9.7425357312937999E-3</v>
      </c>
      <c r="Z238" s="4">
        <f t="shared" si="238"/>
        <v>2855.3572267283707</v>
      </c>
      <c r="AA238" s="4">
        <f t="shared" si="239"/>
        <v>12702.219808343845</v>
      </c>
      <c r="AB238" s="4">
        <f t="shared" si="240"/>
        <v>38942.080667273789</v>
      </c>
      <c r="AC238" s="12">
        <f t="shared" si="226"/>
        <v>1.1059174681821775</v>
      </c>
      <c r="AD238" s="12">
        <f t="shared" si="227"/>
        <v>3.0349793459861973</v>
      </c>
      <c r="AE238" s="12">
        <f t="shared" si="228"/>
        <v>13.834682736871153</v>
      </c>
      <c r="AF238" s="11">
        <f t="shared" si="229"/>
        <v>-4.0504037456468023E-3</v>
      </c>
      <c r="AG238" s="11">
        <f t="shared" si="230"/>
        <v>2.9673830763510267E-4</v>
      </c>
      <c r="AH238" s="11">
        <f t="shared" si="231"/>
        <v>9.7937136394747881E-3</v>
      </c>
      <c r="AI238" s="1">
        <f t="shared" si="195"/>
        <v>334977.05238422297</v>
      </c>
      <c r="AJ238" s="1">
        <f t="shared" si="196"/>
        <v>160429.70804370678</v>
      </c>
      <c r="AK238" s="1">
        <f t="shared" si="197"/>
        <v>62383.080958574283</v>
      </c>
      <c r="AL238" s="10">
        <f t="shared" si="232"/>
        <v>83.823237263802326</v>
      </c>
      <c r="AM238" s="10">
        <f t="shared" si="233"/>
        <v>20.045733789162771</v>
      </c>
      <c r="AN238" s="10">
        <f t="shared" si="234"/>
        <v>6.3452303740844069</v>
      </c>
      <c r="AO238" s="7">
        <f t="shared" si="235"/>
        <v>3.3106836678886793E-3</v>
      </c>
      <c r="AP238" s="7">
        <f t="shared" si="236"/>
        <v>4.1705882401998828E-3</v>
      </c>
      <c r="AQ238" s="7">
        <f t="shared" si="237"/>
        <v>3.7832497548545467E-3</v>
      </c>
      <c r="AR238" s="1">
        <f t="shared" si="243"/>
        <v>161102.88609628446</v>
      </c>
      <c r="AS238" s="1">
        <f t="shared" si="241"/>
        <v>80172.352197316068</v>
      </c>
      <c r="AT238" s="1">
        <f t="shared" si="242"/>
        <v>31516.20015281337</v>
      </c>
      <c r="AU238" s="1">
        <f t="shared" si="198"/>
        <v>32220.577219256895</v>
      </c>
      <c r="AV238" s="1">
        <f t="shared" si="199"/>
        <v>16034.470439463214</v>
      </c>
      <c r="AW238" s="1">
        <f t="shared" si="200"/>
        <v>6303.2400305626743</v>
      </c>
      <c r="AX238">
        <v>0.2</v>
      </c>
      <c r="AY238">
        <v>0.2</v>
      </c>
      <c r="AZ238">
        <v>0.2</v>
      </c>
      <c r="BA238">
        <f t="shared" si="244"/>
        <v>0.20000000000000004</v>
      </c>
      <c r="BB238">
        <f t="shared" si="250"/>
        <v>4.000000000000001E-3</v>
      </c>
      <c r="BC238">
        <f t="shared" si="245"/>
        <v>4.000000000000001E-3</v>
      </c>
      <c r="BD238">
        <f t="shared" si="246"/>
        <v>4.000000000000001E-3</v>
      </c>
      <c r="BE238">
        <f t="shared" si="247"/>
        <v>644.41154438513797</v>
      </c>
      <c r="BF238">
        <f t="shared" si="248"/>
        <v>320.68940878926435</v>
      </c>
      <c r="BG238">
        <f t="shared" si="249"/>
        <v>126.0648006112535</v>
      </c>
      <c r="BH238">
        <f t="shared" si="251"/>
        <v>2256.850870892592</v>
      </c>
      <c r="BI238">
        <f t="shared" si="252"/>
        <v>252.46721724860217</v>
      </c>
      <c r="BJ238">
        <f t="shared" si="253"/>
        <v>32.372384436355006</v>
      </c>
      <c r="BK238" s="7">
        <f t="shared" si="254"/>
        <v>2.7271134981548623E-2</v>
      </c>
      <c r="BL238" s="8">
        <f>BL$3*temperature!$I348+BL$4*temperature!$I348^2+BL$5*temperature!$I348^6</f>
        <v>-46.815136011981664</v>
      </c>
      <c r="BM238" s="8">
        <f>BM$3*temperature!$I348+BM$4*temperature!$I348^2+BM$5*temperature!$I348^6</f>
        <v>-39.154342098082616</v>
      </c>
      <c r="BN238" s="8">
        <f>BN$3*temperature!$I348+BN$4*temperature!$I348^2+BN$5*temperature!$I348^6</f>
        <v>-33.036317916087356</v>
      </c>
      <c r="BO238" s="8"/>
      <c r="BP238" s="8"/>
      <c r="BQ238" s="8"/>
    </row>
    <row r="239" spans="1:69" x14ac:dyDescent="0.3">
      <c r="A239">
        <f t="shared" si="201"/>
        <v>2193</v>
      </c>
      <c r="B239" s="4">
        <f t="shared" si="202"/>
        <v>1165.3981745465655</v>
      </c>
      <c r="C239" s="4">
        <f t="shared" si="203"/>
        <v>2964.1323249227712</v>
      </c>
      <c r="D239" s="4">
        <f t="shared" si="204"/>
        <v>4369.8432333167148</v>
      </c>
      <c r="E239" s="11">
        <f t="shared" si="205"/>
        <v>3.4438778560065868E-7</v>
      </c>
      <c r="F239" s="11">
        <f t="shared" si="206"/>
        <v>6.7846703072179308E-7</v>
      </c>
      <c r="G239" s="11">
        <f t="shared" si="207"/>
        <v>1.3850663086954785E-6</v>
      </c>
      <c r="H239" s="4">
        <f t="shared" si="208"/>
        <v>160378.30917167591</v>
      </c>
      <c r="I239" s="4">
        <f t="shared" si="209"/>
        <v>80121.109169127347</v>
      </c>
      <c r="J239" s="4">
        <f t="shared" si="210"/>
        <v>31534.410591800315</v>
      </c>
      <c r="K239" s="4">
        <f t="shared" si="211"/>
        <v>137616.74994392032</v>
      </c>
      <c r="L239" s="4">
        <f t="shared" si="212"/>
        <v>27030.20661239031</v>
      </c>
      <c r="M239" s="4">
        <f t="shared" si="213"/>
        <v>7216.3711392149125</v>
      </c>
      <c r="N239" s="11">
        <f t="shared" si="214"/>
        <v>-4.4979464643930545E-3</v>
      </c>
      <c r="O239" s="11">
        <f t="shared" si="215"/>
        <v>-6.3983887558427543E-4</v>
      </c>
      <c r="P239" s="11">
        <f t="shared" si="216"/>
        <v>5.7642614622577248E-4</v>
      </c>
      <c r="Q239" s="4">
        <f t="shared" si="217"/>
        <v>3130.2819863715049</v>
      </c>
      <c r="R239" s="4">
        <f t="shared" si="218"/>
        <v>5098.6592986977812</v>
      </c>
      <c r="S239" s="4">
        <f t="shared" si="219"/>
        <v>3454.4201766936876</v>
      </c>
      <c r="T239" s="4">
        <f t="shared" si="220"/>
        <v>19.518113157189575</v>
      </c>
      <c r="U239" s="4">
        <f t="shared" si="221"/>
        <v>63.636903577246294</v>
      </c>
      <c r="V239" s="4">
        <f t="shared" si="222"/>
        <v>109.54446624703738</v>
      </c>
      <c r="W239" s="11">
        <f t="shared" si="223"/>
        <v>-1.0734613539272964E-2</v>
      </c>
      <c r="X239" s="11">
        <f t="shared" si="224"/>
        <v>-1.217998157191269E-2</v>
      </c>
      <c r="Y239" s="11">
        <f t="shared" si="225"/>
        <v>-9.7425357312937999E-3</v>
      </c>
      <c r="Z239" s="4">
        <f t="shared" si="238"/>
        <v>2800.7761737898891</v>
      </c>
      <c r="AA239" s="4">
        <f t="shared" si="239"/>
        <v>12543.837578156517</v>
      </c>
      <c r="AB239" s="4">
        <f t="shared" si="240"/>
        <v>38964.40266139686</v>
      </c>
      <c r="AC239" s="12">
        <f t="shared" si="226"/>
        <v>1.1014380559266761</v>
      </c>
      <c r="AD239" s="12">
        <f t="shared" si="227"/>
        <v>3.0358799406210326</v>
      </c>
      <c r="AE239" s="12">
        <f t="shared" si="228"/>
        <v>13.970175657889055</v>
      </c>
      <c r="AF239" s="11">
        <f t="shared" si="229"/>
        <v>-4.0504037456468023E-3</v>
      </c>
      <c r="AG239" s="11">
        <f t="shared" si="230"/>
        <v>2.9673830763510267E-4</v>
      </c>
      <c r="AH239" s="11">
        <f t="shared" si="231"/>
        <v>9.7937136394747881E-3</v>
      </c>
      <c r="AI239" s="1">
        <f t="shared" si="195"/>
        <v>333699.92436505761</v>
      </c>
      <c r="AJ239" s="1">
        <f t="shared" si="196"/>
        <v>160421.20767879931</v>
      </c>
      <c r="AK239" s="1">
        <f t="shared" si="197"/>
        <v>62448.012893279527</v>
      </c>
      <c r="AL239" s="10">
        <f t="shared" si="232"/>
        <v>84.097974364175172</v>
      </c>
      <c r="AM239" s="10">
        <f t="shared" si="233"/>
        <v>20.128500265753956</v>
      </c>
      <c r="AN239" s="10">
        <f t="shared" si="234"/>
        <v>6.368995909429084</v>
      </c>
      <c r="AO239" s="7">
        <f t="shared" si="235"/>
        <v>3.2775768312097923E-3</v>
      </c>
      <c r="AP239" s="7">
        <f t="shared" si="236"/>
        <v>4.1288823577978837E-3</v>
      </c>
      <c r="AQ239" s="7">
        <f t="shared" si="237"/>
        <v>3.7454172573060012E-3</v>
      </c>
      <c r="AR239" s="1">
        <f t="shared" si="243"/>
        <v>160378.30917167591</v>
      </c>
      <c r="AS239" s="1">
        <f t="shared" si="241"/>
        <v>80121.109169127347</v>
      </c>
      <c r="AT239" s="1">
        <f t="shared" si="242"/>
        <v>31534.410591800315</v>
      </c>
      <c r="AU239" s="1">
        <f t="shared" si="198"/>
        <v>32075.661834335184</v>
      </c>
      <c r="AV239" s="1">
        <f t="shared" si="199"/>
        <v>16024.22183382547</v>
      </c>
      <c r="AW239" s="1">
        <f t="shared" si="200"/>
        <v>6306.882118360063</v>
      </c>
      <c r="AX239">
        <v>0.2</v>
      </c>
      <c r="AY239">
        <v>0.2</v>
      </c>
      <c r="AZ239">
        <v>0.2</v>
      </c>
      <c r="BA239">
        <f t="shared" si="244"/>
        <v>0.2</v>
      </c>
      <c r="BB239">
        <f t="shared" si="250"/>
        <v>4.000000000000001E-3</v>
      </c>
      <c r="BC239">
        <f t="shared" si="245"/>
        <v>4.000000000000001E-3</v>
      </c>
      <c r="BD239">
        <f t="shared" si="246"/>
        <v>4.000000000000001E-3</v>
      </c>
      <c r="BE239">
        <f t="shared" si="247"/>
        <v>641.51323668670375</v>
      </c>
      <c r="BF239">
        <f t="shared" si="248"/>
        <v>320.48443667650946</v>
      </c>
      <c r="BG239">
        <f t="shared" si="249"/>
        <v>126.13764236720129</v>
      </c>
      <c r="BH239">
        <f t="shared" si="251"/>
        <v>2290.4837690711852</v>
      </c>
      <c r="BI239">
        <f t="shared" si="252"/>
        <v>255.49153891676019</v>
      </c>
      <c r="BJ239">
        <f t="shared" si="253"/>
        <v>32.372533325698697</v>
      </c>
      <c r="BK239" s="7">
        <f t="shared" si="254"/>
        <v>2.7221758683247804E-2</v>
      </c>
      <c r="BL239" s="8">
        <f>BL$3*temperature!$I349+BL$4*temperature!$I349^2+BL$5*temperature!$I349^6</f>
        <v>-47.18481894167391</v>
      </c>
      <c r="BM239" s="8">
        <f>BM$3*temperature!$I349+BM$4*temperature!$I349^2+BM$5*temperature!$I349^6</f>
        <v>-39.440548115148374</v>
      </c>
      <c r="BN239" s="8">
        <f>BN$3*temperature!$I349+BN$4*temperature!$I349^2+BN$5*temperature!$I349^6</f>
        <v>-33.259741637807615</v>
      </c>
      <c r="BO239" s="8"/>
      <c r="BP239" s="8"/>
      <c r="BQ239" s="8"/>
    </row>
    <row r="240" spans="1:69" x14ac:dyDescent="0.3">
      <c r="A240">
        <f t="shared" si="201"/>
        <v>2194</v>
      </c>
      <c r="B240" s="4">
        <f t="shared" si="202"/>
        <v>1165.3985558280174</v>
      </c>
      <c r="C240" s="4">
        <f t="shared" si="203"/>
        <v>2964.1342354355252</v>
      </c>
      <c r="D240" s="4">
        <f t="shared" si="204"/>
        <v>4369.84898321322</v>
      </c>
      <c r="E240" s="11">
        <f t="shared" si="205"/>
        <v>3.2716839632062573E-7</v>
      </c>
      <c r="F240" s="11">
        <f t="shared" si="206"/>
        <v>6.4454367918570338E-7</v>
      </c>
      <c r="G240" s="11">
        <f t="shared" si="207"/>
        <v>1.3158129932607044E-6</v>
      </c>
      <c r="H240" s="4">
        <f t="shared" si="208"/>
        <v>159647.74499860013</v>
      </c>
      <c r="I240" s="4">
        <f t="shared" si="209"/>
        <v>80065.947575285682</v>
      </c>
      <c r="J240" s="4">
        <f t="shared" si="210"/>
        <v>31551.402652084358</v>
      </c>
      <c r="K240" s="4">
        <f t="shared" si="211"/>
        <v>136989.8256696999</v>
      </c>
      <c r="L240" s="4">
        <f t="shared" si="212"/>
        <v>27011.579508821218</v>
      </c>
      <c r="M240" s="4">
        <f t="shared" si="213"/>
        <v>7220.2501215234452</v>
      </c>
      <c r="N240" s="11">
        <f t="shared" si="214"/>
        <v>-4.5555811663616774E-3</v>
      </c>
      <c r="O240" s="11">
        <f t="shared" si="215"/>
        <v>-6.8912176056223906E-4</v>
      </c>
      <c r="P240" s="11">
        <f t="shared" si="216"/>
        <v>5.3752533422968263E-4</v>
      </c>
      <c r="Q240" s="4">
        <f t="shared" si="217"/>
        <v>3082.5734521486665</v>
      </c>
      <c r="R240" s="4">
        <f t="shared" si="218"/>
        <v>5033.0901649177104</v>
      </c>
      <c r="S240" s="4">
        <f t="shared" si="219"/>
        <v>3422.6086162442875</v>
      </c>
      <c r="T240" s="4">
        <f t="shared" si="220"/>
        <v>19.308593755431346</v>
      </c>
      <c r="U240" s="4">
        <f t="shared" si="221"/>
        <v>62.861807264381852</v>
      </c>
      <c r="V240" s="4">
        <f t="shared" si="222"/>
        <v>108.4772253704601</v>
      </c>
      <c r="W240" s="11">
        <f t="shared" si="223"/>
        <v>-1.0734613539272964E-2</v>
      </c>
      <c r="X240" s="11">
        <f t="shared" si="224"/>
        <v>-1.217998157191269E-2</v>
      </c>
      <c r="Y240" s="11">
        <f t="shared" si="225"/>
        <v>-9.7425357312937999E-3</v>
      </c>
      <c r="Z240" s="4">
        <f t="shared" si="238"/>
        <v>2747.0773408998348</v>
      </c>
      <c r="AA240" s="4">
        <f t="shared" si="239"/>
        <v>12386.808541405759</v>
      </c>
      <c r="AB240" s="4">
        <f t="shared" si="240"/>
        <v>38985.192069846555</v>
      </c>
      <c r="AC240" s="12">
        <f t="shared" si="226"/>
        <v>1.0969767870993528</v>
      </c>
      <c r="AD240" s="12">
        <f t="shared" si="227"/>
        <v>3.0367808024967959</v>
      </c>
      <c r="AE240" s="12">
        <f t="shared" si="228"/>
        <v>14.106995557775582</v>
      </c>
      <c r="AF240" s="11">
        <f t="shared" si="229"/>
        <v>-4.0504037456468023E-3</v>
      </c>
      <c r="AG240" s="11">
        <f t="shared" si="230"/>
        <v>2.9673830763510267E-4</v>
      </c>
      <c r="AH240" s="11">
        <f t="shared" si="231"/>
        <v>9.7937136394747881E-3</v>
      </c>
      <c r="AI240" s="1">
        <f t="shared" si="195"/>
        <v>332405.59376288706</v>
      </c>
      <c r="AJ240" s="1">
        <f t="shared" si="196"/>
        <v>160403.30874474483</v>
      </c>
      <c r="AK240" s="1">
        <f t="shared" si="197"/>
        <v>62510.093722311634</v>
      </c>
      <c r="AL240" s="10">
        <f t="shared" si="232"/>
        <v>84.370855560779589</v>
      </c>
      <c r="AM240" s="10">
        <f t="shared" si="233"/>
        <v>20.210777393293796</v>
      </c>
      <c r="AN240" s="10">
        <f t="shared" si="234"/>
        <v>6.3926119111480624</v>
      </c>
      <c r="AO240" s="7">
        <f t="shared" si="235"/>
        <v>3.2448010628976943E-3</v>
      </c>
      <c r="AP240" s="7">
        <f t="shared" si="236"/>
        <v>4.0875935342199049E-3</v>
      </c>
      <c r="AQ240" s="7">
        <f t="shared" si="237"/>
        <v>3.707963084732941E-3</v>
      </c>
      <c r="AR240" s="1">
        <f t="shared" si="243"/>
        <v>159647.74499860013</v>
      </c>
      <c r="AS240" s="1">
        <f t="shared" si="241"/>
        <v>80065.947575285682</v>
      </c>
      <c r="AT240" s="1">
        <f t="shared" si="242"/>
        <v>31551.402652084358</v>
      </c>
      <c r="AU240" s="1">
        <f t="shared" si="198"/>
        <v>31929.548999720027</v>
      </c>
      <c r="AV240" s="1">
        <f t="shared" si="199"/>
        <v>16013.189515057136</v>
      </c>
      <c r="AW240" s="1">
        <f t="shared" si="200"/>
        <v>6310.2805304168724</v>
      </c>
      <c r="AX240">
        <v>0.2</v>
      </c>
      <c r="AY240">
        <v>0.2</v>
      </c>
      <c r="AZ240">
        <v>0.2</v>
      </c>
      <c r="BA240">
        <f t="shared" si="244"/>
        <v>0.2</v>
      </c>
      <c r="BB240">
        <f t="shared" si="250"/>
        <v>4.000000000000001E-3</v>
      </c>
      <c r="BC240">
        <f t="shared" si="245"/>
        <v>4.000000000000001E-3</v>
      </c>
      <c r="BD240">
        <f t="shared" si="246"/>
        <v>4.000000000000001E-3</v>
      </c>
      <c r="BE240">
        <f t="shared" si="247"/>
        <v>638.59097999440064</v>
      </c>
      <c r="BF240">
        <f t="shared" si="248"/>
        <v>320.26379030114282</v>
      </c>
      <c r="BG240">
        <f t="shared" si="249"/>
        <v>126.20561060833747</v>
      </c>
      <c r="BH240">
        <f t="shared" si="251"/>
        <v>2324.6195892876585</v>
      </c>
      <c r="BI240">
        <f t="shared" si="252"/>
        <v>258.55230524520289</v>
      </c>
      <c r="BJ240">
        <f t="shared" si="253"/>
        <v>32.372704585429581</v>
      </c>
      <c r="BK240" s="7">
        <f t="shared" si="254"/>
        <v>2.717318111816755E-2</v>
      </c>
      <c r="BL240" s="8">
        <f>BL$3*temperature!$I350+BL$4*temperature!$I350^2+BL$5*temperature!$I350^6</f>
        <v>-47.552523377469022</v>
      </c>
      <c r="BM240" s="8">
        <f>BM$3*temperature!$I350+BM$4*temperature!$I350^2+BM$5*temperature!$I350^6</f>
        <v>-39.725175269392501</v>
      </c>
      <c r="BN240" s="8">
        <f>BN$3*temperature!$I350+BN$4*temperature!$I350^2+BN$5*temperature!$I350^6</f>
        <v>-33.481892827000685</v>
      </c>
      <c r="BO240" s="8"/>
      <c r="BP240" s="8"/>
      <c r="BQ240" s="8"/>
    </row>
    <row r="241" spans="1:69" x14ac:dyDescent="0.3">
      <c r="A241">
        <f t="shared" si="201"/>
        <v>2195</v>
      </c>
      <c r="B241" s="4">
        <f t="shared" si="202"/>
        <v>1165.3989180455151</v>
      </c>
      <c r="C241" s="4">
        <f t="shared" si="203"/>
        <v>2964.1360504238119</v>
      </c>
      <c r="D241" s="4">
        <f t="shared" si="204"/>
        <v>4369.854445622087</v>
      </c>
      <c r="E241" s="11">
        <f t="shared" si="205"/>
        <v>3.1080997650459445E-7</v>
      </c>
      <c r="F241" s="11">
        <f t="shared" si="206"/>
        <v>6.1231649522641822E-7</v>
      </c>
      <c r="G241" s="11">
        <f t="shared" si="207"/>
        <v>1.2500223435976691E-6</v>
      </c>
      <c r="H241" s="4">
        <f t="shared" si="208"/>
        <v>158911.41936371216</v>
      </c>
      <c r="I241" s="4">
        <f t="shared" si="209"/>
        <v>80006.941276119687</v>
      </c>
      <c r="J241" s="4">
        <f t="shared" si="210"/>
        <v>31567.195771541443</v>
      </c>
      <c r="K241" s="4">
        <f t="shared" si="211"/>
        <v>136357.96026842186</v>
      </c>
      <c r="L241" s="4">
        <f t="shared" si="212"/>
        <v>26991.656224646067</v>
      </c>
      <c r="M241" s="4">
        <f t="shared" si="213"/>
        <v>7223.8552025838881</v>
      </c>
      <c r="N241" s="11">
        <f t="shared" si="214"/>
        <v>-4.6124987617807145E-3</v>
      </c>
      <c r="O241" s="11">
        <f t="shared" si="215"/>
        <v>-7.3758308612215107E-4</v>
      </c>
      <c r="P241" s="11">
        <f t="shared" si="216"/>
        <v>4.9930140919851596E-4</v>
      </c>
      <c r="Q241" s="4">
        <f t="shared" si="217"/>
        <v>3035.4184233069805</v>
      </c>
      <c r="R241" s="4">
        <f t="shared" si="218"/>
        <v>4968.123155360262</v>
      </c>
      <c r="S241" s="4">
        <f t="shared" si="219"/>
        <v>3390.9602324333391</v>
      </c>
      <c r="T241" s="4">
        <f t="shared" si="220"/>
        <v>19.101323463479972</v>
      </c>
      <c r="U241" s="4">
        <f t="shared" si="221"/>
        <v>62.096151610324554</v>
      </c>
      <c r="V241" s="4">
        <f t="shared" si="222"/>
        <v>107.42038212625678</v>
      </c>
      <c r="W241" s="11">
        <f t="shared" si="223"/>
        <v>-1.0734613539272964E-2</v>
      </c>
      <c r="X241" s="11">
        <f t="shared" si="224"/>
        <v>-1.217998157191269E-2</v>
      </c>
      <c r="Y241" s="11">
        <f t="shared" si="225"/>
        <v>-9.7425357312937999E-3</v>
      </c>
      <c r="Z241" s="4">
        <f t="shared" si="238"/>
        <v>2694.252027682423</v>
      </c>
      <c r="AA241" s="4">
        <f t="shared" si="239"/>
        <v>12231.141643640962</v>
      </c>
      <c r="AB241" s="4">
        <f t="shared" si="240"/>
        <v>39004.473378634815</v>
      </c>
      <c r="AC241" s="12">
        <f t="shared" si="226"/>
        <v>1.092533588211998</v>
      </c>
      <c r="AD241" s="12">
        <f t="shared" si="227"/>
        <v>3.0376819316927874</v>
      </c>
      <c r="AE241" s="12">
        <f t="shared" si="228"/>
        <v>14.245155432581779</v>
      </c>
      <c r="AF241" s="11">
        <f t="shared" si="229"/>
        <v>-4.0504037456468023E-3</v>
      </c>
      <c r="AG241" s="11">
        <f t="shared" si="230"/>
        <v>2.9673830763510267E-4</v>
      </c>
      <c r="AH241" s="11">
        <f t="shared" si="231"/>
        <v>9.7937136394747881E-3</v>
      </c>
      <c r="AI241" s="1">
        <f t="shared" si="195"/>
        <v>331094.58338631841</v>
      </c>
      <c r="AJ241" s="1">
        <f t="shared" si="196"/>
        <v>160376.16738532748</v>
      </c>
      <c r="AK241" s="1">
        <f t="shared" si="197"/>
        <v>62569.364880497342</v>
      </c>
      <c r="AL241" s="10">
        <f t="shared" si="232"/>
        <v>84.641884536162792</v>
      </c>
      <c r="AM241" s="10">
        <f t="shared" si="233"/>
        <v>20.292564701858236</v>
      </c>
      <c r="AN241" s="10">
        <f t="shared" si="234"/>
        <v>6.4160784444398082</v>
      </c>
      <c r="AO241" s="7">
        <f t="shared" si="235"/>
        <v>3.2123530522687174E-3</v>
      </c>
      <c r="AP241" s="7">
        <f t="shared" si="236"/>
        <v>4.0467175988777061E-3</v>
      </c>
      <c r="AQ241" s="7">
        <f t="shared" si="237"/>
        <v>3.6708834538856116E-3</v>
      </c>
      <c r="AR241" s="1">
        <f t="shared" si="243"/>
        <v>158911.41936371216</v>
      </c>
      <c r="AS241" s="1">
        <f t="shared" si="241"/>
        <v>80006.941276119687</v>
      </c>
      <c r="AT241" s="1">
        <f t="shared" si="242"/>
        <v>31567.195771541443</v>
      </c>
      <c r="AU241" s="1">
        <f t="shared" si="198"/>
        <v>31782.283872742435</v>
      </c>
      <c r="AV241" s="1">
        <f t="shared" si="199"/>
        <v>16001.388255223937</v>
      </c>
      <c r="AW241" s="1">
        <f t="shared" si="200"/>
        <v>6313.4391543082893</v>
      </c>
      <c r="AX241">
        <v>0.2</v>
      </c>
      <c r="AY241">
        <v>0.2</v>
      </c>
      <c r="AZ241">
        <v>0.2</v>
      </c>
      <c r="BA241">
        <f t="shared" si="244"/>
        <v>0.2</v>
      </c>
      <c r="BB241">
        <f t="shared" si="250"/>
        <v>4.000000000000001E-3</v>
      </c>
      <c r="BC241">
        <f t="shared" si="245"/>
        <v>4.000000000000001E-3</v>
      </c>
      <c r="BD241">
        <f t="shared" si="246"/>
        <v>4.000000000000001E-3</v>
      </c>
      <c r="BE241">
        <f t="shared" si="247"/>
        <v>635.64567745484885</v>
      </c>
      <c r="BF241">
        <f t="shared" si="248"/>
        <v>320.02776510447882</v>
      </c>
      <c r="BG241">
        <f t="shared" si="249"/>
        <v>126.2687830861658</v>
      </c>
      <c r="BH241">
        <f t="shared" si="251"/>
        <v>2359.2658404775398</v>
      </c>
      <c r="BI241">
        <f t="shared" si="252"/>
        <v>261.64995421409657</v>
      </c>
      <c r="BJ241">
        <f t="shared" si="253"/>
        <v>32.372897811083142</v>
      </c>
      <c r="BK241" s="7">
        <f t="shared" si="254"/>
        <v>2.7125387850096744E-2</v>
      </c>
      <c r="BL241" s="8">
        <f>BL$3*temperature!$I351+BL$4*temperature!$I351^2+BL$5*temperature!$I351^6</f>
        <v>-47.91824372029118</v>
      </c>
      <c r="BM241" s="8">
        <f>BM$3*temperature!$I351+BM$4*temperature!$I351^2+BM$5*temperature!$I351^6</f>
        <v>-40.008220486908769</v>
      </c>
      <c r="BN241" s="8">
        <f>BN$3*temperature!$I351+BN$4*temperature!$I351^2+BN$5*temperature!$I351^6</f>
        <v>-33.70277015451483</v>
      </c>
      <c r="BO241" s="8"/>
      <c r="BP241" s="8"/>
      <c r="BQ241" s="8"/>
    </row>
    <row r="242" spans="1:69" x14ac:dyDescent="0.3">
      <c r="A242">
        <f t="shared" si="201"/>
        <v>2196</v>
      </c>
      <c r="B242" s="4">
        <f t="shared" si="202"/>
        <v>1165.399262152245</v>
      </c>
      <c r="C242" s="4">
        <f t="shared" si="203"/>
        <v>2964.1377746637399</v>
      </c>
      <c r="D242" s="4">
        <f t="shared" si="204"/>
        <v>4369.8596349169975</v>
      </c>
      <c r="E242" s="11">
        <f t="shared" si="205"/>
        <v>2.9526947767936471E-7</v>
      </c>
      <c r="F242" s="11">
        <f t="shared" si="206"/>
        <v>5.8170067046509729E-7</v>
      </c>
      <c r="G242" s="11">
        <f t="shared" si="207"/>
        <v>1.1875212264177856E-6</v>
      </c>
      <c r="H242" s="4">
        <f t="shared" si="208"/>
        <v>158169.55397974895</v>
      </c>
      <c r="I242" s="4">
        <f t="shared" si="209"/>
        <v>79944.16335759194</v>
      </c>
      <c r="J242" s="4">
        <f t="shared" si="210"/>
        <v>31581.80917935121</v>
      </c>
      <c r="K242" s="4">
        <f t="shared" si="211"/>
        <v>135721.34384883972</v>
      </c>
      <c r="L242" s="4">
        <f t="shared" si="212"/>
        <v>26970.461373598271</v>
      </c>
      <c r="M242" s="4">
        <f t="shared" si="213"/>
        <v>7227.190760773964</v>
      </c>
      <c r="N242" s="11">
        <f t="shared" si="214"/>
        <v>-4.6687147441113463E-3</v>
      </c>
      <c r="O242" s="11">
        <f t="shared" si="215"/>
        <v>-7.8523714407874312E-4</v>
      </c>
      <c r="P242" s="11">
        <f t="shared" si="216"/>
        <v>4.6174211643701391E-4</v>
      </c>
      <c r="Q242" s="4">
        <f t="shared" si="217"/>
        <v>2988.8158849664596</v>
      </c>
      <c r="R242" s="4">
        <f t="shared" si="218"/>
        <v>4903.7607205563099</v>
      </c>
      <c r="S242" s="4">
        <f t="shared" si="219"/>
        <v>3359.4781654397489</v>
      </c>
      <c r="T242" s="4">
        <f t="shared" si="220"/>
        <v>18.896278138010867</v>
      </c>
      <c r="U242" s="4">
        <f t="shared" si="221"/>
        <v>61.339821628024104</v>
      </c>
      <c r="V242" s="4">
        <f t="shared" si="222"/>
        <v>106.3738352151225</v>
      </c>
      <c r="W242" s="11">
        <f t="shared" si="223"/>
        <v>-1.0734613539272964E-2</v>
      </c>
      <c r="X242" s="11">
        <f t="shared" si="224"/>
        <v>-1.217998157191269E-2</v>
      </c>
      <c r="Y242" s="11">
        <f t="shared" si="225"/>
        <v>-9.7425357312937999E-3</v>
      </c>
      <c r="Z242" s="4">
        <f t="shared" si="238"/>
        <v>2642.2913933152195</v>
      </c>
      <c r="AA242" s="4">
        <f t="shared" si="239"/>
        <v>12076.844954208731</v>
      </c>
      <c r="AB242" s="4">
        <f t="shared" si="240"/>
        <v>39022.270816207798</v>
      </c>
      <c r="AC242" s="12">
        <f t="shared" si="226"/>
        <v>1.0881083860740592</v>
      </c>
      <c r="AD242" s="12">
        <f t="shared" si="227"/>
        <v>3.0385833282883317</v>
      </c>
      <c r="AE242" s="12">
        <f t="shared" si="228"/>
        <v>14.384668405638294</v>
      </c>
      <c r="AF242" s="11">
        <f t="shared" si="229"/>
        <v>-4.0504037456468023E-3</v>
      </c>
      <c r="AG242" s="11">
        <f t="shared" si="230"/>
        <v>2.9673830763510267E-4</v>
      </c>
      <c r="AH242" s="11">
        <f t="shared" si="231"/>
        <v>9.7937136394747881E-3</v>
      </c>
      <c r="AI242" s="1">
        <f t="shared" si="195"/>
        <v>329767.40892042901</v>
      </c>
      <c r="AJ242" s="1">
        <f t="shared" si="196"/>
        <v>160339.93890201865</v>
      </c>
      <c r="AK242" s="1">
        <f t="shared" si="197"/>
        <v>62625.867546755901</v>
      </c>
      <c r="AL242" s="10">
        <f t="shared" si="232"/>
        <v>84.911065156140907</v>
      </c>
      <c r="AM242" s="10">
        <f t="shared" si="233"/>
        <v>20.373861797776556</v>
      </c>
      <c r="AN242" s="10">
        <f t="shared" si="234"/>
        <v>6.4393955938783289</v>
      </c>
      <c r="AO242" s="7">
        <f t="shared" si="235"/>
        <v>3.1802295217460302E-3</v>
      </c>
      <c r="AP242" s="7">
        <f t="shared" si="236"/>
        <v>4.006250422888929E-3</v>
      </c>
      <c r="AQ242" s="7">
        <f t="shared" si="237"/>
        <v>3.6341746193467553E-3</v>
      </c>
      <c r="AR242" s="1">
        <f t="shared" si="243"/>
        <v>158169.55397974895</v>
      </c>
      <c r="AS242" s="1">
        <f t="shared" si="241"/>
        <v>79944.16335759194</v>
      </c>
      <c r="AT242" s="1">
        <f t="shared" si="242"/>
        <v>31581.80917935121</v>
      </c>
      <c r="AU242" s="1">
        <f t="shared" si="198"/>
        <v>31633.910795949792</v>
      </c>
      <c r="AV242" s="1">
        <f t="shared" si="199"/>
        <v>15988.832671518388</v>
      </c>
      <c r="AW242" s="1">
        <f t="shared" si="200"/>
        <v>6316.3618358702424</v>
      </c>
      <c r="AX242">
        <v>0.2</v>
      </c>
      <c r="AY242">
        <v>0.2</v>
      </c>
      <c r="AZ242">
        <v>0.2</v>
      </c>
      <c r="BA242">
        <f t="shared" si="244"/>
        <v>0.20000000000000004</v>
      </c>
      <c r="BB242">
        <f t="shared" si="250"/>
        <v>4.000000000000001E-3</v>
      </c>
      <c r="BC242">
        <f t="shared" si="245"/>
        <v>4.000000000000001E-3</v>
      </c>
      <c r="BD242">
        <f t="shared" si="246"/>
        <v>4.000000000000001E-3</v>
      </c>
      <c r="BE242">
        <f t="shared" si="247"/>
        <v>632.67821591899599</v>
      </c>
      <c r="BF242">
        <f t="shared" si="248"/>
        <v>319.77665343036784</v>
      </c>
      <c r="BG242">
        <f t="shared" si="249"/>
        <v>126.32723671740487</v>
      </c>
      <c r="BH242">
        <f t="shared" si="251"/>
        <v>2394.4301431689928</v>
      </c>
      <c r="BI242">
        <f t="shared" si="252"/>
        <v>264.7849290463293</v>
      </c>
      <c r="BJ242">
        <f t="shared" si="253"/>
        <v>32.373112603414967</v>
      </c>
      <c r="BK242" s="7">
        <f t="shared" si="254"/>
        <v>2.7078364558942719E-2</v>
      </c>
      <c r="BL242" s="8">
        <f>BL$3*temperature!$I352+BL$4*temperature!$I352^2+BL$5*temperature!$I352^6</f>
        <v>-48.281975178437897</v>
      </c>
      <c r="BM242" s="8">
        <f>BM$3*temperature!$I352+BM$4*temperature!$I352^2+BM$5*temperature!$I352^6</f>
        <v>-40.289681292295754</v>
      </c>
      <c r="BN242" s="8">
        <f>BN$3*temperature!$I352+BN$4*temperature!$I352^2+BN$5*temperature!$I352^6</f>
        <v>-33.922372735867242</v>
      </c>
      <c r="BO242" s="8"/>
      <c r="BP242" s="8"/>
      <c r="BQ242" s="8"/>
    </row>
    <row r="243" spans="1:69" x14ac:dyDescent="0.3">
      <c r="A243">
        <f t="shared" si="201"/>
        <v>2197</v>
      </c>
      <c r="B243" s="4">
        <f t="shared" si="202"/>
        <v>1165.3995890537349</v>
      </c>
      <c r="C243" s="4">
        <f t="shared" si="203"/>
        <v>2964.1394126926243</v>
      </c>
      <c r="D243" s="4">
        <f t="shared" si="204"/>
        <v>4369.8645647530166</v>
      </c>
      <c r="E243" s="11">
        <f t="shared" si="205"/>
        <v>2.8050600379539646E-7</v>
      </c>
      <c r="F243" s="11">
        <f t="shared" si="206"/>
        <v>5.5261563694184238E-7</v>
      </c>
      <c r="G243" s="11">
        <f t="shared" si="207"/>
        <v>1.1281451650968962E-6</v>
      </c>
      <c r="H243" s="4">
        <f t="shared" si="208"/>
        <v>157422.36648898124</v>
      </c>
      <c r="I243" s="4">
        <f t="shared" si="209"/>
        <v>79877.686114447366</v>
      </c>
      <c r="J243" s="4">
        <f t="shared" si="210"/>
        <v>31595.261892538991</v>
      </c>
      <c r="K243" s="4">
        <f t="shared" si="211"/>
        <v>135080.16303386795</v>
      </c>
      <c r="L243" s="4">
        <f t="shared" si="212"/>
        <v>26948.019304492318</v>
      </c>
      <c r="M243" s="4">
        <f t="shared" si="213"/>
        <v>7230.2611269428999</v>
      </c>
      <c r="N243" s="11">
        <f t="shared" si="214"/>
        <v>-4.7242445203452554E-3</v>
      </c>
      <c r="O243" s="11">
        <f t="shared" si="215"/>
        <v>-8.3209807926842849E-4</v>
      </c>
      <c r="P243" s="11">
        <f t="shared" si="216"/>
        <v>4.2483535727333432E-4</v>
      </c>
      <c r="Q243" s="4">
        <f t="shared" si="217"/>
        <v>2942.7646015355658</v>
      </c>
      <c r="R243" s="4">
        <f t="shared" si="218"/>
        <v>4840.004969448154</v>
      </c>
      <c r="S243" s="4">
        <f t="shared" si="219"/>
        <v>3328.1654043389926</v>
      </c>
      <c r="T243" s="4">
        <f t="shared" si="220"/>
        <v>18.693433894868708</v>
      </c>
      <c r="U243" s="4">
        <f t="shared" si="221"/>
        <v>60.592703730970356</v>
      </c>
      <c r="V243" s="4">
        <f t="shared" si="222"/>
        <v>105.3374843246644</v>
      </c>
      <c r="W243" s="11">
        <f t="shared" si="223"/>
        <v>-1.0734613539272964E-2</v>
      </c>
      <c r="X243" s="11">
        <f t="shared" si="224"/>
        <v>-1.217998157191269E-2</v>
      </c>
      <c r="Y243" s="11">
        <f t="shared" si="225"/>
        <v>-9.7425357312937999E-3</v>
      </c>
      <c r="Z243" s="4">
        <f t="shared" si="238"/>
        <v>2591.1864684182328</v>
      </c>
      <c r="AA243" s="4">
        <f t="shared" si="239"/>
        <v>11923.925693015182</v>
      </c>
      <c r="AB243" s="4">
        <f t="shared" si="240"/>
        <v>39038.60834877038</v>
      </c>
      <c r="AC243" s="12">
        <f t="shared" si="226"/>
        <v>1.0837011077914351</v>
      </c>
      <c r="AD243" s="12">
        <f t="shared" si="227"/>
        <v>3.0394849923627763</v>
      </c>
      <c r="AE243" s="12">
        <f t="shared" si="228"/>
        <v>14.525547728801916</v>
      </c>
      <c r="AF243" s="11">
        <f t="shared" si="229"/>
        <v>-4.0504037456468023E-3</v>
      </c>
      <c r="AG243" s="11">
        <f t="shared" si="230"/>
        <v>2.9673830763510267E-4</v>
      </c>
      <c r="AH243" s="11">
        <f t="shared" si="231"/>
        <v>9.7937136394747881E-3</v>
      </c>
      <c r="AI243" s="1">
        <f t="shared" si="195"/>
        <v>328424.57882433594</v>
      </c>
      <c r="AJ243" s="1">
        <f t="shared" si="196"/>
        <v>160294.77768333518</v>
      </c>
      <c r="AK243" s="1">
        <f t="shared" si="197"/>
        <v>62679.642627950554</v>
      </c>
      <c r="AL243" s="10">
        <f t="shared" si="232"/>
        <v>85.178401465512039</v>
      </c>
      <c r="AM243" s="10">
        <f t="shared" si="233"/>
        <v>20.454668362295347</v>
      </c>
      <c r="AN243" s="10">
        <f t="shared" si="234"/>
        <v>6.4625634630292224</v>
      </c>
      <c r="AO243" s="7">
        <f t="shared" si="235"/>
        <v>3.1484272265285699E-3</v>
      </c>
      <c r="AP243" s="7">
        <f t="shared" si="236"/>
        <v>3.9661879186600399E-3</v>
      </c>
      <c r="AQ243" s="7">
        <f t="shared" si="237"/>
        <v>3.5978328731532875E-3</v>
      </c>
      <c r="AR243" s="1">
        <f t="shared" si="243"/>
        <v>157422.36648898124</v>
      </c>
      <c r="AS243" s="1">
        <f t="shared" si="241"/>
        <v>79877.686114447366</v>
      </c>
      <c r="AT243" s="1">
        <f t="shared" si="242"/>
        <v>31595.261892538991</v>
      </c>
      <c r="AU243" s="1">
        <f t="shared" si="198"/>
        <v>31484.473297796249</v>
      </c>
      <c r="AV243" s="1">
        <f t="shared" si="199"/>
        <v>15975.537222889474</v>
      </c>
      <c r="AW243" s="1">
        <f t="shared" si="200"/>
        <v>6319.0523785077985</v>
      </c>
      <c r="AX243">
        <v>0.2</v>
      </c>
      <c r="AY243">
        <v>0.2</v>
      </c>
      <c r="AZ243">
        <v>0.2</v>
      </c>
      <c r="BA243">
        <f t="shared" si="244"/>
        <v>0.2</v>
      </c>
      <c r="BB243">
        <f t="shared" si="250"/>
        <v>4.000000000000001E-3</v>
      </c>
      <c r="BC243">
        <f t="shared" si="245"/>
        <v>4.000000000000001E-3</v>
      </c>
      <c r="BD243">
        <f t="shared" si="246"/>
        <v>4.000000000000001E-3</v>
      </c>
      <c r="BE243">
        <f t="shared" si="247"/>
        <v>629.68946595592513</v>
      </c>
      <c r="BF243">
        <f t="shared" si="248"/>
        <v>319.51074445778954</v>
      </c>
      <c r="BG243">
        <f t="shared" si="249"/>
        <v>126.381047570156</v>
      </c>
      <c r="BH243">
        <f t="shared" si="251"/>
        <v>2430.1202311399593</v>
      </c>
      <c r="BI243">
        <f t="shared" si="252"/>
        <v>267.9576782711361</v>
      </c>
      <c r="BJ243">
        <f t="shared" si="253"/>
        <v>32.373348568440115</v>
      </c>
      <c r="BK243" s="7">
        <f t="shared" si="254"/>
        <v>2.7032097044654341E-2</v>
      </c>
      <c r="BL243" s="8">
        <f>BL$3*temperature!$I353+BL$4*temperature!$I353^2+BL$5*temperature!$I353^6</f>
        <v>-48.643713743918774</v>
      </c>
      <c r="BM243" s="8">
        <f>BM$3*temperature!$I353+BM$4*temperature!$I353^2+BM$5*temperature!$I353^6</f>
        <v>-40.569555790651869</v>
      </c>
      <c r="BN243" s="8">
        <f>BN$3*temperature!$I353+BN$4*temperature!$I353^2+BN$5*temperature!$I353^6</f>
        <v>-34.140700117454571</v>
      </c>
      <c r="BO243" s="8"/>
      <c r="BP243" s="8"/>
      <c r="BQ243" s="8"/>
    </row>
    <row r="244" spans="1:69" x14ac:dyDescent="0.3">
      <c r="A244">
        <f t="shared" si="201"/>
        <v>2198</v>
      </c>
      <c r="B244" s="4">
        <f t="shared" si="202"/>
        <v>1165.3998996102373</v>
      </c>
      <c r="C244" s="4">
        <f t="shared" si="203"/>
        <v>2964.1409688209246</v>
      </c>
      <c r="D244" s="4">
        <f t="shared" si="204"/>
        <v>4369.8692481025182</v>
      </c>
      <c r="E244" s="11">
        <f t="shared" si="205"/>
        <v>2.6648070360562665E-7</v>
      </c>
      <c r="F244" s="11">
        <f t="shared" si="206"/>
        <v>5.2498485509475023E-7</v>
      </c>
      <c r="G244" s="11">
        <f t="shared" si="207"/>
        <v>1.0717379068420515E-6</v>
      </c>
      <c r="H244" s="4">
        <f t="shared" si="208"/>
        <v>156670.07047042166</v>
      </c>
      <c r="I244" s="4">
        <f t="shared" si="209"/>
        <v>79807.581034846473</v>
      </c>
      <c r="J244" s="4">
        <f t="shared" si="210"/>
        <v>31607.572712875361</v>
      </c>
      <c r="K244" s="4">
        <f t="shared" si="211"/>
        <v>134434.60096643155</v>
      </c>
      <c r="L244" s="4">
        <f t="shared" si="212"/>
        <v>26924.354095949868</v>
      </c>
      <c r="M244" s="4">
        <f t="shared" si="213"/>
        <v>7233.0705836564748</v>
      </c>
      <c r="N244" s="11">
        <f t="shared" si="214"/>
        <v>-4.7791034074673444E-3</v>
      </c>
      <c r="O244" s="11">
        <f t="shared" si="215"/>
        <v>-8.7817988680549686E-4</v>
      </c>
      <c r="P244" s="11">
        <f t="shared" si="216"/>
        <v>3.8856919055185735E-4</v>
      </c>
      <c r="Q244" s="4">
        <f t="shared" si="217"/>
        <v>2897.2631257348212</v>
      </c>
      <c r="R244" s="4">
        <f t="shared" si="218"/>
        <v>4776.8576806056935</v>
      </c>
      <c r="S244" s="4">
        <f t="shared" si="219"/>
        <v>3297.0247907806342</v>
      </c>
      <c r="T244" s="4">
        <f t="shared" si="220"/>
        <v>18.492767106285346</v>
      </c>
      <c r="U244" s="4">
        <f t="shared" si="221"/>
        <v>59.854685716134775</v>
      </c>
      <c r="V244" s="4">
        <f t="shared" si="222"/>
        <v>104.31123011978676</v>
      </c>
      <c r="W244" s="11">
        <f t="shared" si="223"/>
        <v>-1.0734613539272964E-2</v>
      </c>
      <c r="X244" s="11">
        <f t="shared" si="224"/>
        <v>-1.217998157191269E-2</v>
      </c>
      <c r="Y244" s="11">
        <f t="shared" si="225"/>
        <v>-9.7425357312937999E-3</v>
      </c>
      <c r="Z244" s="4">
        <f t="shared" si="238"/>
        <v>2540.9281665439257</v>
      </c>
      <c r="AA244" s="4">
        <f t="shared" si="239"/>
        <v>11772.390256946695</v>
      </c>
      <c r="AB244" s="4">
        <f t="shared" si="240"/>
        <v>39053.509676069451</v>
      </c>
      <c r="AC244" s="12">
        <f t="shared" si="226"/>
        <v>1.0793116807652752</v>
      </c>
      <c r="AD244" s="12">
        <f t="shared" si="227"/>
        <v>3.0403869239954924</v>
      </c>
      <c r="AE244" s="12">
        <f t="shared" si="228"/>
        <v>14.667806783714326</v>
      </c>
      <c r="AF244" s="11">
        <f t="shared" si="229"/>
        <v>-4.0504037456468023E-3</v>
      </c>
      <c r="AG244" s="11">
        <f t="shared" si="230"/>
        <v>2.9673830763510267E-4</v>
      </c>
      <c r="AH244" s="11">
        <f t="shared" si="231"/>
        <v>9.7937136394747881E-3</v>
      </c>
      <c r="AI244" s="1">
        <f t="shared" si="195"/>
        <v>327066.59423969861</v>
      </c>
      <c r="AJ244" s="1">
        <f t="shared" si="196"/>
        <v>160240.83713789115</v>
      </c>
      <c r="AK244" s="1">
        <f t="shared" si="197"/>
        <v>62730.730743663298</v>
      </c>
      <c r="AL244" s="10">
        <f t="shared" si="232"/>
        <v>85.443897683815365</v>
      </c>
      <c r="AM244" s="10">
        <f t="shared" si="233"/>
        <v>20.534984150248693</v>
      </c>
      <c r="AN244" s="10">
        <f t="shared" si="234"/>
        <v>6.485582174068627</v>
      </c>
      <c r="AO244" s="7">
        <f t="shared" si="235"/>
        <v>3.116942954263284E-3</v>
      </c>
      <c r="AP244" s="7">
        <f t="shared" si="236"/>
        <v>3.9265260394734398E-3</v>
      </c>
      <c r="AQ244" s="7">
        <f t="shared" si="237"/>
        <v>3.5618545444217548E-3</v>
      </c>
      <c r="AR244" s="1">
        <f t="shared" si="243"/>
        <v>156670.07047042166</v>
      </c>
      <c r="AS244" s="1">
        <f t="shared" si="241"/>
        <v>79807.581034846473</v>
      </c>
      <c r="AT244" s="1">
        <f t="shared" si="242"/>
        <v>31607.572712875361</v>
      </c>
      <c r="AU244" s="1">
        <f t="shared" si="198"/>
        <v>31334.014094084334</v>
      </c>
      <c r="AV244" s="1">
        <f t="shared" si="199"/>
        <v>15961.516206969296</v>
      </c>
      <c r="AW244" s="1">
        <f t="shared" si="200"/>
        <v>6321.5145425750725</v>
      </c>
      <c r="AX244">
        <v>0.2</v>
      </c>
      <c r="AY244">
        <v>0.2</v>
      </c>
      <c r="AZ244">
        <v>0.2</v>
      </c>
      <c r="BA244">
        <f t="shared" si="244"/>
        <v>0.20000000000000004</v>
      </c>
      <c r="BB244">
        <f t="shared" si="250"/>
        <v>4.000000000000001E-3</v>
      </c>
      <c r="BC244">
        <f t="shared" si="245"/>
        <v>4.000000000000001E-3</v>
      </c>
      <c r="BD244">
        <f t="shared" si="246"/>
        <v>4.000000000000001E-3</v>
      </c>
      <c r="BE244">
        <f t="shared" si="247"/>
        <v>626.68028188168682</v>
      </c>
      <c r="BF244">
        <f t="shared" si="248"/>
        <v>319.23032413938597</v>
      </c>
      <c r="BG244">
        <f t="shared" si="249"/>
        <v>126.43029085150147</v>
      </c>
      <c r="BH244">
        <f t="shared" si="251"/>
        <v>2466.3439530999162</v>
      </c>
      <c r="BI244">
        <f t="shared" si="252"/>
        <v>271.16865578849911</v>
      </c>
      <c r="BJ244">
        <f t="shared" si="253"/>
        <v>32.373605317468638</v>
      </c>
      <c r="BK244" s="7">
        <f t="shared" si="254"/>
        <v>2.6986571230955575E-2</v>
      </c>
      <c r="BL244" s="8">
        <f>BL$3*temperature!$I354+BL$4*temperature!$I354^2+BL$5*temperature!$I354^6</f>
        <v>-49.003456169032901</v>
      </c>
      <c r="BM244" s="8">
        <f>BM$3*temperature!$I354+BM$4*temperature!$I354^2+BM$5*temperature!$I354^6</f>
        <v>-40.847842649763649</v>
      </c>
      <c r="BN244" s="8">
        <f>BN$3*temperature!$I354+BN$4*temperature!$I354^2+BN$5*temperature!$I354^6</f>
        <v>-34.357752262921771</v>
      </c>
      <c r="BO244" s="8"/>
      <c r="BP244" s="8"/>
      <c r="BQ244" s="8"/>
    </row>
    <row r="245" spans="1:69" x14ac:dyDescent="0.3">
      <c r="A245">
        <f t="shared" si="201"/>
        <v>2199</v>
      </c>
      <c r="B245" s="4">
        <f t="shared" si="202"/>
        <v>1165.4001946389933</v>
      </c>
      <c r="C245" s="4">
        <f t="shared" si="203"/>
        <v>2964.1424471435857</v>
      </c>
      <c r="D245" s="4">
        <f t="shared" si="204"/>
        <v>4369.873697289313</v>
      </c>
      <c r="E245" s="11">
        <f t="shared" si="205"/>
        <v>2.5315666842534528E-7</v>
      </c>
      <c r="F245" s="11">
        <f t="shared" si="206"/>
        <v>4.9873561234001268E-7</v>
      </c>
      <c r="G245" s="11">
        <f t="shared" si="207"/>
        <v>1.0181510114999488E-6</v>
      </c>
      <c r="H245" s="4">
        <f t="shared" si="208"/>
        <v>155912.87545061446</v>
      </c>
      <c r="I245" s="4">
        <f t="shared" si="209"/>
        <v>79733.918786435926</v>
      </c>
      <c r="J245" s="4">
        <f t="shared" si="210"/>
        <v>31618.760224120058</v>
      </c>
      <c r="K245" s="4">
        <f t="shared" si="211"/>
        <v>133784.83731840432</v>
      </c>
      <c r="L245" s="4">
        <f t="shared" si="212"/>
        <v>26899.489551614501</v>
      </c>
      <c r="M245" s="4">
        <f t="shared" si="213"/>
        <v>7235.6233645227703</v>
      </c>
      <c r="N245" s="11">
        <f t="shared" si="214"/>
        <v>-4.8333066290685567E-3</v>
      </c>
      <c r="O245" s="11">
        <f t="shared" si="215"/>
        <v>-9.2349640948707901E-4</v>
      </c>
      <c r="P245" s="11">
        <f t="shared" si="216"/>
        <v>3.5293183396611916E-4</v>
      </c>
      <c r="Q245" s="4">
        <f t="shared" si="217"/>
        <v>2852.3098074371233</v>
      </c>
      <c r="R245" s="4">
        <f t="shared" si="218"/>
        <v>4714.3203132695235</v>
      </c>
      <c r="S245" s="4">
        <f t="shared" si="219"/>
        <v>3266.0590226352469</v>
      </c>
      <c r="T245" s="4">
        <f t="shared" si="220"/>
        <v>18.294254398127592</v>
      </c>
      <c r="U245" s="4">
        <f t="shared" si="221"/>
        <v>59.125656747119628</v>
      </c>
      <c r="V245" s="4">
        <f t="shared" si="222"/>
        <v>103.29497423316953</v>
      </c>
      <c r="W245" s="11">
        <f t="shared" si="223"/>
        <v>-1.0734613539272964E-2</v>
      </c>
      <c r="X245" s="11">
        <f t="shared" si="224"/>
        <v>-1.217998157191269E-2</v>
      </c>
      <c r="Y245" s="11">
        <f t="shared" si="225"/>
        <v>-9.7425357312937999E-3</v>
      </c>
      <c r="Z245" s="4">
        <f t="shared" si="238"/>
        <v>2491.5072952729515</v>
      </c>
      <c r="AA245" s="4">
        <f t="shared" si="239"/>
        <v>11622.244245932121</v>
      </c>
      <c r="AB245" s="4">
        <f t="shared" si="240"/>
        <v>39066.998227620192</v>
      </c>
      <c r="AC245" s="12">
        <f t="shared" si="226"/>
        <v>1.0749400326907832</v>
      </c>
      <c r="AD245" s="12">
        <f t="shared" si="227"/>
        <v>3.0412891232658747</v>
      </c>
      <c r="AE245" s="12">
        <f t="shared" si="228"/>
        <v>14.811459083073169</v>
      </c>
      <c r="AF245" s="11">
        <f t="shared" si="229"/>
        <v>-4.0504037456468023E-3</v>
      </c>
      <c r="AG245" s="11">
        <f t="shared" si="230"/>
        <v>2.9673830763510267E-4</v>
      </c>
      <c r="AH245" s="11">
        <f t="shared" si="231"/>
        <v>9.7937136394747881E-3</v>
      </c>
      <c r="AI245" s="1">
        <f t="shared" si="195"/>
        <v>325693.94890981307</v>
      </c>
      <c r="AJ245" s="1">
        <f t="shared" si="196"/>
        <v>160178.26963107134</v>
      </c>
      <c r="AK245" s="1">
        <f t="shared" si="197"/>
        <v>62779.172211872043</v>
      </c>
      <c r="AL245" s="10">
        <f t="shared" si="232"/>
        <v>85.707558201137033</v>
      </c>
      <c r="AM245" s="10">
        <f t="shared" si="233"/>
        <v>20.614808988734957</v>
      </c>
      <c r="AN245" s="10">
        <f t="shared" si="234"/>
        <v>6.5084518674051557</v>
      </c>
      <c r="AO245" s="7">
        <f t="shared" si="235"/>
        <v>3.085773524720651E-3</v>
      </c>
      <c r="AP245" s="7">
        <f t="shared" si="236"/>
        <v>3.8872607790787052E-3</v>
      </c>
      <c r="AQ245" s="7">
        <f t="shared" si="237"/>
        <v>3.5262359989775374E-3</v>
      </c>
      <c r="AR245" s="1">
        <f t="shared" si="243"/>
        <v>155912.87545061446</v>
      </c>
      <c r="AS245" s="1">
        <f t="shared" si="241"/>
        <v>79733.918786435926</v>
      </c>
      <c r="AT245" s="1">
        <f t="shared" si="242"/>
        <v>31618.760224120058</v>
      </c>
      <c r="AU245" s="1">
        <f t="shared" si="198"/>
        <v>31182.575090122893</v>
      </c>
      <c r="AV245" s="1">
        <f t="shared" si="199"/>
        <v>15946.783757287187</v>
      </c>
      <c r="AW245" s="1">
        <f t="shared" si="200"/>
        <v>6323.752044824012</v>
      </c>
      <c r="AX245">
        <v>0.2</v>
      </c>
      <c r="AY245">
        <v>0.2</v>
      </c>
      <c r="AZ245">
        <v>0.2</v>
      </c>
      <c r="BA245">
        <f t="shared" si="244"/>
        <v>0.2</v>
      </c>
      <c r="BB245">
        <f t="shared" si="250"/>
        <v>4.000000000000001E-3</v>
      </c>
      <c r="BC245">
        <f t="shared" si="245"/>
        <v>4.000000000000001E-3</v>
      </c>
      <c r="BD245">
        <f t="shared" si="246"/>
        <v>4.000000000000001E-3</v>
      </c>
      <c r="BE245">
        <f t="shared" si="247"/>
        <v>623.65150180245803</v>
      </c>
      <c r="BF245">
        <f t="shared" si="248"/>
        <v>318.9356751457438</v>
      </c>
      <c r="BG245">
        <f t="shared" si="249"/>
        <v>126.47504089648027</v>
      </c>
      <c r="BH245">
        <f t="shared" si="251"/>
        <v>2503.1092743966269</v>
      </c>
      <c r="BI245">
        <f t="shared" si="252"/>
        <v>274.41832093433578</v>
      </c>
      <c r="BJ245">
        <f t="shared" si="253"/>
        <v>32.373882467136411</v>
      </c>
      <c r="BK245" s="7">
        <f t="shared" si="254"/>
        <v>2.6941773168928512E-2</v>
      </c>
      <c r="BL245" s="8">
        <f>BL$3*temperature!$I355+BL$4*temperature!$I355^2+BL$5*temperature!$I355^6</f>
        <v>-49.361199943199701</v>
      </c>
      <c r="BM245" s="8">
        <f>BM$3*temperature!$I355+BM$4*temperature!$I355^2+BM$5*temperature!$I355^6</f>
        <v>-41.124541082497913</v>
      </c>
      <c r="BN245" s="8">
        <f>BN$3*temperature!$I355+BN$4*temperature!$I355^2+BN$5*temperature!$I355^6</f>
        <v>-34.57352953969648</v>
      </c>
      <c r="BO245" s="8"/>
      <c r="BP245" s="8"/>
      <c r="BQ245" s="8"/>
    </row>
    <row r="246" spans="1:69" x14ac:dyDescent="0.3">
      <c r="A246">
        <f t="shared" si="201"/>
        <v>2200</v>
      </c>
      <c r="B246" s="4">
        <f t="shared" si="202"/>
        <v>1165.4004749163826</v>
      </c>
      <c r="C246" s="4">
        <f t="shared" si="203"/>
        <v>2964.1438515508144</v>
      </c>
      <c r="D246" s="4">
        <f t="shared" si="204"/>
        <v>4369.8779240210715</v>
      </c>
      <c r="E246" s="11">
        <f t="shared" si="205"/>
        <v>2.4049883500407801E-7</v>
      </c>
      <c r="F246" s="11">
        <f t="shared" si="206"/>
        <v>4.7379883172301204E-7</v>
      </c>
      <c r="G246" s="11">
        <f t="shared" si="207"/>
        <v>9.6724346092495143E-7</v>
      </c>
      <c r="H246" s="4">
        <f t="shared" si="208"/>
        <v>155150.98691782769</v>
      </c>
      <c r="I246" s="4">
        <f t="shared" si="209"/>
        <v>79656.769203806878</v>
      </c>
      <c r="J246" s="4">
        <f t="shared" si="210"/>
        <v>31628.842789597653</v>
      </c>
      <c r="K246" s="4">
        <f t="shared" si="211"/>
        <v>133131.04830248139</v>
      </c>
      <c r="L246" s="4">
        <f t="shared" si="212"/>
        <v>26873.449195838166</v>
      </c>
      <c r="M246" s="4">
        <f t="shared" si="213"/>
        <v>7237.9236535956697</v>
      </c>
      <c r="N246" s="11">
        <f t="shared" si="214"/>
        <v>-4.8868693121547624E-3</v>
      </c>
      <c r="O246" s="11">
        <f t="shared" si="215"/>
        <v>-9.6806133537841177E-4</v>
      </c>
      <c r="P246" s="11">
        <f t="shared" si="216"/>
        <v>3.1791166524475223E-4</v>
      </c>
      <c r="Q246" s="4">
        <f t="shared" si="217"/>
        <v>2807.90280232229</v>
      </c>
      <c r="R246" s="4">
        <f t="shared" si="218"/>
        <v>4652.3940182154802</v>
      </c>
      <c r="S246" s="4">
        <f t="shared" si="219"/>
        <v>3235.2706576079686</v>
      </c>
      <c r="T246" s="4">
        <f t="shared" si="220"/>
        <v>18.097872647174547</v>
      </c>
      <c r="U246" s="4">
        <f t="shared" si="221"/>
        <v>58.405507337512475</v>
      </c>
      <c r="V246" s="4">
        <f t="shared" si="222"/>
        <v>102.28861925583981</v>
      </c>
      <c r="W246" s="11">
        <f t="shared" si="223"/>
        <v>-1.0734613539272964E-2</v>
      </c>
      <c r="X246" s="11">
        <f t="shared" si="224"/>
        <v>-1.217998157191269E-2</v>
      </c>
      <c r="Y246" s="11">
        <f t="shared" si="225"/>
        <v>-9.7425357312937999E-3</v>
      </c>
      <c r="Z246" s="4">
        <f t="shared" si="238"/>
        <v>2442.9145669208265</v>
      </c>
      <c r="AA246" s="4">
        <f t="shared" si="239"/>
        <v>11473.492488631236</v>
      </c>
      <c r="AB246" s="4">
        <f t="shared" si="240"/>
        <v>39079.097159359066</v>
      </c>
      <c r="AC246" s="12">
        <f t="shared" si="226"/>
        <v>1.0705860915560268</v>
      </c>
      <c r="AD246" s="12">
        <f t="shared" si="227"/>
        <v>3.0421915902533416</v>
      </c>
      <c r="AE246" s="12">
        <f t="shared" si="228"/>
        <v>14.956518271915586</v>
      </c>
      <c r="AF246" s="11">
        <f t="shared" si="229"/>
        <v>-4.0504037456468023E-3</v>
      </c>
      <c r="AG246" s="11">
        <f t="shared" si="230"/>
        <v>2.9673830763510267E-4</v>
      </c>
      <c r="AH246" s="11">
        <f t="shared" si="231"/>
        <v>9.7937136394747881E-3</v>
      </c>
      <c r="AI246" s="1">
        <f t="shared" si="195"/>
        <v>324307.12910895463</v>
      </c>
      <c r="AJ246" s="1">
        <f t="shared" si="196"/>
        <v>160107.2264252514</v>
      </c>
      <c r="AK246" s="1">
        <f t="shared" si="197"/>
        <v>62825.007035508846</v>
      </c>
      <c r="AL246" s="10">
        <f t="shared" si="232"/>
        <v>85.969387573962905</v>
      </c>
      <c r="AM246" s="10">
        <f t="shared" si="233"/>
        <v>20.694142775800564</v>
      </c>
      <c r="AN246" s="10">
        <f t="shared" si="234"/>
        <v>6.5311727013048886</v>
      </c>
      <c r="AO246" s="7">
        <f t="shared" si="235"/>
        <v>3.0549157894734446E-3</v>
      </c>
      <c r="AP246" s="7">
        <f t="shared" si="236"/>
        <v>3.8483881712879182E-3</v>
      </c>
      <c r="AQ246" s="7">
        <f t="shared" si="237"/>
        <v>3.4909736389877621E-3</v>
      </c>
      <c r="AR246" s="1">
        <f t="shared" si="243"/>
        <v>155150.98691782769</v>
      </c>
      <c r="AS246" s="1">
        <f t="shared" si="241"/>
        <v>79656.769203806878</v>
      </c>
      <c r="AT246" s="1">
        <f t="shared" si="242"/>
        <v>31628.842789597653</v>
      </c>
      <c r="AU246" s="1">
        <f t="shared" si="198"/>
        <v>31030.197383565537</v>
      </c>
      <c r="AV246" s="1">
        <f t="shared" si="199"/>
        <v>15931.353840761376</v>
      </c>
      <c r="AW246" s="1">
        <f t="shared" si="200"/>
        <v>6325.7685579195313</v>
      </c>
      <c r="AX246">
        <v>0.2</v>
      </c>
      <c r="AY246">
        <v>0.2</v>
      </c>
      <c r="AZ246">
        <v>0.2</v>
      </c>
      <c r="BA246">
        <f t="shared" si="244"/>
        <v>0.2</v>
      </c>
      <c r="BB246">
        <f t="shared" si="250"/>
        <v>4.000000000000001E-3</v>
      </c>
      <c r="BC246">
        <f t="shared" si="245"/>
        <v>4.000000000000001E-3</v>
      </c>
      <c r="BD246">
        <f t="shared" si="246"/>
        <v>4.000000000000001E-3</v>
      </c>
      <c r="BE246">
        <f t="shared" si="247"/>
        <v>620.60394767131083</v>
      </c>
      <c r="BF246">
        <f t="shared" si="248"/>
        <v>318.62707681522761</v>
      </c>
      <c r="BG246">
        <f t="shared" si="249"/>
        <v>126.51537115839064</v>
      </c>
      <c r="BH246">
        <f t="shared" si="251"/>
        <v>2540.4242787481166</v>
      </c>
      <c r="BI246">
        <f t="shared" si="252"/>
        <v>277.70713854647676</v>
      </c>
      <c r="BJ246">
        <f t="shared" si="253"/>
        <v>32.374179639431979</v>
      </c>
      <c r="BK246" s="7">
        <f t="shared" si="254"/>
        <v>2.6897689040391776E-2</v>
      </c>
      <c r="BL246" s="8">
        <f>BL$3*temperature!$I356+BL$4*temperature!$I356^2+BL$5*temperature!$I356^6</f>
        <v>-49.716943270056525</v>
      </c>
      <c r="BM246" s="8">
        <f>BM$3*temperature!$I356+BM$4*temperature!$I356^2+BM$5*temperature!$I356^6</f>
        <v>-41.399650829407548</v>
      </c>
      <c r="BN246" s="8">
        <f>BN$3*temperature!$I356+BN$4*temperature!$I356^2+BN$5*temperature!$I356^6</f>
        <v>-34.788032705696182</v>
      </c>
      <c r="BO246" s="8"/>
      <c r="BP246" s="8"/>
      <c r="BQ246" s="8"/>
    </row>
    <row r="247" spans="1:69" x14ac:dyDescent="0.3">
      <c r="A247">
        <f t="shared" si="201"/>
        <v>2201</v>
      </c>
      <c r="B247" s="4">
        <f t="shared" si="202"/>
        <v>1165.4007411799664</v>
      </c>
      <c r="C247" s="4">
        <f t="shared" si="203"/>
        <v>2964.1451857383136</v>
      </c>
      <c r="D247" s="4">
        <f t="shared" si="204"/>
        <v>4369.8819394201264</v>
      </c>
      <c r="E247" s="11">
        <f t="shared" si="205"/>
        <v>2.2847389325387411E-7</v>
      </c>
      <c r="F247" s="11">
        <f t="shared" si="206"/>
        <v>4.5010889013686141E-7</v>
      </c>
      <c r="G247" s="11">
        <f t="shared" si="207"/>
        <v>9.1888128787870382E-7</v>
      </c>
      <c r="H247" s="4">
        <f t="shared" si="208"/>
        <v>154384.60633948323</v>
      </c>
      <c r="I247" s="4">
        <f t="shared" si="209"/>
        <v>79576.201277292668</v>
      </c>
      <c r="J247" s="4">
        <f t="shared" si="210"/>
        <v>31637.838550092969</v>
      </c>
      <c r="K247" s="4">
        <f t="shared" si="211"/>
        <v>132473.4066868441</v>
      </c>
      <c r="L247" s="4">
        <f t="shared" si="212"/>
        <v>26846.256269822934</v>
      </c>
      <c r="M247" s="4">
        <f t="shared" si="213"/>
        <v>7239.9755848532695</v>
      </c>
      <c r="N247" s="11">
        <f t="shared" si="214"/>
        <v>-4.9398064840824318E-3</v>
      </c>
      <c r="O247" s="11">
        <f t="shared" si="215"/>
        <v>-1.0118881955593073E-3</v>
      </c>
      <c r="P247" s="11">
        <f t="shared" si="216"/>
        <v>2.8349722320997195E-4</v>
      </c>
      <c r="Q247" s="4">
        <f t="shared" si="217"/>
        <v>2764.0400803439866</v>
      </c>
      <c r="R247" s="4">
        <f t="shared" si="218"/>
        <v>4591.0796484358198</v>
      </c>
      <c r="S247" s="4">
        <f t="shared" si="219"/>
        <v>3204.6621168161669</v>
      </c>
      <c r="T247" s="4">
        <f t="shared" si="220"/>
        <v>17.903598978424149</v>
      </c>
      <c r="U247" s="4">
        <f t="shared" si="221"/>
        <v>57.69412933444336</v>
      </c>
      <c r="V247" s="4">
        <f t="shared" si="222"/>
        <v>101.29206872783507</v>
      </c>
      <c r="W247" s="11">
        <f t="shared" si="223"/>
        <v>-1.0734613539272964E-2</v>
      </c>
      <c r="X247" s="11">
        <f t="shared" si="224"/>
        <v>-1.217998157191269E-2</v>
      </c>
      <c r="Y247" s="11">
        <f t="shared" si="225"/>
        <v>-9.7425357312937999E-3</v>
      </c>
      <c r="Z247" s="4">
        <f t="shared" si="238"/>
        <v>2395.1406088609647</v>
      </c>
      <c r="AA247" s="4">
        <f t="shared" si="239"/>
        <v>11326.139067735339</v>
      </c>
      <c r="AB247" s="4">
        <f t="shared" si="240"/>
        <v>39089.829350707587</v>
      </c>
      <c r="AC247" s="12">
        <f t="shared" si="226"/>
        <v>1.0662497856407509</v>
      </c>
      <c r="AD247" s="12">
        <f t="shared" si="227"/>
        <v>3.0430943250373352</v>
      </c>
      <c r="AE247" s="12">
        <f t="shared" si="228"/>
        <v>15.102998128914299</v>
      </c>
      <c r="AF247" s="11">
        <f t="shared" si="229"/>
        <v>-4.0504037456468023E-3</v>
      </c>
      <c r="AG247" s="11">
        <f t="shared" si="230"/>
        <v>2.9673830763510267E-4</v>
      </c>
      <c r="AH247" s="11">
        <f t="shared" si="231"/>
        <v>9.7937136394747881E-3</v>
      </c>
      <c r="AI247" s="1">
        <f t="shared" si="195"/>
        <v>322906.6135816247</v>
      </c>
      <c r="AJ247" s="1">
        <f t="shared" si="196"/>
        <v>160027.85762348765</v>
      </c>
      <c r="AK247" s="1">
        <f t="shared" si="197"/>
        <v>62868.274889877495</v>
      </c>
      <c r="AL247" s="10">
        <f t="shared" si="232"/>
        <v>86.229390521078869</v>
      </c>
      <c r="AM247" s="10">
        <f t="shared" si="233"/>
        <v>20.772985479131165</v>
      </c>
      <c r="AN247" s="10">
        <f t="shared" si="234"/>
        <v>6.5537448515195003</v>
      </c>
      <c r="AO247" s="7">
        <f t="shared" si="235"/>
        <v>3.02436663157871E-3</v>
      </c>
      <c r="AP247" s="7">
        <f t="shared" si="236"/>
        <v>3.8099042895750391E-3</v>
      </c>
      <c r="AQ247" s="7">
        <f t="shared" si="237"/>
        <v>3.4560639025978846E-3</v>
      </c>
      <c r="AR247" s="1">
        <f t="shared" si="243"/>
        <v>154384.60633948323</v>
      </c>
      <c r="AS247" s="1">
        <f t="shared" si="241"/>
        <v>79576.201277292668</v>
      </c>
      <c r="AT247" s="1">
        <f t="shared" si="242"/>
        <v>31637.838550092969</v>
      </c>
      <c r="AU247" s="1">
        <f t="shared" si="198"/>
        <v>30876.921267896647</v>
      </c>
      <c r="AV247" s="1">
        <f t="shared" si="199"/>
        <v>15915.240255458535</v>
      </c>
      <c r="AW247" s="1">
        <f t="shared" si="200"/>
        <v>6327.567710018594</v>
      </c>
      <c r="AX247">
        <v>0.2</v>
      </c>
      <c r="AY247">
        <v>0.2</v>
      </c>
      <c r="AZ247">
        <v>0.2</v>
      </c>
      <c r="BA247">
        <f t="shared" si="244"/>
        <v>0.2</v>
      </c>
      <c r="BB247">
        <f t="shared" si="250"/>
        <v>4.000000000000001E-3</v>
      </c>
      <c r="BC247">
        <f t="shared" si="245"/>
        <v>4.000000000000001E-3</v>
      </c>
      <c r="BD247">
        <f t="shared" si="246"/>
        <v>4.000000000000001E-3</v>
      </c>
      <c r="BE247">
        <f t="shared" si="247"/>
        <v>617.53842535793308</v>
      </c>
      <c r="BF247">
        <f t="shared" si="248"/>
        <v>318.30480510917073</v>
      </c>
      <c r="BG247">
        <f t="shared" si="249"/>
        <v>126.5513542003719</v>
      </c>
      <c r="BH247">
        <f t="shared" si="251"/>
        <v>2578.2971700004296</v>
      </c>
      <c r="BI247">
        <f t="shared" si="252"/>
        <v>281.03557903144815</v>
      </c>
      <c r="BJ247">
        <f t="shared" si="253"/>
        <v>32.374496461719943</v>
      </c>
      <c r="BK247" s="7">
        <f t="shared" si="254"/>
        <v>2.6854305161131603E-2</v>
      </c>
      <c r="BL247" s="8">
        <f>BL$3*temperature!$I357+BL$4*temperature!$I357^2+BL$5*temperature!$I357^6</f>
        <v>-50.070685044835869</v>
      </c>
      <c r="BM247" s="8">
        <f>BM$3*temperature!$I357+BM$4*temperature!$I357^2+BM$5*temperature!$I357^6</f>
        <v>-41.673172141559803</v>
      </c>
      <c r="BN247" s="8">
        <f>BN$3*temperature!$I357+BN$4*temperature!$I357^2+BN$5*temperature!$I357^6</f>
        <v>-35.00126289621447</v>
      </c>
      <c r="BO247" s="8"/>
      <c r="BP247" s="8"/>
      <c r="BQ247" s="8"/>
    </row>
    <row r="248" spans="1:69" x14ac:dyDescent="0.3">
      <c r="A248">
        <f t="shared" si="201"/>
        <v>2202</v>
      </c>
      <c r="B248" s="4">
        <f t="shared" si="202"/>
        <v>1165.4009941304287</v>
      </c>
      <c r="C248" s="4">
        <f t="shared" si="203"/>
        <v>2964.146453217008</v>
      </c>
      <c r="D248" s="4">
        <f t="shared" si="204"/>
        <v>4369.8857540527333</v>
      </c>
      <c r="E248" s="11">
        <f t="shared" si="205"/>
        <v>2.170501985911804E-7</v>
      </c>
      <c r="F248" s="11">
        <f t="shared" si="206"/>
        <v>4.2760344563001834E-7</v>
      </c>
      <c r="G248" s="11">
        <f t="shared" si="207"/>
        <v>8.7293722348476857E-7</v>
      </c>
      <c r="H248" s="4">
        <f t="shared" si="208"/>
        <v>153613.93118265315</v>
      </c>
      <c r="I248" s="4">
        <f t="shared" si="209"/>
        <v>79492.283143059642</v>
      </c>
      <c r="J248" s="4">
        <f t="shared" si="210"/>
        <v>31645.765422053377</v>
      </c>
      <c r="K248" s="4">
        <f t="shared" si="211"/>
        <v>131812.08181246932</v>
      </c>
      <c r="L248" s="4">
        <f t="shared" si="212"/>
        <v>26817.933728202304</v>
      </c>
      <c r="M248" s="4">
        <f t="shared" si="213"/>
        <v>7241.7832417482223</v>
      </c>
      <c r="N248" s="11">
        <f t="shared" si="214"/>
        <v>-4.9921330696817146E-3</v>
      </c>
      <c r="O248" s="11">
        <f t="shared" si="215"/>
        <v>-1.0549903620068468E-3</v>
      </c>
      <c r="P248" s="11">
        <f t="shared" si="216"/>
        <v>2.4967720868218635E-4</v>
      </c>
      <c r="Q248" s="4">
        <f t="shared" si="217"/>
        <v>2720.7194340074166</v>
      </c>
      <c r="R248" s="4">
        <f t="shared" si="218"/>
        <v>4530.3777696328643</v>
      </c>
      <c r="S248" s="4">
        <f t="shared" si="219"/>
        <v>3174.235688328773</v>
      </c>
      <c r="T248" s="4">
        <f t="shared" si="220"/>
        <v>17.711410762428645</v>
      </c>
      <c r="U248" s="4">
        <f t="shared" si="221"/>
        <v>56.99141590234229</v>
      </c>
      <c r="V248" s="4">
        <f t="shared" si="222"/>
        <v>100.30522712895747</v>
      </c>
      <c r="W248" s="11">
        <f t="shared" si="223"/>
        <v>-1.0734613539272964E-2</v>
      </c>
      <c r="X248" s="11">
        <f t="shared" si="224"/>
        <v>-1.217998157191269E-2</v>
      </c>
      <c r="Y248" s="11">
        <f t="shared" si="225"/>
        <v>-9.7425357312937999E-3</v>
      </c>
      <c r="Z248" s="4">
        <f t="shared" si="238"/>
        <v>2348.175973470014</v>
      </c>
      <c r="AA248" s="4">
        <f t="shared" si="239"/>
        <v>11180.187344867354</v>
      </c>
      <c r="AB248" s="4">
        <f t="shared" si="240"/>
        <v>39099.217402032169</v>
      </c>
      <c r="AC248" s="12">
        <f t="shared" si="226"/>
        <v>1.0619310435151965</v>
      </c>
      <c r="AD248" s="12">
        <f t="shared" si="227"/>
        <v>3.0439973276973209</v>
      </c>
      <c r="AE248" s="12">
        <f t="shared" si="228"/>
        <v>15.250912567686409</v>
      </c>
      <c r="AF248" s="11">
        <f t="shared" si="229"/>
        <v>-4.0504037456468023E-3</v>
      </c>
      <c r="AG248" s="11">
        <f t="shared" si="230"/>
        <v>2.9673830763510267E-4</v>
      </c>
      <c r="AH248" s="11">
        <f t="shared" si="231"/>
        <v>9.7937136394747881E-3</v>
      </c>
      <c r="AI248" s="1">
        <f t="shared" si="195"/>
        <v>321492.87349135889</v>
      </c>
      <c r="AJ248" s="1">
        <f t="shared" si="196"/>
        <v>159940.31211659743</v>
      </c>
      <c r="AK248" s="1">
        <f t="shared" si="197"/>
        <v>62909.015110908338</v>
      </c>
      <c r="AL248" s="10">
        <f t="shared" si="232"/>
        <v>86.487571919518672</v>
      </c>
      <c r="AM248" s="10">
        <f t="shared" si="233"/>
        <v>20.851337134750544</v>
      </c>
      <c r="AN248" s="10">
        <f t="shared" si="234"/>
        <v>6.5761685109175909</v>
      </c>
      <c r="AO248" s="7">
        <f t="shared" si="235"/>
        <v>2.9941229652629231E-3</v>
      </c>
      <c r="AP248" s="7">
        <f t="shared" si="236"/>
        <v>3.7718052466792886E-3</v>
      </c>
      <c r="AQ248" s="7">
        <f t="shared" si="237"/>
        <v>3.4215032635719058E-3</v>
      </c>
      <c r="AR248" s="1">
        <f t="shared" si="243"/>
        <v>153613.93118265315</v>
      </c>
      <c r="AS248" s="1">
        <f t="shared" si="241"/>
        <v>79492.283143059642</v>
      </c>
      <c r="AT248" s="1">
        <f t="shared" si="242"/>
        <v>31645.765422053377</v>
      </c>
      <c r="AU248" s="1">
        <f t="shared" si="198"/>
        <v>30722.786236530632</v>
      </c>
      <c r="AV248" s="1">
        <f t="shared" si="199"/>
        <v>15898.45662861193</v>
      </c>
      <c r="AW248" s="1">
        <f t="shared" si="200"/>
        <v>6329.1530844106755</v>
      </c>
      <c r="AX248">
        <v>0.2</v>
      </c>
      <c r="AY248">
        <v>0.2</v>
      </c>
      <c r="AZ248">
        <v>0.2</v>
      </c>
      <c r="BA248">
        <f t="shared" si="244"/>
        <v>0.2</v>
      </c>
      <c r="BB248">
        <f t="shared" si="250"/>
        <v>4.000000000000001E-3</v>
      </c>
      <c r="BC248">
        <f t="shared" si="245"/>
        <v>4.000000000000001E-3</v>
      </c>
      <c r="BD248">
        <f t="shared" si="246"/>
        <v>4.000000000000001E-3</v>
      </c>
      <c r="BE248">
        <f t="shared" si="247"/>
        <v>614.4557247306127</v>
      </c>
      <c r="BF248">
        <f t="shared" si="248"/>
        <v>317.96913257223866</v>
      </c>
      <c r="BG248">
        <f t="shared" si="249"/>
        <v>126.58306168821353</v>
      </c>
      <c r="BH248">
        <f t="shared" si="251"/>
        <v>2616.7362739113696</v>
      </c>
      <c r="BI248">
        <f t="shared" si="252"/>
        <v>284.40411843207011</v>
      </c>
      <c r="BJ248">
        <f t="shared" si="253"/>
        <v>32.374832566759871</v>
      </c>
      <c r="BK248" s="7">
        <f t="shared" si="254"/>
        <v>2.6811607983960511E-2</v>
      </c>
      <c r="BL248" s="8">
        <f>BL$3*temperature!$I358+BL$4*temperature!$I358^2+BL$5*temperature!$I358^6</f>
        <v>-50.422424832033464</v>
      </c>
      <c r="BM248" s="8">
        <f>BM$3*temperature!$I358+BM$4*temperature!$I358^2+BM$5*temperature!$I358^6</f>
        <v>-41.945105763595791</v>
      </c>
      <c r="BN248" s="8">
        <f>BN$3*temperature!$I358+BN$4*temperature!$I358^2+BN$5*temperature!$I358^6</f>
        <v>-35.21322161099237</v>
      </c>
      <c r="BO248" s="8"/>
      <c r="BP248" s="8"/>
      <c r="BQ248" s="8"/>
    </row>
    <row r="249" spans="1:69" x14ac:dyDescent="0.3">
      <c r="A249">
        <f t="shared" si="201"/>
        <v>2203</v>
      </c>
      <c r="B249" s="4">
        <f t="shared" si="202"/>
        <v>1165.4012344334201</v>
      </c>
      <c r="C249" s="4">
        <f t="shared" si="203"/>
        <v>2964.1476573222826</v>
      </c>
      <c r="D249" s="4">
        <f t="shared" si="204"/>
        <v>4369.8893779568734</v>
      </c>
      <c r="E249" s="11">
        <f t="shared" si="205"/>
        <v>2.0619768866162136E-7</v>
      </c>
      <c r="F249" s="11">
        <f t="shared" si="206"/>
        <v>4.0622327334851738E-7</v>
      </c>
      <c r="G249" s="11">
        <f t="shared" si="207"/>
        <v>8.2929036231053014E-7</v>
      </c>
      <c r="H249" s="4">
        <f t="shared" si="208"/>
        <v>152839.15493746096</v>
      </c>
      <c r="I249" s="4">
        <f t="shared" si="209"/>
        <v>79405.08207444103</v>
      </c>
      <c r="J249" s="4">
        <f t="shared" si="210"/>
        <v>31652.641096085699</v>
      </c>
      <c r="K249" s="4">
        <f t="shared" si="211"/>
        <v>131147.23961294442</v>
      </c>
      <c r="L249" s="4">
        <f t="shared" si="212"/>
        <v>26788.504236045068</v>
      </c>
      <c r="M249" s="4">
        <f t="shared" si="213"/>
        <v>7243.3506568271032</v>
      </c>
      <c r="N249" s="11">
        <f t="shared" si="214"/>
        <v>-5.0438638885225151E-3</v>
      </c>
      <c r="O249" s="11">
        <f t="shared" si="215"/>
        <v>-1.0973810456652577E-3</v>
      </c>
      <c r="P249" s="11">
        <f t="shared" si="216"/>
        <v>2.1644048524471771E-4</v>
      </c>
      <c r="Q249" s="4">
        <f t="shared" si="217"/>
        <v>2677.9384864566418</v>
      </c>
      <c r="R249" s="4">
        <f t="shared" si="218"/>
        <v>4470.2886705212313</v>
      </c>
      <c r="S249" s="4">
        <f t="shared" si="219"/>
        <v>3143.9935306650673</v>
      </c>
      <c r="T249" s="4">
        <f t="shared" si="220"/>
        <v>17.521285612658655</v>
      </c>
      <c r="U249" s="4">
        <f t="shared" si="221"/>
        <v>56.29726150689455</v>
      </c>
      <c r="V249" s="4">
        <f t="shared" si="222"/>
        <v>99.327999869618054</v>
      </c>
      <c r="W249" s="11">
        <f t="shared" si="223"/>
        <v>-1.0734613539272964E-2</v>
      </c>
      <c r="X249" s="11">
        <f t="shared" si="224"/>
        <v>-1.217998157191269E-2</v>
      </c>
      <c r="Y249" s="11">
        <f t="shared" si="225"/>
        <v>-9.7425357312937999E-3</v>
      </c>
      <c r="Z249" s="4">
        <f t="shared" si="238"/>
        <v>2302.0111477015694</v>
      </c>
      <c r="AA249" s="4">
        <f t="shared" si="239"/>
        <v>11035.639985070449</v>
      </c>
      <c r="AB249" s="4">
        <f t="shared" si="240"/>
        <v>39107.283632483835</v>
      </c>
      <c r="AC249" s="12">
        <f t="shared" si="226"/>
        <v>1.0576297940389239</v>
      </c>
      <c r="AD249" s="12">
        <f t="shared" si="227"/>
        <v>3.0449005983127875</v>
      </c>
      <c r="AE249" s="12">
        <f t="shared" si="228"/>
        <v>15.400275638114998</v>
      </c>
      <c r="AF249" s="11">
        <f t="shared" si="229"/>
        <v>-4.0504037456468023E-3</v>
      </c>
      <c r="AG249" s="11">
        <f t="shared" si="230"/>
        <v>2.9673830763510267E-4</v>
      </c>
      <c r="AH249" s="11">
        <f t="shared" si="231"/>
        <v>9.7937136394747881E-3</v>
      </c>
      <c r="AI249" s="1">
        <f t="shared" ref="AI249:AI312" si="255">(1-$AI$5)*AI248+AU248</f>
        <v>320066.37237875361</v>
      </c>
      <c r="AJ249" s="1">
        <f t="shared" ref="AJ249:AJ312" si="256">(1-$AI$5)*AJ248+AV248</f>
        <v>159844.7375335496</v>
      </c>
      <c r="AK249" s="1">
        <f t="shared" ref="AK249:AK312" si="257">(1-$AI$5)*AK248+AW248</f>
        <v>62947.266684228183</v>
      </c>
      <c r="AL249" s="10">
        <f t="shared" si="232"/>
        <v>86.743936800559794</v>
      </c>
      <c r="AM249" s="10">
        <f t="shared" si="233"/>
        <v>20.929197845727622</v>
      </c>
      <c r="AN249" s="10">
        <f t="shared" si="234"/>
        <v>6.5984438891192756</v>
      </c>
      <c r="AO249" s="7">
        <f t="shared" si="235"/>
        <v>2.9641817356102938E-3</v>
      </c>
      <c r="AP249" s="7">
        <f t="shared" si="236"/>
        <v>3.7340871942124956E-3</v>
      </c>
      <c r="AQ249" s="7">
        <f t="shared" si="237"/>
        <v>3.3872882309361869E-3</v>
      </c>
      <c r="AR249" s="1">
        <f t="shared" si="243"/>
        <v>152839.15493746096</v>
      </c>
      <c r="AS249" s="1">
        <f t="shared" si="241"/>
        <v>79405.08207444103</v>
      </c>
      <c r="AT249" s="1">
        <f t="shared" si="242"/>
        <v>31652.641096085699</v>
      </c>
      <c r="AU249" s="1">
        <f t="shared" ref="AU249:AU312" si="258">$AU$5*AR249</f>
        <v>30567.830987492194</v>
      </c>
      <c r="AV249" s="1">
        <f t="shared" ref="AV249:AV312" si="259">$AU$5*AS249</f>
        <v>15881.016414888207</v>
      </c>
      <c r="AW249" s="1">
        <f t="shared" ref="AW249:AW312" si="260">$AU$5*AT249</f>
        <v>6330.5282192171398</v>
      </c>
      <c r="AX249">
        <v>0.2</v>
      </c>
      <c r="AY249">
        <v>0.2</v>
      </c>
      <c r="AZ249">
        <v>0.2</v>
      </c>
      <c r="BA249">
        <f t="shared" si="244"/>
        <v>0.20000000000000004</v>
      </c>
      <c r="BB249">
        <f t="shared" si="250"/>
        <v>4.000000000000001E-3</v>
      </c>
      <c r="BC249">
        <f t="shared" si="245"/>
        <v>4.000000000000001E-3</v>
      </c>
      <c r="BD249">
        <f t="shared" si="246"/>
        <v>4.000000000000001E-3</v>
      </c>
      <c r="BE249">
        <f t="shared" si="247"/>
        <v>611.35661974984396</v>
      </c>
      <c r="BF249">
        <f t="shared" si="248"/>
        <v>317.62032829776422</v>
      </c>
      <c r="BG249">
        <f t="shared" si="249"/>
        <v>126.61056438434282</v>
      </c>
      <c r="BH249">
        <f t="shared" si="251"/>
        <v>2655.7500399607088</v>
      </c>
      <c r="BI249">
        <f t="shared" si="252"/>
        <v>287.81323849587011</v>
      </c>
      <c r="BJ249">
        <f t="shared" si="253"/>
        <v>32.375187592721417</v>
      </c>
      <c r="BK249" s="7">
        <f t="shared" si="254"/>
        <v>2.6769584101600324E-2</v>
      </c>
      <c r="BL249" s="8">
        <f>BL$3*temperature!$I359+BL$4*temperature!$I359^2+BL$5*temperature!$I359^6</f>
        <v>-50.772162843378709</v>
      </c>
      <c r="BM249" s="8">
        <f>BM$3*temperature!$I359+BM$4*temperature!$I359^2+BM$5*temperature!$I359^6</f>
        <v>-42.215452917028657</v>
      </c>
      <c r="BN249" s="8">
        <f>BN$3*temperature!$I359+BN$4*temperature!$I359^2+BN$5*temperature!$I359^6</f>
        <v>-35.42391070148043</v>
      </c>
      <c r="BO249" s="8"/>
      <c r="BP249" s="8"/>
      <c r="BQ249" s="8"/>
    </row>
    <row r="250" spans="1:69" x14ac:dyDescent="0.3">
      <c r="A250">
        <f t="shared" ref="A250:A313" si="261">1+A249</f>
        <v>2204</v>
      </c>
      <c r="B250" s="4">
        <f t="shared" ref="B250:B313" si="262">B249*(1+E250)</f>
        <v>1165.4014627213089</v>
      </c>
      <c r="C250" s="4">
        <f t="shared" ref="C250:C313" si="263">C249*(1+F250)</f>
        <v>2964.1488012227583</v>
      </c>
      <c r="D250" s="4">
        <f t="shared" ref="D250:D313" si="264">D249*(1+G250)</f>
        <v>4369.8928206686614</v>
      </c>
      <c r="E250" s="11">
        <f t="shared" ref="E250:E313" si="265">E249*$E$5</f>
        <v>1.9588780422854028E-7</v>
      </c>
      <c r="F250" s="11">
        <f t="shared" ref="F250:F313" si="266">F249*$E$5</f>
        <v>3.8591210968109148E-7</v>
      </c>
      <c r="G250" s="11">
        <f t="shared" ref="G250:G313" si="267">G249*$E$5</f>
        <v>7.8782584419500355E-7</v>
      </c>
      <c r="H250" s="4">
        <f t="shared" ref="H250:H313" si="268">AR250</f>
        <v>152060.46714322589</v>
      </c>
      <c r="I250" s="4">
        <f t="shared" ref="I250:I313" si="269">AS250</f>
        <v>79314.664474467732</v>
      </c>
      <c r="J250" s="4">
        <f t="shared" ref="J250:J313" si="270">AT250</f>
        <v>31658.483035735855</v>
      </c>
      <c r="K250" s="4">
        <f t="shared" ref="K250:K313" si="271">H250/B250*1000</f>
        <v>130479.04263664824</v>
      </c>
      <c r="L250" s="4">
        <f t="shared" ref="L250:L313" si="272">I250/C250*1000</f>
        <v>26757.990166266005</v>
      </c>
      <c r="M250" s="4">
        <f t="shared" ref="M250:M313" si="273">J250/D250*1000</f>
        <v>7244.681811416056</v>
      </c>
      <c r="N250" s="11">
        <f t="shared" ref="N250:N313" si="274">K250/K249-1</f>
        <v>-5.0950136523516543E-3</v>
      </c>
      <c r="O250" s="11">
        <f t="shared" ref="O250:O313" si="275">L250/L249-1</f>
        <v>-1.1390732946562343E-3</v>
      </c>
      <c r="P250" s="11">
        <f t="shared" ref="P250:P313" si="276">M250/M249-1</f>
        <v>1.8377607988617761E-4</v>
      </c>
      <c r="Q250" s="4">
        <f t="shared" ref="Q250:Q313" si="277">T250*H250/1000</f>
        <v>2635.6946993707052</v>
      </c>
      <c r="R250" s="4">
        <f t="shared" ref="R250:R313" si="278">U250*I250/1000</f>
        <v>4410.8123729354611</v>
      </c>
      <c r="S250" s="4">
        <f t="shared" ref="S250:S313" si="279">V250*J250/1000</f>
        <v>3113.9376762509301</v>
      </c>
      <c r="T250" s="4">
        <f t="shared" ref="T250:T313" si="280">T249*(1+W250)</f>
        <v>17.333201382895542</v>
      </c>
      <c r="U250" s="4">
        <f t="shared" ref="U250:U313" si="281">U249*(1+X250)</f>
        <v>55.611561899191422</v>
      </c>
      <c r="V250" s="4">
        <f t="shared" ref="V250:V313" si="282">V249*(1+Y250)</f>
        <v>98.360293281770353</v>
      </c>
      <c r="W250" s="11">
        <f t="shared" ref="W250:W313" si="283">T$5-1</f>
        <v>-1.0734613539272964E-2</v>
      </c>
      <c r="X250" s="11">
        <f t="shared" ref="X250:X313" si="284">U$5-1</f>
        <v>-1.217998157191269E-2</v>
      </c>
      <c r="Y250" s="11">
        <f t="shared" ref="Y250:Y313" si="285">V$5-1</f>
        <v>-9.7425357312937999E-3</v>
      </c>
      <c r="Z250" s="4">
        <f t="shared" si="238"/>
        <v>2256.6365622946769</v>
      </c>
      <c r="AA250" s="4">
        <f t="shared" si="239"/>
        <v>10892.498980874803</v>
      </c>
      <c r="AB250" s="4">
        <f t="shared" si="240"/>
        <v>39114.050078202497</v>
      </c>
      <c r="AC250" s="12">
        <f t="shared" ref="AC250:AC313" si="286">AC249*(1+AF250)</f>
        <v>1.053345966359641</v>
      </c>
      <c r="AD250" s="12">
        <f t="shared" ref="AD250:AD313" si="287">AD249*(1+AG250)</f>
        <v>3.0458041369632478</v>
      </c>
      <c r="AE250" s="12">
        <f t="shared" ref="AE250:AE313" si="288">AE249*(1+AH250)</f>
        <v>15.551101527683675</v>
      </c>
      <c r="AF250" s="11">
        <f t="shared" ref="AF250:AF313" si="289">AC$5-1</f>
        <v>-4.0504037456468023E-3</v>
      </c>
      <c r="AG250" s="11">
        <f t="shared" ref="AG250:AG313" si="290">AD$5-1</f>
        <v>2.9673830763510267E-4</v>
      </c>
      <c r="AH250" s="11">
        <f t="shared" ref="AH250:AH313" si="291">AE$5-1</f>
        <v>9.7937136394747881E-3</v>
      </c>
      <c r="AI250" s="1">
        <f t="shared" si="255"/>
        <v>318627.56612837041</v>
      </c>
      <c r="AJ250" s="1">
        <f t="shared" si="256"/>
        <v>159741.28019508286</v>
      </c>
      <c r="AK250" s="1">
        <f t="shared" si="257"/>
        <v>62983.068235022511</v>
      </c>
      <c r="AL250" s="10">
        <f t="shared" ref="AL250:AL313" si="292">AL249*(1+AO250)</f>
        <v>86.99849034576755</v>
      </c>
      <c r="AM250" s="10">
        <f t="shared" ref="AM250:AM313" si="293">AM249*(1+AP250)</f>
        <v>21.006567780891885</v>
      </c>
      <c r="AN250" s="10">
        <f t="shared" ref="AN250:AN313" si="294">AN249*(1+AQ250)</f>
        <v>6.6205712121341005</v>
      </c>
      <c r="AO250" s="7">
        <f t="shared" ref="AO250:AO313" si="295">AO$5*AO249</f>
        <v>2.9345399182541909E-3</v>
      </c>
      <c r="AP250" s="7">
        <f t="shared" ref="AP250:AP313" si="296">AP$5*AP249</f>
        <v>3.6967463222703704E-3</v>
      </c>
      <c r="AQ250" s="7">
        <f t="shared" ref="AQ250:AQ313" si="297">AQ$5*AQ249</f>
        <v>3.3534153486268251E-3</v>
      </c>
      <c r="AR250" s="1">
        <f t="shared" si="243"/>
        <v>152060.46714322589</v>
      </c>
      <c r="AS250" s="1">
        <f t="shared" si="241"/>
        <v>79314.664474467732</v>
      </c>
      <c r="AT250" s="1">
        <f t="shared" si="242"/>
        <v>31658.483035735855</v>
      </c>
      <c r="AU250" s="1">
        <f t="shared" si="258"/>
        <v>30412.093428645181</v>
      </c>
      <c r="AV250" s="1">
        <f t="shared" si="259"/>
        <v>15862.932894893547</v>
      </c>
      <c r="AW250" s="1">
        <f t="shared" si="260"/>
        <v>6331.6966071471716</v>
      </c>
      <c r="AX250">
        <v>0.2</v>
      </c>
      <c r="AY250">
        <v>0.2</v>
      </c>
      <c r="AZ250">
        <v>0.2</v>
      </c>
      <c r="BA250">
        <f t="shared" si="244"/>
        <v>0.2</v>
      </c>
      <c r="BB250">
        <f t="shared" si="250"/>
        <v>4.000000000000001E-3</v>
      </c>
      <c r="BC250">
        <f t="shared" si="245"/>
        <v>4.000000000000001E-3</v>
      </c>
      <c r="BD250">
        <f t="shared" si="246"/>
        <v>4.000000000000001E-3</v>
      </c>
      <c r="BE250">
        <f t="shared" si="247"/>
        <v>608.24186857290374</v>
      </c>
      <c r="BF250">
        <f t="shared" si="248"/>
        <v>317.25865789787099</v>
      </c>
      <c r="BG250">
        <f t="shared" si="249"/>
        <v>126.63393214294345</v>
      </c>
      <c r="BH250">
        <f t="shared" si="251"/>
        <v>2695.3470431871788</v>
      </c>
      <c r="BI250">
        <f t="shared" si="252"/>
        <v>291.26342674432931</v>
      </c>
      <c r="BJ250">
        <f t="shared" si="253"/>
        <v>32.375561183195927</v>
      </c>
      <c r="BK250" s="7">
        <f t="shared" si="254"/>
        <v>2.6728220249409768E-2</v>
      </c>
      <c r="BL250" s="8">
        <f>BL$3*temperature!$I360+BL$4*temperature!$I360^2+BL$5*temperature!$I360^6</f>
        <v>-51.119899916116694</v>
      </c>
      <c r="BM250" s="8">
        <f>BM$3*temperature!$I360+BM$4*temperature!$I360^2+BM$5*temperature!$I360^6</f>
        <v>-42.484215283787421</v>
      </c>
      <c r="BN250" s="8">
        <f>BN$3*temperature!$I360+BN$4*temperature!$I360^2+BN$5*temperature!$I360^6</f>
        <v>-35.633332358296016</v>
      </c>
      <c r="BO250" s="8"/>
      <c r="BP250" s="8"/>
      <c r="BQ250" s="8"/>
    </row>
    <row r="251" spans="1:69" x14ac:dyDescent="0.3">
      <c r="A251">
        <f t="shared" si="261"/>
        <v>2205</v>
      </c>
      <c r="B251" s="4">
        <f t="shared" si="262"/>
        <v>1165.4016795948457</v>
      </c>
      <c r="C251" s="4">
        <f t="shared" si="263"/>
        <v>2964.1498879286301</v>
      </c>
      <c r="D251" s="4">
        <f t="shared" si="264"/>
        <v>4369.8960912474367</v>
      </c>
      <c r="E251" s="11">
        <f t="shared" si="265"/>
        <v>1.8609341401711326E-7</v>
      </c>
      <c r="F251" s="11">
        <f t="shared" si="266"/>
        <v>3.6661650419703692E-7</v>
      </c>
      <c r="G251" s="11">
        <f t="shared" si="267"/>
        <v>7.4843455198525335E-7</v>
      </c>
      <c r="H251" s="4">
        <f t="shared" si="268"/>
        <v>151278.0534171942</v>
      </c>
      <c r="I251" s="4">
        <f t="shared" si="269"/>
        <v>79221.095869549637</v>
      </c>
      <c r="J251" s="4">
        <f t="shared" si="270"/>
        <v>31663.308476539187</v>
      </c>
      <c r="K251" s="4">
        <f t="shared" si="271"/>
        <v>129807.65007116372</v>
      </c>
      <c r="L251" s="4">
        <f t="shared" si="272"/>
        <v>26726.413597427738</v>
      </c>
      <c r="M251" s="4">
        <f t="shared" si="273"/>
        <v>7245.7806353698761</v>
      </c>
      <c r="N251" s="11">
        <f t="shared" si="274"/>
        <v>-5.1455969626799103E-3</v>
      </c>
      <c r="O251" s="11">
        <f t="shared" si="275"/>
        <v>-1.1800799926324768E-3</v>
      </c>
      <c r="P251" s="11">
        <f t="shared" si="276"/>
        <v>1.5167318350517434E-4</v>
      </c>
      <c r="Q251" s="4">
        <f t="shared" si="277"/>
        <v>2593.9853806680921</v>
      </c>
      <c r="R251" s="4">
        <f t="shared" si="278"/>
        <v>4351.9486417403268</v>
      </c>
      <c r="S251" s="4">
        <f t="shared" si="279"/>
        <v>3084.0700348306586</v>
      </c>
      <c r="T251" s="4">
        <f t="shared" si="280"/>
        <v>17.147136164651766</v>
      </c>
      <c r="U251" s="4">
        <f t="shared" si="281"/>
        <v>54.934214100073987</v>
      </c>
      <c r="V251" s="4">
        <f t="shared" si="282"/>
        <v>97.402014609932166</v>
      </c>
      <c r="W251" s="11">
        <f t="shared" si="283"/>
        <v>-1.0734613539272964E-2</v>
      </c>
      <c r="X251" s="11">
        <f t="shared" si="284"/>
        <v>-1.217998157191269E-2</v>
      </c>
      <c r="Y251" s="11">
        <f t="shared" si="285"/>
        <v>-9.7425357312937999E-3</v>
      </c>
      <c r="Z251" s="4">
        <f t="shared" si="238"/>
        <v>2212.0426006237408</v>
      </c>
      <c r="AA251" s="4">
        <f t="shared" si="239"/>
        <v>10750.765675933817</v>
      </c>
      <c r="AB251" s="4">
        <f t="shared" si="240"/>
        <v>39119.538490871251</v>
      </c>
      <c r="AC251" s="12">
        <f t="shared" si="286"/>
        <v>1.0490794899120359</v>
      </c>
      <c r="AD251" s="12">
        <f t="shared" si="287"/>
        <v>3.0467079437282383</v>
      </c>
      <c r="AE251" s="12">
        <f t="shared" si="288"/>
        <v>15.703404562824208</v>
      </c>
      <c r="AF251" s="11">
        <f t="shared" si="289"/>
        <v>-4.0504037456468023E-3</v>
      </c>
      <c r="AG251" s="11">
        <f t="shared" si="290"/>
        <v>2.9673830763510267E-4</v>
      </c>
      <c r="AH251" s="11">
        <f t="shared" si="291"/>
        <v>9.7937136394747881E-3</v>
      </c>
      <c r="AI251" s="1">
        <f t="shared" si="255"/>
        <v>317176.90294417855</v>
      </c>
      <c r="AJ251" s="1">
        <f t="shared" si="256"/>
        <v>159630.08507046811</v>
      </c>
      <c r="AK251" s="1">
        <f t="shared" si="257"/>
        <v>63016.458018667428</v>
      </c>
      <c r="AL251" s="10">
        <f t="shared" si="292"/>
        <v>87.251237883087583</v>
      </c>
      <c r="AM251" s="10">
        <f t="shared" si="293"/>
        <v>21.083447173557541</v>
      </c>
      <c r="AN251" s="10">
        <f t="shared" si="294"/>
        <v>6.642550722002353</v>
      </c>
      <c r="AO251" s="7">
        <f t="shared" si="295"/>
        <v>2.9051945190716488E-3</v>
      </c>
      <c r="AP251" s="7">
        <f t="shared" si="296"/>
        <v>3.6597788590476666E-3</v>
      </c>
      <c r="AQ251" s="7">
        <f t="shared" si="297"/>
        <v>3.3198811951405567E-3</v>
      </c>
      <c r="AR251" s="1">
        <f t="shared" si="243"/>
        <v>151278.0534171942</v>
      </c>
      <c r="AS251" s="1">
        <f t="shared" si="241"/>
        <v>79221.095869549637</v>
      </c>
      <c r="AT251" s="1">
        <f t="shared" si="242"/>
        <v>31663.308476539187</v>
      </c>
      <c r="AU251" s="1">
        <f t="shared" si="258"/>
        <v>30255.610683438841</v>
      </c>
      <c r="AV251" s="1">
        <f t="shared" si="259"/>
        <v>15844.219173909929</v>
      </c>
      <c r="AW251" s="1">
        <f t="shared" si="260"/>
        <v>6332.6616953078374</v>
      </c>
      <c r="AX251">
        <v>0.2</v>
      </c>
      <c r="AY251">
        <v>0.2</v>
      </c>
      <c r="AZ251">
        <v>0.2</v>
      </c>
      <c r="BA251">
        <f t="shared" si="244"/>
        <v>0.19999999999999998</v>
      </c>
      <c r="BB251">
        <f t="shared" si="250"/>
        <v>4.000000000000001E-3</v>
      </c>
      <c r="BC251">
        <f t="shared" si="245"/>
        <v>4.000000000000001E-3</v>
      </c>
      <c r="BD251">
        <f t="shared" si="246"/>
        <v>4.000000000000001E-3</v>
      </c>
      <c r="BE251">
        <f t="shared" si="247"/>
        <v>605.11221366877692</v>
      </c>
      <c r="BF251">
        <f t="shared" si="248"/>
        <v>316.88438347819863</v>
      </c>
      <c r="BG251">
        <f t="shared" si="249"/>
        <v>126.65323390615677</v>
      </c>
      <c r="BH251">
        <f t="shared" si="251"/>
        <v>2735.5359860526664</v>
      </c>
      <c r="BI251">
        <f t="shared" si="252"/>
        <v>294.75517654297107</v>
      </c>
      <c r="BJ251">
        <f t="shared" si="253"/>
        <v>32.375952987204066</v>
      </c>
      <c r="BK251" s="7">
        <f t="shared" si="254"/>
        <v>2.6687503307946975E-2</v>
      </c>
      <c r="BL251" s="8">
        <f>BL$3*temperature!$I361+BL$4*temperature!$I361^2+BL$5*temperature!$I361^6</f>
        <v>-51.46563749161114</v>
      </c>
      <c r="BM251" s="8">
        <f>BM$3*temperature!$I361+BM$4*temperature!$I361^2+BM$5*temperature!$I361^6</f>
        <v>-42.751394990013111</v>
      </c>
      <c r="BN251" s="8">
        <f>BN$3*temperature!$I361+BN$4*temperature!$I361^2+BN$5*temperature!$I361^6</f>
        <v>-35.841489098880949</v>
      </c>
      <c r="BO251" s="8"/>
      <c r="BP251" s="8"/>
      <c r="BQ251" s="8"/>
    </row>
    <row r="252" spans="1:69" x14ac:dyDescent="0.3">
      <c r="A252">
        <f t="shared" si="261"/>
        <v>2206</v>
      </c>
      <c r="B252" s="4">
        <f t="shared" si="262"/>
        <v>1165.4018856247442</v>
      </c>
      <c r="C252" s="4">
        <f t="shared" si="263"/>
        <v>2964.1509202995862</v>
      </c>
      <c r="D252" s="4">
        <f t="shared" si="264"/>
        <v>4369.8991982995985</v>
      </c>
      <c r="E252" s="11">
        <f t="shared" si="265"/>
        <v>1.7678874331625759E-7</v>
      </c>
      <c r="F252" s="11">
        <f t="shared" si="266"/>
        <v>3.4828567898718508E-7</v>
      </c>
      <c r="G252" s="11">
        <f t="shared" si="267"/>
        <v>7.1101282438599068E-7</v>
      </c>
      <c r="H252" s="4">
        <f t="shared" si="268"/>
        <v>150492.09548570437</v>
      </c>
      <c r="I252" s="4">
        <f t="shared" si="269"/>
        <v>79124.440904260991</v>
      </c>
      <c r="J252" s="4">
        <f t="shared" si="270"/>
        <v>31667.134425329645</v>
      </c>
      <c r="K252" s="4">
        <f t="shared" si="271"/>
        <v>129133.21776979032</v>
      </c>
      <c r="L252" s="4">
        <f t="shared" si="272"/>
        <v>26693.796311917846</v>
      </c>
      <c r="M252" s="4">
        <f t="shared" si="273"/>
        <v>7246.6510068817743</v>
      </c>
      <c r="N252" s="11">
        <f t="shared" si="274"/>
        <v>-5.1956283085292654E-3</v>
      </c>
      <c r="O252" s="11">
        <f t="shared" si="275"/>
        <v>-1.220413857287328E-3</v>
      </c>
      <c r="P252" s="11">
        <f t="shared" si="276"/>
        <v>1.2012115128756662E-4</v>
      </c>
      <c r="Q252" s="4">
        <f t="shared" si="277"/>
        <v>2552.8076920193967</v>
      </c>
      <c r="R252" s="4">
        <f t="shared" si="278"/>
        <v>4293.6969945414749</v>
      </c>
      <c r="S252" s="4">
        <f t="shared" si="279"/>
        <v>3054.3923968326721</v>
      </c>
      <c r="T252" s="4">
        <f t="shared" si="280"/>
        <v>16.963068284618938</v>
      </c>
      <c r="U252" s="4">
        <f t="shared" si="281"/>
        <v>54.265116384667579</v>
      </c>
      <c r="V252" s="4">
        <f t="shared" si="282"/>
        <v>96.453072002294903</v>
      </c>
      <c r="W252" s="11">
        <f t="shared" si="283"/>
        <v>-1.0734613539272964E-2</v>
      </c>
      <c r="X252" s="11">
        <f t="shared" si="284"/>
        <v>-1.217998157191269E-2</v>
      </c>
      <c r="Y252" s="11">
        <f t="shared" si="285"/>
        <v>-9.7425357312937999E-3</v>
      </c>
      <c r="Z252" s="4">
        <f t="shared" si="238"/>
        <v>2168.2196071966705</v>
      </c>
      <c r="AA252" s="4">
        <f t="shared" si="239"/>
        <v>10610.440788222219</v>
      </c>
      <c r="AB252" s="4">
        <f t="shared" si="240"/>
        <v>39123.770336605361</v>
      </c>
      <c r="AC252" s="12">
        <f t="shared" si="286"/>
        <v>1.044830294416615</v>
      </c>
      <c r="AD252" s="12">
        <f t="shared" si="287"/>
        <v>3.0476120186873188</v>
      </c>
      <c r="AE252" s="12">
        <f t="shared" si="288"/>
        <v>15.857199210277329</v>
      </c>
      <c r="AF252" s="11">
        <f t="shared" si="289"/>
        <v>-4.0504037456468023E-3</v>
      </c>
      <c r="AG252" s="11">
        <f t="shared" si="290"/>
        <v>2.9673830763510267E-4</v>
      </c>
      <c r="AH252" s="11">
        <f t="shared" si="291"/>
        <v>9.7937136394747881E-3</v>
      </c>
      <c r="AI252" s="1">
        <f t="shared" si="255"/>
        <v>315714.82333319954</v>
      </c>
      <c r="AJ252" s="1">
        <f t="shared" si="256"/>
        <v>159511.29573733121</v>
      </c>
      <c r="AK252" s="1">
        <f t="shared" si="257"/>
        <v>63047.473912108529</v>
      </c>
      <c r="AL252" s="10">
        <f t="shared" si="292"/>
        <v>87.502184882986953</v>
      </c>
      <c r="AM252" s="10">
        <f t="shared" si="293"/>
        <v>21.159836320256758</v>
      </c>
      <c r="AN252" s="10">
        <f t="shared" si="294"/>
        <v>6.6643826764397991</v>
      </c>
      <c r="AO252" s="7">
        <f t="shared" si="295"/>
        <v>2.8761425738809323E-3</v>
      </c>
      <c r="AP252" s="7">
        <f t="shared" si="296"/>
        <v>3.6231810704571901E-3</v>
      </c>
      <c r="AQ252" s="7">
        <f t="shared" si="297"/>
        <v>3.286682383189151E-3</v>
      </c>
      <c r="AR252" s="1">
        <f t="shared" si="243"/>
        <v>150492.09548570437</v>
      </c>
      <c r="AS252" s="1">
        <f t="shared" si="241"/>
        <v>79124.440904260991</v>
      </c>
      <c r="AT252" s="1">
        <f t="shared" si="242"/>
        <v>31667.134425329645</v>
      </c>
      <c r="AU252" s="1">
        <f t="shared" si="258"/>
        <v>30098.419097140875</v>
      </c>
      <c r="AV252" s="1">
        <f t="shared" si="259"/>
        <v>15824.888180852198</v>
      </c>
      <c r="AW252" s="1">
        <f t="shared" si="260"/>
        <v>6333.4268850659291</v>
      </c>
      <c r="AX252">
        <v>0.2</v>
      </c>
      <c r="AY252">
        <v>0.2</v>
      </c>
      <c r="AZ252">
        <v>0.2</v>
      </c>
      <c r="BA252">
        <f t="shared" si="244"/>
        <v>0.19999999999999998</v>
      </c>
      <c r="BB252">
        <f t="shared" si="250"/>
        <v>4.000000000000001E-3</v>
      </c>
      <c r="BC252">
        <f t="shared" si="245"/>
        <v>4.000000000000001E-3</v>
      </c>
      <c r="BD252">
        <f t="shared" si="246"/>
        <v>4.000000000000001E-3</v>
      </c>
      <c r="BE252">
        <f t="shared" si="247"/>
        <v>601.96838194281759</v>
      </c>
      <c r="BF252">
        <f t="shared" si="248"/>
        <v>316.49776361704403</v>
      </c>
      <c r="BG252">
        <f t="shared" si="249"/>
        <v>126.66853770131861</v>
      </c>
      <c r="BH252">
        <f t="shared" si="251"/>
        <v>2776.3257003339859</v>
      </c>
      <c r="BI252">
        <f t="shared" si="252"/>
        <v>298.2889871722976</v>
      </c>
      <c r="BJ252">
        <f t="shared" si="253"/>
        <v>32.376362659199991</v>
      </c>
      <c r="BK252" s="7">
        <f t="shared" si="254"/>
        <v>2.6647420305374453E-2</v>
      </c>
      <c r="BL252" s="8">
        <f>BL$3*temperature!$I362+BL$4*temperature!$I362^2+BL$5*temperature!$I362^6</f>
        <v>-51.809377594276512</v>
      </c>
      <c r="BM252" s="8">
        <f>BM$3*temperature!$I362+BM$4*temperature!$I362^2+BM$5*temperature!$I362^6</f>
        <v>-43.016994590112773</v>
      </c>
      <c r="BN252" s="8">
        <f>BN$3*temperature!$I362+BN$4*temperature!$I362^2+BN$5*temperature!$I362^6</f>
        <v>-36.04838375536297</v>
      </c>
      <c r="BO252" s="8"/>
      <c r="BP252" s="8"/>
      <c r="BQ252" s="8"/>
    </row>
    <row r="253" spans="1:69" x14ac:dyDescent="0.3">
      <c r="A253">
        <f t="shared" si="261"/>
        <v>2207</v>
      </c>
      <c r="B253" s="4">
        <f t="shared" si="262"/>
        <v>1165.4020813531824</v>
      </c>
      <c r="C253" s="4">
        <f t="shared" si="263"/>
        <v>2964.1519010523361</v>
      </c>
      <c r="D253" s="4">
        <f t="shared" si="264"/>
        <v>4369.9021500012504</v>
      </c>
      <c r="E253" s="11">
        <f t="shared" si="265"/>
        <v>1.6794930615044471E-7</v>
      </c>
      <c r="F253" s="11">
        <f t="shared" si="266"/>
        <v>3.3087139503782582E-7</v>
      </c>
      <c r="G253" s="11">
        <f t="shared" si="267"/>
        <v>6.7546218316669107E-7</v>
      </c>
      <c r="H253" s="4">
        <f t="shared" si="268"/>
        <v>149702.77121763851</v>
      </c>
      <c r="I253" s="4">
        <f t="shared" si="269"/>
        <v>79024.763337182841</v>
      </c>
      <c r="J253" s="4">
        <f t="shared" si="270"/>
        <v>31669.977659796492</v>
      </c>
      <c r="K253" s="4">
        <f t="shared" si="271"/>
        <v>128455.89828002904</v>
      </c>
      <c r="L253" s="4">
        <f t="shared" si="272"/>
        <v>26660.15979448536</v>
      </c>
      <c r="M253" s="4">
        <f t="shared" si="273"/>
        <v>7247.2967523511779</v>
      </c>
      <c r="N253" s="11">
        <f t="shared" si="274"/>
        <v>-5.2451220643224827E-3</v>
      </c>
      <c r="O253" s="11">
        <f t="shared" si="275"/>
        <v>-1.26008743902295E-3</v>
      </c>
      <c r="P253" s="11">
        <f t="shared" si="276"/>
        <v>8.9109502967810172E-5</v>
      </c>
      <c r="Q253" s="4">
        <f t="shared" si="277"/>
        <v>2512.1586561683653</v>
      </c>
      <c r="R253" s="4">
        <f t="shared" si="278"/>
        <v>4236.0567111944702</v>
      </c>
      <c r="S253" s="4">
        <f t="shared" si="279"/>
        <v>3024.9064366875659</v>
      </c>
      <c r="T253" s="4">
        <f t="shared" si="280"/>
        <v>16.780976302143255</v>
      </c>
      <c r="U253" s="4">
        <f t="shared" si="281"/>
        <v>53.604168267104633</v>
      </c>
      <c r="V253" s="4">
        <f t="shared" si="282"/>
        <v>95.513374501919486</v>
      </c>
      <c r="W253" s="11">
        <f t="shared" si="283"/>
        <v>-1.0734613539272964E-2</v>
      </c>
      <c r="X253" s="11">
        <f t="shared" si="284"/>
        <v>-1.217998157191269E-2</v>
      </c>
      <c r="Y253" s="11">
        <f t="shared" si="285"/>
        <v>-9.7425357312937999E-3</v>
      </c>
      <c r="Z253" s="4">
        <f t="shared" si="238"/>
        <v>2125.1578958082659</v>
      </c>
      <c r="AA253" s="4">
        <f t="shared" si="239"/>
        <v>10471.524432789382</v>
      </c>
      <c r="AB253" s="4">
        <f t="shared" si="240"/>
        <v>39126.766795161479</v>
      </c>
      <c r="AC253" s="12">
        <f t="shared" si="286"/>
        <v>1.0405983098785447</v>
      </c>
      <c r="AD253" s="12">
        <f t="shared" si="287"/>
        <v>3.0485163619200724</v>
      </c>
      <c r="AE253" s="12">
        <f t="shared" si="288"/>
        <v>16.012500078466893</v>
      </c>
      <c r="AF253" s="11">
        <f t="shared" si="289"/>
        <v>-4.0504037456468023E-3</v>
      </c>
      <c r="AG253" s="11">
        <f t="shared" si="290"/>
        <v>2.9673830763510267E-4</v>
      </c>
      <c r="AH253" s="11">
        <f t="shared" si="291"/>
        <v>9.7937136394747881E-3</v>
      </c>
      <c r="AI253" s="1">
        <f t="shared" si="255"/>
        <v>314241.76009702048</v>
      </c>
      <c r="AJ253" s="1">
        <f t="shared" si="256"/>
        <v>159385.0543444503</v>
      </c>
      <c r="AK253" s="1">
        <f t="shared" si="257"/>
        <v>63076.153405963603</v>
      </c>
      <c r="AL253" s="10">
        <f t="shared" si="292"/>
        <v>87.751336954644017</v>
      </c>
      <c r="AM253" s="10">
        <f t="shared" si="293"/>
        <v>21.235735579482192</v>
      </c>
      <c r="AN253" s="10">
        <f t="shared" si="294"/>
        <v>6.6860673484859108</v>
      </c>
      <c r="AO253" s="7">
        <f t="shared" si="295"/>
        <v>2.8473811481421231E-3</v>
      </c>
      <c r="AP253" s="7">
        <f t="shared" si="296"/>
        <v>3.5869492597526182E-3</v>
      </c>
      <c r="AQ253" s="7">
        <f t="shared" si="297"/>
        <v>3.2538155593572595E-3</v>
      </c>
      <c r="AR253" s="1">
        <f t="shared" si="243"/>
        <v>149702.77121763851</v>
      </c>
      <c r="AS253" s="1">
        <f t="shared" si="241"/>
        <v>79024.763337182841</v>
      </c>
      <c r="AT253" s="1">
        <f t="shared" si="242"/>
        <v>31669.977659796492</v>
      </c>
      <c r="AU253" s="1">
        <f t="shared" si="258"/>
        <v>29940.554243527702</v>
      </c>
      <c r="AV253" s="1">
        <f t="shared" si="259"/>
        <v>15804.95266743657</v>
      </c>
      <c r="AW253" s="1">
        <f t="shared" si="260"/>
        <v>6333.9955319592991</v>
      </c>
      <c r="AX253">
        <v>0.2</v>
      </c>
      <c r="AY253">
        <v>0.2</v>
      </c>
      <c r="AZ253">
        <v>0.2</v>
      </c>
      <c r="BA253">
        <f t="shared" si="244"/>
        <v>0.2</v>
      </c>
      <c r="BB253">
        <f t="shared" si="250"/>
        <v>4.000000000000001E-3</v>
      </c>
      <c r="BC253">
        <f t="shared" si="245"/>
        <v>4.000000000000001E-3</v>
      </c>
      <c r="BD253">
        <f t="shared" si="246"/>
        <v>4.000000000000001E-3</v>
      </c>
      <c r="BE253">
        <f t="shared" si="247"/>
        <v>598.81108487055417</v>
      </c>
      <c r="BF253">
        <f t="shared" si="248"/>
        <v>316.09905334873145</v>
      </c>
      <c r="BG253">
        <f t="shared" si="249"/>
        <v>126.67991063918599</v>
      </c>
      <c r="BH253">
        <f t="shared" si="251"/>
        <v>2817.7251490426647</v>
      </c>
      <c r="BI253">
        <f t="shared" si="252"/>
        <v>301.86536389958042</v>
      </c>
      <c r="BJ253">
        <f t="shared" si="253"/>
        <v>32.376789859072019</v>
      </c>
      <c r="BK253" s="7">
        <f t="shared" si="254"/>
        <v>2.660795841970795E-2</v>
      </c>
      <c r="BL253" s="8">
        <f>BL$3*temperature!$I363+BL$4*temperature!$I363^2+BL$5*temperature!$I363^6</f>
        <v>-52.151122810846609</v>
      </c>
      <c r="BM253" s="8">
        <f>BM$3*temperature!$I363+BM$4*temperature!$I363^2+BM$5*temperature!$I363^6</f>
        <v>-43.281017051076638</v>
      </c>
      <c r="BN253" s="8">
        <f>BN$3*temperature!$I363+BN$4*temperature!$I363^2+BN$5*temperature!$I363^6</f>
        <v>-36.254019462624996</v>
      </c>
      <c r="BO253" s="8"/>
      <c r="BP253" s="8"/>
      <c r="BQ253" s="8"/>
    </row>
    <row r="254" spans="1:69" x14ac:dyDescent="0.3">
      <c r="A254">
        <f t="shared" si="261"/>
        <v>2208</v>
      </c>
      <c r="B254" s="4">
        <f t="shared" si="262"/>
        <v>1165.4022672952299</v>
      </c>
      <c r="C254" s="4">
        <f t="shared" si="263"/>
        <v>2964.152832767757</v>
      </c>
      <c r="D254" s="4">
        <f t="shared" si="264"/>
        <v>4369.9049541197146</v>
      </c>
      <c r="E254" s="11">
        <f t="shared" si="265"/>
        <v>1.5955184084292248E-7</v>
      </c>
      <c r="F254" s="11">
        <f t="shared" si="266"/>
        <v>3.1432782528593453E-7</v>
      </c>
      <c r="G254" s="11">
        <f t="shared" si="267"/>
        <v>6.4168907400835651E-7</v>
      </c>
      <c r="H254" s="4">
        <f t="shared" si="268"/>
        <v>148910.25466001171</v>
      </c>
      <c r="I254" s="4">
        <f t="shared" si="269"/>
        <v>78922.126037759794</v>
      </c>
      <c r="J254" s="4">
        <f t="shared" si="270"/>
        <v>31671.854728276921</v>
      </c>
      <c r="K254" s="4">
        <f t="shared" si="271"/>
        <v>127775.84087391214</v>
      </c>
      <c r="L254" s="4">
        <f t="shared" si="272"/>
        <v>26625.525231122043</v>
      </c>
      <c r="M254" s="4">
        <f t="shared" si="273"/>
        <v>7247.7216463068326</v>
      </c>
      <c r="N254" s="11">
        <f t="shared" si="274"/>
        <v>-5.2940924879478768E-3</v>
      </c>
      <c r="O254" s="11">
        <f t="shared" si="275"/>
        <v>-1.2991131197376271E-3</v>
      </c>
      <c r="P254" s="11">
        <f t="shared" si="276"/>
        <v>5.8627922958631729E-5</v>
      </c>
      <c r="Q254" s="4">
        <f t="shared" si="277"/>
        <v>2472.0351640617291</v>
      </c>
      <c r="R254" s="4">
        <f t="shared" si="278"/>
        <v>4179.0268431108998</v>
      </c>
      <c r="S254" s="4">
        <f t="shared" si="279"/>
        <v>2995.6137160971248</v>
      </c>
      <c r="T254" s="4">
        <f t="shared" si="280"/>
        <v>16.600839006728048</v>
      </c>
      <c r="U254" s="4">
        <f t="shared" si="281"/>
        <v>52.951270485433589</v>
      </c>
      <c r="V254" s="4">
        <f t="shared" si="282"/>
        <v>94.582832038018083</v>
      </c>
      <c r="W254" s="11">
        <f t="shared" si="283"/>
        <v>-1.0734613539272964E-2</v>
      </c>
      <c r="X254" s="11">
        <f t="shared" si="284"/>
        <v>-1.217998157191269E-2</v>
      </c>
      <c r="Y254" s="11">
        <f t="shared" si="285"/>
        <v>-9.7425357312937999E-3</v>
      </c>
      <c r="Z254" s="4">
        <f t="shared" ref="Z254:Z317" si="298">Q253*AC254*(1-AX253)</f>
        <v>2082.8477573560408</v>
      </c>
      <c r="AA254" s="4">
        <f t="shared" ref="AA254:AA317" si="299">R253*AD254*(1-AY253)</f>
        <v>10334.016144062174</v>
      </c>
      <c r="AB254" s="4">
        <f t="shared" ref="AB254:AB317" si="300">S253*AE254*(1-AZ253)</f>
        <v>39128.548759452831</v>
      </c>
      <c r="AC254" s="12">
        <f t="shared" si="286"/>
        <v>1.036383466586499</v>
      </c>
      <c r="AD254" s="12">
        <f t="shared" si="287"/>
        <v>3.0494209735061064</v>
      </c>
      <c r="AE254" s="12">
        <f t="shared" si="288"/>
        <v>16.169321918887466</v>
      </c>
      <c r="AF254" s="11">
        <f t="shared" si="289"/>
        <v>-4.0504037456468023E-3</v>
      </c>
      <c r="AG254" s="11">
        <f t="shared" si="290"/>
        <v>2.9673830763510267E-4</v>
      </c>
      <c r="AH254" s="11">
        <f t="shared" si="291"/>
        <v>9.7937136394747881E-3</v>
      </c>
      <c r="AI254" s="1">
        <f t="shared" si="255"/>
        <v>312758.13833084615</v>
      </c>
      <c r="AJ254" s="1">
        <f t="shared" si="256"/>
        <v>159251.50157744184</v>
      </c>
      <c r="AK254" s="1">
        <f t="shared" si="257"/>
        <v>63102.533597326546</v>
      </c>
      <c r="AL254" s="10">
        <f t="shared" si="292"/>
        <v>87.99869984218725</v>
      </c>
      <c r="AM254" s="10">
        <f t="shared" si="293"/>
        <v>21.311145370439149</v>
      </c>
      <c r="AN254" s="10">
        <f t="shared" si="294"/>
        <v>6.7076050261556306</v>
      </c>
      <c r="AO254" s="7">
        <f t="shared" si="295"/>
        <v>2.8189073366607018E-3</v>
      </c>
      <c r="AP254" s="7">
        <f t="shared" si="296"/>
        <v>3.551079767155092E-3</v>
      </c>
      <c r="AQ254" s="7">
        <f t="shared" si="297"/>
        <v>3.2212774037636868E-3</v>
      </c>
      <c r="AR254" s="1">
        <f t="shared" si="243"/>
        <v>148910.25466001171</v>
      </c>
      <c r="AS254" s="1">
        <f t="shared" ref="AS254:AS317" si="301">AM254*AJ254^$AR$5*C254^(1-$AR$5)*(1-BC253+BM253/100)</f>
        <v>78922.126037759794</v>
      </c>
      <c r="AT254" s="1">
        <f t="shared" ref="AT254:AT317" si="302">AN254*AK254^$AR$5*D254^(1-$AR$5)*(1-BD253+BN253/100)</f>
        <v>31671.854728276921</v>
      </c>
      <c r="AU254" s="1">
        <f t="shared" si="258"/>
        <v>29782.050932002341</v>
      </c>
      <c r="AV254" s="1">
        <f t="shared" si="259"/>
        <v>15784.42520755196</v>
      </c>
      <c r="AW254" s="1">
        <f t="shared" si="260"/>
        <v>6334.3709456553843</v>
      </c>
      <c r="AX254">
        <v>0.2</v>
      </c>
      <c r="AY254">
        <v>0.2</v>
      </c>
      <c r="AZ254">
        <v>0.2</v>
      </c>
      <c r="BA254">
        <f t="shared" si="244"/>
        <v>0.2</v>
      </c>
      <c r="BB254">
        <f t="shared" si="250"/>
        <v>4.000000000000001E-3</v>
      </c>
      <c r="BC254">
        <f t="shared" si="245"/>
        <v>4.000000000000001E-3</v>
      </c>
      <c r="BD254">
        <f t="shared" si="246"/>
        <v>4.000000000000001E-3</v>
      </c>
      <c r="BE254">
        <f t="shared" si="247"/>
        <v>595.64101864004692</v>
      </c>
      <c r="BF254">
        <f t="shared" si="248"/>
        <v>315.68850415103924</v>
      </c>
      <c r="BG254">
        <f t="shared" si="249"/>
        <v>126.68741891310772</v>
      </c>
      <c r="BH254">
        <f t="shared" si="251"/>
        <v>2859.7434283730436</v>
      </c>
      <c r="BI254">
        <f t="shared" si="252"/>
        <v>305.48481805152858</v>
      </c>
      <c r="BJ254">
        <f t="shared" si="253"/>
        <v>32.377234252139765</v>
      </c>
      <c r="BK254" s="7">
        <f t="shared" si="254"/>
        <v>2.6569104980904118E-2</v>
      </c>
      <c r="BL254" s="8">
        <f>BL$3*temperature!$I364+BL$4*temperature!$I364^2+BL$5*temperature!$I364^6</f>
        <v>-52.490876269986586</v>
      </c>
      <c r="BM254" s="8">
        <f>BM$3*temperature!$I364+BM$4*temperature!$I364^2+BM$5*temperature!$I364^6</f>
        <v>-43.543465737063357</v>
      </c>
      <c r="BN254" s="8">
        <f>BN$3*temperature!$I364+BN$4*temperature!$I364^2+BN$5*temperature!$I364^6</f>
        <v>-36.458399646585292</v>
      </c>
      <c r="BO254" s="8"/>
      <c r="BP254" s="8"/>
      <c r="BQ254" s="8"/>
    </row>
    <row r="255" spans="1:69" x14ac:dyDescent="0.3">
      <c r="A255">
        <f t="shared" si="261"/>
        <v>2209</v>
      </c>
      <c r="B255" s="4">
        <f t="shared" si="262"/>
        <v>1165.4024439402031</v>
      </c>
      <c r="C255" s="4">
        <f t="shared" si="263"/>
        <v>2964.1537178976851</v>
      </c>
      <c r="D255" s="4">
        <f t="shared" si="264"/>
        <v>4369.9076180339653</v>
      </c>
      <c r="E255" s="11">
        <f t="shared" si="265"/>
        <v>1.5157424880077635E-7</v>
      </c>
      <c r="F255" s="11">
        <f t="shared" si="266"/>
        <v>2.9861143402163779E-7</v>
      </c>
      <c r="G255" s="11">
        <f t="shared" si="267"/>
        <v>6.0960462030793871E-7</v>
      </c>
      <c r="H255" s="4">
        <f t="shared" si="268"/>
        <v>148114.71607556258</v>
      </c>
      <c r="I255" s="4">
        <f t="shared" si="269"/>
        <v>78816.590984125185</v>
      </c>
      <c r="J255" s="4">
        <f t="shared" si="270"/>
        <v>31672.781949773529</v>
      </c>
      <c r="K255" s="4">
        <f t="shared" si="271"/>
        <v>127093.1915800602</v>
      </c>
      <c r="L255" s="4">
        <f t="shared" si="272"/>
        <v>26589.913508272963</v>
      </c>
      <c r="M255" s="4">
        <f t="shared" si="273"/>
        <v>7247.9294113826618</v>
      </c>
      <c r="N255" s="11">
        <f t="shared" si="274"/>
        <v>-5.3425537189425443E-3</v>
      </c>
      <c r="O255" s="11">
        <f t="shared" si="275"/>
        <v>-1.3375031117679459E-3</v>
      </c>
      <c r="P255" s="11">
        <f t="shared" si="276"/>
        <v>2.8666260373677588E-5</v>
      </c>
      <c r="Q255" s="4">
        <f t="shared" si="277"/>
        <v>2432.4339817886125</v>
      </c>
      <c r="R255" s="4">
        <f t="shared" si="278"/>
        <v>4122.6062223603794</v>
      </c>
      <c r="S255" s="4">
        <f t="shared" si="279"/>
        <v>2966.5156872530392</v>
      </c>
      <c r="T255" s="4">
        <f t="shared" si="280"/>
        <v>16.422635415563136</v>
      </c>
      <c r="U255" s="4">
        <f t="shared" si="281"/>
        <v>52.306324986711644</v>
      </c>
      <c r="V255" s="4">
        <f t="shared" si="282"/>
        <v>93.661355417320735</v>
      </c>
      <c r="W255" s="11">
        <f t="shared" si="283"/>
        <v>-1.0734613539272964E-2</v>
      </c>
      <c r="X255" s="11">
        <f t="shared" si="284"/>
        <v>-1.217998157191269E-2</v>
      </c>
      <c r="Y255" s="11">
        <f t="shared" si="285"/>
        <v>-9.7425357312937999E-3</v>
      </c>
      <c r="Z255" s="4">
        <f t="shared" si="298"/>
        <v>2041.2794673257229</v>
      </c>
      <c r="AA255" s="4">
        <f t="shared" si="299"/>
        <v>10197.914897693086</v>
      </c>
      <c r="AB255" s="4">
        <f t="shared" si="300"/>
        <v>39129.136835356134</v>
      </c>
      <c r="AC255" s="12">
        <f t="shared" si="286"/>
        <v>1.0321856951115107</v>
      </c>
      <c r="AD255" s="12">
        <f t="shared" si="287"/>
        <v>3.0503258535250515</v>
      </c>
      <c r="AE255" s="12">
        <f t="shared" si="288"/>
        <v>16.327679627505532</v>
      </c>
      <c r="AF255" s="11">
        <f t="shared" si="289"/>
        <v>-4.0504037456468023E-3</v>
      </c>
      <c r="AG255" s="11">
        <f t="shared" si="290"/>
        <v>2.9673830763510267E-4</v>
      </c>
      <c r="AH255" s="11">
        <f t="shared" si="291"/>
        <v>9.7937136394747881E-3</v>
      </c>
      <c r="AI255" s="1">
        <f t="shared" si="255"/>
        <v>311264.37542976392</v>
      </c>
      <c r="AJ255" s="1">
        <f t="shared" si="256"/>
        <v>159110.77662724961</v>
      </c>
      <c r="AK255" s="1">
        <f t="shared" si="257"/>
        <v>63126.651183249276</v>
      </c>
      <c r="AL255" s="10">
        <f t="shared" si="292"/>
        <v>88.244279420982977</v>
      </c>
      <c r="AM255" s="10">
        <f t="shared" si="293"/>
        <v>21.386066171807617</v>
      </c>
      <c r="AN255" s="10">
        <f t="shared" si="294"/>
        <v>6.7289960120947168</v>
      </c>
      <c r="AO255" s="7">
        <f t="shared" si="295"/>
        <v>2.7907182632940946E-3</v>
      </c>
      <c r="AP255" s="7">
        <f t="shared" si="296"/>
        <v>3.5155689694835409E-3</v>
      </c>
      <c r="AQ255" s="7">
        <f t="shared" si="297"/>
        <v>3.1890646297260501E-3</v>
      </c>
      <c r="AR255" s="1">
        <f t="shared" ref="AR255:AR318" si="303">AL255*AI255^$AR$5*B255^(1-$AR$5)*(1-BB254+BL254/100)</f>
        <v>148114.71607556258</v>
      </c>
      <c r="AS255" s="1">
        <f t="shared" si="301"/>
        <v>78816.590984125185</v>
      </c>
      <c r="AT255" s="1">
        <f t="shared" si="302"/>
        <v>31672.781949773529</v>
      </c>
      <c r="AU255" s="1">
        <f t="shared" si="258"/>
        <v>29622.943215112518</v>
      </c>
      <c r="AV255" s="1">
        <f t="shared" si="259"/>
        <v>15763.318196825037</v>
      </c>
      <c r="AW255" s="1">
        <f t="shared" si="260"/>
        <v>6334.556389954706</v>
      </c>
      <c r="AX255">
        <v>0.2</v>
      </c>
      <c r="AY255">
        <v>0.2</v>
      </c>
      <c r="AZ255">
        <v>0.2</v>
      </c>
      <c r="BA255">
        <f t="shared" si="244"/>
        <v>0.19999999999999998</v>
      </c>
      <c r="BB255">
        <f t="shared" si="250"/>
        <v>4.000000000000001E-3</v>
      </c>
      <c r="BC255">
        <f t="shared" si="245"/>
        <v>4.000000000000001E-3</v>
      </c>
      <c r="BD255">
        <f t="shared" si="246"/>
        <v>4.000000000000001E-3</v>
      </c>
      <c r="BE255">
        <f t="shared" si="247"/>
        <v>592.4588643022505</v>
      </c>
      <c r="BF255">
        <f t="shared" si="248"/>
        <v>315.2663639365008</v>
      </c>
      <c r="BG255">
        <f t="shared" si="249"/>
        <v>126.69112779909415</v>
      </c>
      <c r="BH255">
        <f t="shared" si="251"/>
        <v>2902.3897696792587</v>
      </c>
      <c r="BI255">
        <f t="shared" si="252"/>
        <v>309.14786708782844</v>
      </c>
      <c r="BJ255">
        <f t="shared" si="253"/>
        <v>32.377695509147834</v>
      </c>
      <c r="BK255" s="7">
        <f t="shared" si="254"/>
        <v>2.6530847472812841E-2</v>
      </c>
      <c r="BL255" s="8">
        <f>BL$3*temperature!$I365+BL$4*temperature!$I365^2+BL$5*temperature!$I365^6</f>
        <v>-52.828641622253926</v>
      </c>
      <c r="BM255" s="8">
        <f>BM$3*temperature!$I365+BM$4*temperature!$I365^2+BM$5*temperature!$I365^6</f>
        <v>-43.804344394256823</v>
      </c>
      <c r="BN255" s="8">
        <f>BN$3*temperature!$I365+BN$4*temperature!$I365^2+BN$5*temperature!$I365^6</f>
        <v>-36.661528012691178</v>
      </c>
      <c r="BO255" s="8"/>
      <c r="BP255" s="8"/>
      <c r="BQ255" s="8"/>
    </row>
    <row r="256" spans="1:69" x14ac:dyDescent="0.3">
      <c r="A256">
        <f t="shared" si="261"/>
        <v>2210</v>
      </c>
      <c r="B256" s="4">
        <f t="shared" si="262"/>
        <v>1165.4026117529531</v>
      </c>
      <c r="C256" s="4">
        <f t="shared" si="263"/>
        <v>2964.1545587713681</v>
      </c>
      <c r="D256" s="4">
        <f t="shared" si="264"/>
        <v>4369.9101487540456</v>
      </c>
      <c r="E256" s="11">
        <f t="shared" si="265"/>
        <v>1.4399553636073751E-7</v>
      </c>
      <c r="F256" s="11">
        <f t="shared" si="266"/>
        <v>2.8368086232055587E-7</v>
      </c>
      <c r="G256" s="11">
        <f t="shared" si="267"/>
        <v>5.7912438929254173E-7</v>
      </c>
      <c r="H256" s="4">
        <f t="shared" si="268"/>
        <v>147316.32198220264</v>
      </c>
      <c r="I256" s="4">
        <f t="shared" si="269"/>
        <v>78708.219261851948</v>
      </c>
      <c r="J256" s="4">
        <f t="shared" si="270"/>
        <v>31672.775414185722</v>
      </c>
      <c r="K256" s="4">
        <f t="shared" si="271"/>
        <v>126408.09321734331</v>
      </c>
      <c r="L256" s="4">
        <f t="shared" si="272"/>
        <v>26553.345212361743</v>
      </c>
      <c r="M256" s="4">
        <f t="shared" si="273"/>
        <v>7247.9237183437981</v>
      </c>
      <c r="N256" s="11">
        <f t="shared" si="274"/>
        <v>-5.3905197768625568E-3</v>
      </c>
      <c r="O256" s="11">
        <f t="shared" si="275"/>
        <v>-1.3752694569632018E-3</v>
      </c>
      <c r="P256" s="11">
        <f t="shared" si="276"/>
        <v>-7.8547106907578268E-7</v>
      </c>
      <c r="Q256" s="4">
        <f t="shared" si="277"/>
        <v>2393.3517573303966</v>
      </c>
      <c r="R256" s="4">
        <f t="shared" si="278"/>
        <v>4066.7934705677931</v>
      </c>
      <c r="S256" s="4">
        <f t="shared" si="279"/>
        <v>2937.613696004239</v>
      </c>
      <c r="T256" s="4">
        <f t="shared" si="280"/>
        <v>16.246344771080686</v>
      </c>
      <c r="U256" s="4">
        <f t="shared" si="281"/>
        <v>51.669234912279023</v>
      </c>
      <c r="V256" s="4">
        <f t="shared" si="282"/>
        <v>92.748856315526083</v>
      </c>
      <c r="W256" s="11">
        <f t="shared" si="283"/>
        <v>-1.0734613539272964E-2</v>
      </c>
      <c r="X256" s="11">
        <f t="shared" si="284"/>
        <v>-1.217998157191269E-2</v>
      </c>
      <c r="Y256" s="11">
        <f t="shared" si="285"/>
        <v>-9.7425357312937999E-3</v>
      </c>
      <c r="Z256" s="4">
        <f t="shared" si="298"/>
        <v>2000.4432929539155</v>
      </c>
      <c r="AA256" s="4">
        <f t="shared" si="299"/>
        <v>10063.219131949823</v>
      </c>
      <c r="AB256" s="4">
        <f t="shared" si="300"/>
        <v>39128.55134179617</v>
      </c>
      <c r="AC256" s="12">
        <f t="shared" si="286"/>
        <v>1.028004926305828</v>
      </c>
      <c r="AD256" s="12">
        <f t="shared" si="287"/>
        <v>3.0512310020565621</v>
      </c>
      <c r="AE256" s="12">
        <f t="shared" si="288"/>
        <v>16.487588246174408</v>
      </c>
      <c r="AF256" s="11">
        <f t="shared" si="289"/>
        <v>-4.0504037456468023E-3</v>
      </c>
      <c r="AG256" s="11">
        <f t="shared" si="290"/>
        <v>2.9673830763510267E-4</v>
      </c>
      <c r="AH256" s="11">
        <f t="shared" si="291"/>
        <v>9.7937136394747881E-3</v>
      </c>
      <c r="AI256" s="1">
        <f t="shared" si="255"/>
        <v>309760.88110190001</v>
      </c>
      <c r="AJ256" s="1">
        <f t="shared" si="256"/>
        <v>158963.01716134971</v>
      </c>
      <c r="AK256" s="1">
        <f t="shared" si="257"/>
        <v>63148.542454879054</v>
      </c>
      <c r="AL256" s="10">
        <f t="shared" si="292"/>
        <v>88.488081693972234</v>
      </c>
      <c r="AM256" s="10">
        <f t="shared" si="293"/>
        <v>21.460498520514417</v>
      </c>
      <c r="AN256" s="10">
        <f t="shared" si="294"/>
        <v>6.7502406232386987</v>
      </c>
      <c r="AO256" s="7">
        <f t="shared" si="295"/>
        <v>2.7628110806611535E-3</v>
      </c>
      <c r="AP256" s="7">
        <f t="shared" si="296"/>
        <v>3.4804132797887056E-3</v>
      </c>
      <c r="AQ256" s="7">
        <f t="shared" si="297"/>
        <v>3.1571739834287895E-3</v>
      </c>
      <c r="AR256" s="1">
        <f t="shared" si="303"/>
        <v>147316.32198220264</v>
      </c>
      <c r="AS256" s="1">
        <f t="shared" si="301"/>
        <v>78708.219261851948</v>
      </c>
      <c r="AT256" s="1">
        <f t="shared" si="302"/>
        <v>31672.775414185722</v>
      </c>
      <c r="AU256" s="1">
        <f t="shared" si="258"/>
        <v>29463.264396440529</v>
      </c>
      <c r="AV256" s="1">
        <f t="shared" si="259"/>
        <v>15741.643852370391</v>
      </c>
      <c r="AW256" s="1">
        <f t="shared" si="260"/>
        <v>6334.5550828371452</v>
      </c>
      <c r="AX256">
        <v>0.2</v>
      </c>
      <c r="AY256">
        <v>0.2</v>
      </c>
      <c r="AZ256">
        <v>0.2</v>
      </c>
      <c r="BA256">
        <f t="shared" si="244"/>
        <v>0.2</v>
      </c>
      <c r="BB256">
        <f t="shared" si="250"/>
        <v>4.000000000000001E-3</v>
      </c>
      <c r="BC256">
        <f t="shared" si="245"/>
        <v>4.000000000000001E-3</v>
      </c>
      <c r="BD256">
        <f t="shared" si="246"/>
        <v>4.000000000000001E-3</v>
      </c>
      <c r="BE256">
        <f t="shared" si="247"/>
        <v>589.26528792881072</v>
      </c>
      <c r="BF256">
        <f t="shared" si="248"/>
        <v>314.83287704740786</v>
      </c>
      <c r="BG256">
        <f t="shared" si="249"/>
        <v>126.69110165674292</v>
      </c>
      <c r="BH256">
        <f t="shared" si="251"/>
        <v>2945.6735414813165</v>
      </c>
      <c r="BI256">
        <f t="shared" si="252"/>
        <v>312.85503467557567</v>
      </c>
      <c r="BJ256">
        <f t="shared" si="253"/>
        <v>32.378173306256436</v>
      </c>
      <c r="BK256" s="7">
        <f t="shared" si="254"/>
        <v>2.6493173534959141E-2</v>
      </c>
      <c r="BL256" s="8">
        <f>BL$3*temperature!$I366+BL$4*temperature!$I366^2+BL$5*temperature!$I366^6</f>
        <v>-53.164423020413921</v>
      </c>
      <c r="BM256" s="8">
        <f>BM$3*temperature!$I366+BM$4*temperature!$I366^2+BM$5*temperature!$I366^6</f>
        <v>-44.063657135998852</v>
      </c>
      <c r="BN256" s="8">
        <f>BN$3*temperature!$I366+BN$4*temperature!$I366^2+BN$5*temperature!$I366^6</f>
        <v>-36.863408534628931</v>
      </c>
      <c r="BO256" s="8"/>
      <c r="BP256" s="8"/>
      <c r="BQ256" s="8"/>
    </row>
    <row r="257" spans="1:69" x14ac:dyDescent="0.3">
      <c r="A257">
        <f t="shared" si="261"/>
        <v>2211</v>
      </c>
      <c r="B257" s="4">
        <f t="shared" si="262"/>
        <v>1165.4027711750887</v>
      </c>
      <c r="C257" s="4">
        <f t="shared" si="263"/>
        <v>2964.1553576015936</v>
      </c>
      <c r="D257" s="4">
        <f t="shared" si="264"/>
        <v>4369.9125529395151</v>
      </c>
      <c r="E257" s="11">
        <f t="shared" si="265"/>
        <v>1.3679575954270063E-7</v>
      </c>
      <c r="F257" s="11">
        <f t="shared" si="266"/>
        <v>2.6949681920452804E-7</v>
      </c>
      <c r="G257" s="11">
        <f t="shared" si="267"/>
        <v>5.5016816982791466E-7</v>
      </c>
      <c r="H257" s="4">
        <f t="shared" si="268"/>
        <v>146515.23519419727</v>
      </c>
      <c r="I257" s="4">
        <f t="shared" si="269"/>
        <v>78597.071063585448</v>
      </c>
      <c r="J257" s="4">
        <f t="shared" si="270"/>
        <v>31671.85098274456</v>
      </c>
      <c r="K257" s="4">
        <f t="shared" si="271"/>
        <v>125720.68543003748</v>
      </c>
      <c r="L257" s="4">
        <f t="shared" si="272"/>
        <v>26515.840629615719</v>
      </c>
      <c r="M257" s="4">
        <f t="shared" si="273"/>
        <v>7247.7081861603419</v>
      </c>
      <c r="N257" s="11">
        <f t="shared" si="274"/>
        <v>-5.4380045597548499E-3</v>
      </c>
      <c r="O257" s="11">
        <f t="shared" si="275"/>
        <v>-1.4124240259024701E-3</v>
      </c>
      <c r="P257" s="11">
        <f t="shared" si="276"/>
        <v>-2.973709324649576E-5</v>
      </c>
      <c r="Q257" s="4">
        <f t="shared" si="277"/>
        <v>2354.7850271223638</v>
      </c>
      <c r="R257" s="4">
        <f t="shared" si="278"/>
        <v>4011.5870076053848</v>
      </c>
      <c r="S257" s="4">
        <f t="shared" si="279"/>
        <v>2908.908984971883</v>
      </c>
      <c r="T257" s="4">
        <f t="shared" si="280"/>
        <v>16.071946538537347</v>
      </c>
      <c r="U257" s="4">
        <f t="shared" si="281"/>
        <v>51.039904583212639</v>
      </c>
      <c r="V257" s="4">
        <f t="shared" si="282"/>
        <v>91.845247268835436</v>
      </c>
      <c r="W257" s="11">
        <f t="shared" si="283"/>
        <v>-1.0734613539272964E-2</v>
      </c>
      <c r="X257" s="11">
        <f t="shared" si="284"/>
        <v>-1.217998157191269E-2</v>
      </c>
      <c r="Y257" s="11">
        <f t="shared" si="285"/>
        <v>-9.7425357312937999E-3</v>
      </c>
      <c r="Z257" s="4">
        <f t="shared" si="298"/>
        <v>1960.3295000753403</v>
      </c>
      <c r="AA257" s="4">
        <f t="shared" si="299"/>
        <v>9929.9267686437397</v>
      </c>
      <c r="AB257" s="4">
        <f t="shared" si="300"/>
        <v>39126.812311094742</v>
      </c>
      <c r="AC257" s="12">
        <f t="shared" si="286"/>
        <v>1.0238410913017755</v>
      </c>
      <c r="AD257" s="12">
        <f t="shared" si="287"/>
        <v>3.0521364191803162</v>
      </c>
      <c r="AE257" s="12">
        <f t="shared" si="288"/>
        <v>16.64906296406301</v>
      </c>
      <c r="AF257" s="11">
        <f t="shared" si="289"/>
        <v>-4.0504037456468023E-3</v>
      </c>
      <c r="AG257" s="11">
        <f t="shared" si="290"/>
        <v>2.9673830763510267E-4</v>
      </c>
      <c r="AH257" s="11">
        <f t="shared" si="291"/>
        <v>9.7937136394747881E-3</v>
      </c>
      <c r="AI257" s="1">
        <f t="shared" si="255"/>
        <v>308248.05738815054</v>
      </c>
      <c r="AJ257" s="1">
        <f t="shared" si="256"/>
        <v>158808.35929758512</v>
      </c>
      <c r="AK257" s="1">
        <f t="shared" si="257"/>
        <v>63168.24329222829</v>
      </c>
      <c r="AL257" s="10">
        <f t="shared" si="292"/>
        <v>88.730112788056687</v>
      </c>
      <c r="AM257" s="10">
        <f t="shared" si="293"/>
        <v>21.534443010515684</v>
      </c>
      <c r="AN257" s="10">
        <f t="shared" si="294"/>
        <v>6.7713391904754969</v>
      </c>
      <c r="AO257" s="7">
        <f t="shared" si="295"/>
        <v>2.7351829698545418E-3</v>
      </c>
      <c r="AP257" s="7">
        <f t="shared" si="296"/>
        <v>3.4456091469908185E-3</v>
      </c>
      <c r="AQ257" s="7">
        <f t="shared" si="297"/>
        <v>3.1256022435945017E-3</v>
      </c>
      <c r="AR257" s="1">
        <f t="shared" si="303"/>
        <v>146515.23519419727</v>
      </c>
      <c r="AS257" s="1">
        <f t="shared" si="301"/>
        <v>78597.071063585448</v>
      </c>
      <c r="AT257" s="1">
        <f t="shared" si="302"/>
        <v>31671.85098274456</v>
      </c>
      <c r="AU257" s="1">
        <f t="shared" si="258"/>
        <v>29303.047038839457</v>
      </c>
      <c r="AV257" s="1">
        <f t="shared" si="259"/>
        <v>15719.414212717091</v>
      </c>
      <c r="AW257" s="1">
        <f t="shared" si="260"/>
        <v>6334.3701965489126</v>
      </c>
      <c r="AX257">
        <v>0.2</v>
      </c>
      <c r="AY257">
        <v>0.2</v>
      </c>
      <c r="AZ257">
        <v>0.2</v>
      </c>
      <c r="BA257">
        <f t="shared" si="244"/>
        <v>0.2</v>
      </c>
      <c r="BB257">
        <f t="shared" si="250"/>
        <v>4.000000000000001E-3</v>
      </c>
      <c r="BC257">
        <f t="shared" si="245"/>
        <v>4.000000000000001E-3</v>
      </c>
      <c r="BD257">
        <f t="shared" si="246"/>
        <v>4.000000000000001E-3</v>
      </c>
      <c r="BE257">
        <f t="shared" si="247"/>
        <v>586.06094077678927</v>
      </c>
      <c r="BF257">
        <f t="shared" si="248"/>
        <v>314.38828425434184</v>
      </c>
      <c r="BG257">
        <f t="shared" si="249"/>
        <v>126.68740393097826</v>
      </c>
      <c r="BH257">
        <f t="shared" si="251"/>
        <v>2989.6042515009103</v>
      </c>
      <c r="BI257">
        <f t="shared" si="252"/>
        <v>316.60685076460231</v>
      </c>
      <c r="BJ257">
        <f t="shared" si="253"/>
        <v>32.378667325028921</v>
      </c>
      <c r="BK257" s="7">
        <f t="shared" si="254"/>
        <v>2.6456070964201744E-2</v>
      </c>
      <c r="BL257" s="8">
        <f>BL$3*temperature!$I367+BL$4*temperature!$I367^2+BL$5*temperature!$I367^6</f>
        <v>-53.498225100114247</v>
      </c>
      <c r="BM257" s="8">
        <f>BM$3*temperature!$I367+BM$4*temperature!$I367^2+BM$5*temperature!$I367^6</f>
        <v>-44.32140842820035</v>
      </c>
      <c r="BN257" s="8">
        <f>BN$3*temperature!$I367+BN$4*temperature!$I367^2+BN$5*temperature!$I367^6</f>
        <v>-37.064045443251757</v>
      </c>
      <c r="BO257" s="8"/>
      <c r="BP257" s="8"/>
      <c r="BQ257" s="8"/>
    </row>
    <row r="258" spans="1:69" x14ac:dyDescent="0.3">
      <c r="A258">
        <f t="shared" si="261"/>
        <v>2212</v>
      </c>
      <c r="B258" s="4">
        <f t="shared" si="262"/>
        <v>1165.402922626138</v>
      </c>
      <c r="C258" s="4">
        <f t="shared" si="263"/>
        <v>2964.156116490512</v>
      </c>
      <c r="D258" s="4">
        <f t="shared" si="264"/>
        <v>4369.914836916967</v>
      </c>
      <c r="E258" s="11">
        <f t="shared" si="265"/>
        <v>1.299559715655656E-7</v>
      </c>
      <c r="F258" s="11">
        <f t="shared" si="266"/>
        <v>2.5602197824430163E-7</v>
      </c>
      <c r="G258" s="11">
        <f t="shared" si="267"/>
        <v>5.2265976133651891E-7</v>
      </c>
      <c r="H258" s="4">
        <f t="shared" si="268"/>
        <v>145711.61486494271</v>
      </c>
      <c r="I258" s="4">
        <f t="shared" si="269"/>
        <v>78483.205689518436</v>
      </c>
      <c r="J258" s="4">
        <f t="shared" si="270"/>
        <v>31670.024288640223</v>
      </c>
      <c r="K258" s="4">
        <f t="shared" si="271"/>
        <v>125031.104724359</v>
      </c>
      <c r="L258" s="4">
        <f t="shared" si="272"/>
        <v>26477.419746177409</v>
      </c>
      <c r="M258" s="4">
        <f t="shared" si="273"/>
        <v>7247.28638212635</v>
      </c>
      <c r="N258" s="11">
        <f t="shared" si="274"/>
        <v>-5.485021842823401E-3</v>
      </c>
      <c r="O258" s="11">
        <f t="shared" si="275"/>
        <v>-1.448978517218813E-3</v>
      </c>
      <c r="P258" s="11">
        <f t="shared" si="276"/>
        <v>-5.819826394193317E-5</v>
      </c>
      <c r="Q258" s="4">
        <f t="shared" si="277"/>
        <v>2316.7302224284235</v>
      </c>
      <c r="R258" s="4">
        <f t="shared" si="278"/>
        <v>3956.9850600797577</v>
      </c>
      <c r="S258" s="4">
        <f t="shared" si="279"/>
        <v>2880.4026966111351</v>
      </c>
      <c r="T258" s="4">
        <f t="shared" si="280"/>
        <v>15.899420403622292</v>
      </c>
      <c r="U258" s="4">
        <f t="shared" si="281"/>
        <v>50.418239485956924</v>
      </c>
      <c r="V258" s="4">
        <f t="shared" si="282"/>
        <v>90.950441665569286</v>
      </c>
      <c r="W258" s="11">
        <f t="shared" si="283"/>
        <v>-1.0734613539272964E-2</v>
      </c>
      <c r="X258" s="11">
        <f t="shared" si="284"/>
        <v>-1.217998157191269E-2</v>
      </c>
      <c r="Y258" s="11">
        <f t="shared" si="285"/>
        <v>-9.7425357312937999E-3</v>
      </c>
      <c r="Z258" s="4">
        <f t="shared" si="298"/>
        <v>1920.9283596623195</v>
      </c>
      <c r="AA258" s="4">
        <f t="shared" si="299"/>
        <v>9798.0352335951811</v>
      </c>
      <c r="AB258" s="4">
        <f t="shared" si="300"/>
        <v>39123.939489570868</v>
      </c>
      <c r="AC258" s="12">
        <f t="shared" si="286"/>
        <v>1.0196941215106197</v>
      </c>
      <c r="AD258" s="12">
        <f t="shared" si="287"/>
        <v>3.053042104976015</v>
      </c>
      <c r="AE258" s="12">
        <f t="shared" si="288"/>
        <v>16.812119119098629</v>
      </c>
      <c r="AF258" s="11">
        <f t="shared" si="289"/>
        <v>-4.0504037456468023E-3</v>
      </c>
      <c r="AG258" s="11">
        <f t="shared" si="290"/>
        <v>2.9673830763510267E-4</v>
      </c>
      <c r="AH258" s="11">
        <f t="shared" si="291"/>
        <v>9.7937136394747881E-3</v>
      </c>
      <c r="AI258" s="1">
        <f t="shared" si="255"/>
        <v>306726.29868817492</v>
      </c>
      <c r="AJ258" s="1">
        <f t="shared" si="256"/>
        <v>158646.93758054372</v>
      </c>
      <c r="AK258" s="1">
        <f t="shared" si="257"/>
        <v>63185.789159554377</v>
      </c>
      <c r="AL258" s="10">
        <f t="shared" si="292"/>
        <v>88.970378950533743</v>
      </c>
      <c r="AM258" s="10">
        <f t="shared" si="293"/>
        <v>21.607900291589946</v>
      </c>
      <c r="AN258" s="10">
        <f t="shared" si="294"/>
        <v>6.7922920583117277</v>
      </c>
      <c r="AO258" s="7">
        <f t="shared" si="295"/>
        <v>2.7078311401559961E-3</v>
      </c>
      <c r="AP258" s="7">
        <f t="shared" si="296"/>
        <v>3.4111530555209105E-3</v>
      </c>
      <c r="AQ258" s="7">
        <f t="shared" si="297"/>
        <v>3.0943462211585567E-3</v>
      </c>
      <c r="AR258" s="1">
        <f t="shared" si="303"/>
        <v>145711.61486494271</v>
      </c>
      <c r="AS258" s="1">
        <f t="shared" si="301"/>
        <v>78483.205689518436</v>
      </c>
      <c r="AT258" s="1">
        <f t="shared" si="302"/>
        <v>31670.024288640223</v>
      </c>
      <c r="AU258" s="1">
        <f t="shared" si="258"/>
        <v>29142.322972988542</v>
      </c>
      <c r="AV258" s="1">
        <f t="shared" si="259"/>
        <v>15696.641137903687</v>
      </c>
      <c r="AW258" s="1">
        <f t="shared" si="260"/>
        <v>6334.004857728045</v>
      </c>
      <c r="AX258">
        <v>0.2</v>
      </c>
      <c r="AY258">
        <v>0.2</v>
      </c>
      <c r="AZ258">
        <v>0.2</v>
      </c>
      <c r="BA258">
        <f t="shared" si="244"/>
        <v>0.19999999999999998</v>
      </c>
      <c r="BB258">
        <f t="shared" si="250"/>
        <v>4.000000000000001E-3</v>
      </c>
      <c r="BC258">
        <f t="shared" si="245"/>
        <v>4.000000000000001E-3</v>
      </c>
      <c r="BD258">
        <f t="shared" si="246"/>
        <v>4.000000000000001E-3</v>
      </c>
      <c r="BE258">
        <f t="shared" si="247"/>
        <v>582.84645945977093</v>
      </c>
      <c r="BF258">
        <f t="shared" si="248"/>
        <v>313.93282275807383</v>
      </c>
      <c r="BG258">
        <f t="shared" si="249"/>
        <v>126.68009715456093</v>
      </c>
      <c r="BH258">
        <f t="shared" si="251"/>
        <v>3034.1915487271458</v>
      </c>
      <c r="BI258">
        <f t="shared" si="252"/>
        <v>320.40385166372062</v>
      </c>
      <c r="BJ258">
        <f t="shared" si="253"/>
        <v>32.3791772524159</v>
      </c>
      <c r="BK258" s="7">
        <f t="shared" si="254"/>
        <v>2.6419527716229657E-2</v>
      </c>
      <c r="BL258" s="8">
        <f>BL$3*temperature!$I368+BL$4*temperature!$I368^2+BL$5*temperature!$I368^6</f>
        <v>-53.830052960922309</v>
      </c>
      <c r="BM258" s="8">
        <f>BM$3*temperature!$I368+BM$4*temperature!$I368^2+BM$5*temperature!$I368^6</f>
        <v>-44.57760307503375</v>
      </c>
      <c r="BN258" s="8">
        <f>BN$3*temperature!$I368+BN$4*temperature!$I368^2+BN$5*temperature!$I368^6</f>
        <v>-37.263443215727449</v>
      </c>
      <c r="BO258" s="8"/>
      <c r="BP258" s="8"/>
      <c r="BQ258" s="8"/>
    </row>
    <row r="259" spans="1:69" x14ac:dyDescent="0.3">
      <c r="A259">
        <f t="shared" si="261"/>
        <v>2213</v>
      </c>
      <c r="B259" s="4">
        <f t="shared" si="262"/>
        <v>1165.4030665046537</v>
      </c>
      <c r="C259" s="4">
        <f t="shared" si="263"/>
        <v>2964.1568374351696</v>
      </c>
      <c r="D259" s="4">
        <f t="shared" si="264"/>
        <v>4369.9170066966808</v>
      </c>
      <c r="E259" s="11">
        <f t="shared" si="265"/>
        <v>1.2345817298728732E-7</v>
      </c>
      <c r="F259" s="11">
        <f t="shared" si="266"/>
        <v>2.4322087933208651E-7</v>
      </c>
      <c r="G259" s="11">
        <f t="shared" si="267"/>
        <v>4.9652677326969291E-7</v>
      </c>
      <c r="H259" s="4">
        <f t="shared" si="268"/>
        <v>144905.61653122125</v>
      </c>
      <c r="I259" s="4">
        <f t="shared" si="269"/>
        <v>78366.681548663924</v>
      </c>
      <c r="J259" s="4">
        <f t="shared" si="270"/>
        <v>31667.310737832286</v>
      </c>
      <c r="K259" s="4">
        <f t="shared" si="271"/>
        <v>124339.48450627543</v>
      </c>
      <c r="L259" s="4">
        <f t="shared" si="272"/>
        <v>26438.102248487354</v>
      </c>
      <c r="M259" s="4">
        <f t="shared" si="273"/>
        <v>7246.6618220217242</v>
      </c>
      <c r="N259" s="11">
        <f t="shared" si="274"/>
        <v>-5.5315852771860019E-3</v>
      </c>
      <c r="O259" s="11">
        <f t="shared" si="275"/>
        <v>-1.484944457087134E-3</v>
      </c>
      <c r="P259" s="11">
        <f t="shared" si="276"/>
        <v>-8.6178477252674135E-5</v>
      </c>
      <c r="Q259" s="4">
        <f t="shared" si="277"/>
        <v>2279.1836755306795</v>
      </c>
      <c r="R259" s="4">
        <f t="shared" si="278"/>
        <v>3902.9856696139313</v>
      </c>
      <c r="S259" s="4">
        <f t="shared" si="279"/>
        <v>2852.0958762190348</v>
      </c>
      <c r="T259" s="4">
        <f t="shared" si="280"/>
        <v>15.728746270090975</v>
      </c>
      <c r="U259" s="4">
        <f t="shared" si="281"/>
        <v>49.804146258129691</v>
      </c>
      <c r="V259" s="4">
        <f t="shared" si="282"/>
        <v>90.064353737865531</v>
      </c>
      <c r="W259" s="11">
        <f t="shared" si="283"/>
        <v>-1.0734613539272964E-2</v>
      </c>
      <c r="X259" s="11">
        <f t="shared" si="284"/>
        <v>-1.217998157191269E-2</v>
      </c>
      <c r="Y259" s="11">
        <f t="shared" si="285"/>
        <v>-9.7425357312937999E-3</v>
      </c>
      <c r="Z259" s="4">
        <f t="shared" si="298"/>
        <v>1882.2301540640274</v>
      </c>
      <c r="AA259" s="4">
        <f t="shared" si="299"/>
        <v>9667.5414766348786</v>
      </c>
      <c r="AB259" s="4">
        <f t="shared" si="300"/>
        <v>39119.952338378658</v>
      </c>
      <c r="AC259" s="12">
        <f t="shared" si="286"/>
        <v>1.0155639486214389</v>
      </c>
      <c r="AD259" s="12">
        <f t="shared" si="287"/>
        <v>3.0539480595233841</v>
      </c>
      <c r="AE259" s="12">
        <f t="shared" si="288"/>
        <v>16.97677219942382</v>
      </c>
      <c r="AF259" s="11">
        <f t="shared" si="289"/>
        <v>-4.0504037456468023E-3</v>
      </c>
      <c r="AG259" s="11">
        <f t="shared" si="290"/>
        <v>2.9673830763510267E-4</v>
      </c>
      <c r="AH259" s="11">
        <f t="shared" si="291"/>
        <v>9.7937136394747881E-3</v>
      </c>
      <c r="AI259" s="1">
        <f t="shared" si="255"/>
        <v>305195.991792346</v>
      </c>
      <c r="AJ259" s="1">
        <f t="shared" si="256"/>
        <v>158478.88496039301</v>
      </c>
      <c r="AK259" s="1">
        <f t="shared" si="257"/>
        <v>63201.21510132699</v>
      </c>
      <c r="AL259" s="10">
        <f t="shared" si="292"/>
        <v>89.208886545580739</v>
      </c>
      <c r="AM259" s="10">
        <f t="shared" si="293"/>
        <v>21.680871068141961</v>
      </c>
      <c r="AN259" s="10">
        <f t="shared" si="294"/>
        <v>6.8130995845427327</v>
      </c>
      <c r="AO259" s="7">
        <f t="shared" si="295"/>
        <v>2.680752828754436E-3</v>
      </c>
      <c r="AP259" s="7">
        <f t="shared" si="296"/>
        <v>3.3770415249657014E-3</v>
      </c>
      <c r="AQ259" s="7">
        <f t="shared" si="297"/>
        <v>3.063402758946971E-3</v>
      </c>
      <c r="AR259" s="1">
        <f t="shared" si="303"/>
        <v>144905.61653122125</v>
      </c>
      <c r="AS259" s="1">
        <f t="shared" si="301"/>
        <v>78366.681548663924</v>
      </c>
      <c r="AT259" s="1">
        <f t="shared" si="302"/>
        <v>31667.310737832286</v>
      </c>
      <c r="AU259" s="1">
        <f t="shared" si="258"/>
        <v>28981.123306244252</v>
      </c>
      <c r="AV259" s="1">
        <f t="shared" si="259"/>
        <v>15673.336309732786</v>
      </c>
      <c r="AW259" s="1">
        <f t="shared" si="260"/>
        <v>6333.4621475664571</v>
      </c>
      <c r="AX259">
        <v>0.2</v>
      </c>
      <c r="AY259">
        <v>0.2</v>
      </c>
      <c r="AZ259">
        <v>0.2</v>
      </c>
      <c r="BA259">
        <f t="shared" si="244"/>
        <v>0.20000000000000004</v>
      </c>
      <c r="BB259">
        <f t="shared" si="250"/>
        <v>4.000000000000001E-3</v>
      </c>
      <c r="BC259">
        <f t="shared" si="245"/>
        <v>4.000000000000001E-3</v>
      </c>
      <c r="BD259">
        <f t="shared" si="246"/>
        <v>4.000000000000001E-3</v>
      </c>
      <c r="BE259">
        <f t="shared" si="247"/>
        <v>579.62246612488514</v>
      </c>
      <c r="BF259">
        <f t="shared" si="248"/>
        <v>313.46672619465579</v>
      </c>
      <c r="BG259">
        <f t="shared" si="249"/>
        <v>126.66924295132917</v>
      </c>
      <c r="BH259">
        <f t="shared" si="251"/>
        <v>3079.4452255128854</v>
      </c>
      <c r="BI259">
        <f t="shared" si="252"/>
        <v>324.24658011787363</v>
      </c>
      <c r="BJ259">
        <f t="shared" si="253"/>
        <v>32.379702780736835</v>
      </c>
      <c r="BK259" s="7">
        <f t="shared" si="254"/>
        <v>2.6383531906936847E-2</v>
      </c>
      <c r="BL259" s="8">
        <f>BL$3*temperature!$I369+BL$4*temperature!$I369^2+BL$5*temperature!$I369^6</f>
        <v>-54.159912147728996</v>
      </c>
      <c r="BM259" s="8">
        <f>BM$3*temperature!$I369+BM$4*temperature!$I369^2+BM$5*temperature!$I369^6</f>
        <v>-44.832246204908834</v>
      </c>
      <c r="BN259" s="8">
        <f>BN$3*temperature!$I369+BN$4*temperature!$I369^2+BN$5*temperature!$I369^6</f>
        <v>-37.461606564907449</v>
      </c>
      <c r="BO259" s="8"/>
      <c r="BP259" s="8"/>
      <c r="BQ259" s="8"/>
    </row>
    <row r="260" spans="1:69" x14ac:dyDescent="0.3">
      <c r="A260">
        <f t="shared" si="261"/>
        <v>2214</v>
      </c>
      <c r="B260" s="4">
        <f t="shared" si="262"/>
        <v>1165.4032031892605</v>
      </c>
      <c r="C260" s="4">
        <f t="shared" si="263"/>
        <v>2964.15752233276</v>
      </c>
      <c r="D260" s="4">
        <f t="shared" si="264"/>
        <v>4369.9190679884323</v>
      </c>
      <c r="E260" s="11">
        <f t="shared" si="265"/>
        <v>1.1728526433792295E-7</v>
      </c>
      <c r="F260" s="11">
        <f t="shared" si="266"/>
        <v>2.3105983536548216E-7</v>
      </c>
      <c r="G260" s="11">
        <f t="shared" si="267"/>
        <v>4.7170043460620825E-7</v>
      </c>
      <c r="H260" s="4">
        <f t="shared" si="268"/>
        <v>144097.39215880557</v>
      </c>
      <c r="I260" s="4">
        <f t="shared" si="269"/>
        <v>78247.556160889129</v>
      </c>
      <c r="J260" s="4">
        <f t="shared" si="270"/>
        <v>31663.725510032273</v>
      </c>
      <c r="K260" s="4">
        <f t="shared" si="271"/>
        <v>123645.95512048225</v>
      </c>
      <c r="L260" s="4">
        <f t="shared" si="272"/>
        <v>26397.907523925769</v>
      </c>
      <c r="M260" s="4">
        <f t="shared" si="273"/>
        <v>7245.8379703145774</v>
      </c>
      <c r="N260" s="11">
        <f t="shared" si="274"/>
        <v>-5.5777083888278733E-3</v>
      </c>
      <c r="O260" s="11">
        <f t="shared" si="275"/>
        <v>-1.5203331987977409E-3</v>
      </c>
      <c r="P260" s="11">
        <f t="shared" si="276"/>
        <v>-1.1368706411041263E-4</v>
      </c>
      <c r="Q260" s="4">
        <f t="shared" si="277"/>
        <v>2242.1416257355331</v>
      </c>
      <c r="R260" s="4">
        <f t="shared" si="278"/>
        <v>3849.5867009251815</v>
      </c>
      <c r="S260" s="4">
        <f t="shared" si="279"/>
        <v>2823.9894748878041</v>
      </c>
      <c r="T260" s="4">
        <f t="shared" si="280"/>
        <v>15.559904257424266</v>
      </c>
      <c r="U260" s="4">
        <f t="shared" si="281"/>
        <v>49.197532674500827</v>
      </c>
      <c r="V260" s="4">
        <f t="shared" si="282"/>
        <v>89.186898553458491</v>
      </c>
      <c r="W260" s="11">
        <f t="shared" si="283"/>
        <v>-1.0734613539272964E-2</v>
      </c>
      <c r="X260" s="11">
        <f t="shared" si="284"/>
        <v>-1.217998157191269E-2</v>
      </c>
      <c r="Y260" s="11">
        <f t="shared" si="285"/>
        <v>-9.7425357312937999E-3</v>
      </c>
      <c r="Z260" s="4">
        <f t="shared" si="298"/>
        <v>1844.2251829532688</v>
      </c>
      <c r="AA260" s="4">
        <f t="shared" si="299"/>
        <v>9538.4419911407367</v>
      </c>
      <c r="AB260" s="4">
        <f t="shared" si="300"/>
        <v>39114.870034570929</v>
      </c>
      <c r="AC260" s="12">
        <f t="shared" si="286"/>
        <v>1.0114505045999989</v>
      </c>
      <c r="AD260" s="12">
        <f t="shared" si="287"/>
        <v>3.0548542829021725</v>
      </c>
      <c r="AE260" s="12">
        <f t="shared" si="288"/>
        <v>17.143037844867575</v>
      </c>
      <c r="AF260" s="11">
        <f t="shared" si="289"/>
        <v>-4.0504037456468023E-3</v>
      </c>
      <c r="AG260" s="11">
        <f t="shared" si="290"/>
        <v>2.9673830763510267E-4</v>
      </c>
      <c r="AH260" s="11">
        <f t="shared" si="291"/>
        <v>9.7937136394747881E-3</v>
      </c>
      <c r="AI260" s="1">
        <f t="shared" si="255"/>
        <v>303657.51591935568</v>
      </c>
      <c r="AJ260" s="1">
        <f t="shared" si="256"/>
        <v>158304.33277408651</v>
      </c>
      <c r="AK260" s="1">
        <f t="shared" si="257"/>
        <v>63214.555738760755</v>
      </c>
      <c r="AL260" s="10">
        <f t="shared" si="292"/>
        <v>89.445642050788265</v>
      </c>
      <c r="AM260" s="10">
        <f t="shared" si="293"/>
        <v>21.753356098017559</v>
      </c>
      <c r="AN260" s="10">
        <f t="shared" si="294"/>
        <v>6.8337621399263595</v>
      </c>
      <c r="AO260" s="7">
        <f t="shared" si="295"/>
        <v>2.6539453004668914E-3</v>
      </c>
      <c r="AP260" s="7">
        <f t="shared" si="296"/>
        <v>3.3432711097160445E-3</v>
      </c>
      <c r="AQ260" s="7">
        <f t="shared" si="297"/>
        <v>3.0327687313575014E-3</v>
      </c>
      <c r="AR260" s="1">
        <f t="shared" si="303"/>
        <v>144097.39215880557</v>
      </c>
      <c r="AS260" s="1">
        <f t="shared" si="301"/>
        <v>78247.556160889129</v>
      </c>
      <c r="AT260" s="1">
        <f t="shared" si="302"/>
        <v>31663.725510032273</v>
      </c>
      <c r="AU260" s="1">
        <f t="shared" si="258"/>
        <v>28819.478431761116</v>
      </c>
      <c r="AV260" s="1">
        <f t="shared" si="259"/>
        <v>15649.511232177827</v>
      </c>
      <c r="AW260" s="1">
        <f t="shared" si="260"/>
        <v>6332.7451020064545</v>
      </c>
      <c r="AX260">
        <v>0.2</v>
      </c>
      <c r="AY260">
        <v>0.2</v>
      </c>
      <c r="AZ260">
        <v>0.2</v>
      </c>
      <c r="BA260">
        <f t="shared" si="244"/>
        <v>0.19999999999999998</v>
      </c>
      <c r="BB260">
        <f t="shared" si="250"/>
        <v>4.000000000000001E-3</v>
      </c>
      <c r="BC260">
        <f t="shared" si="245"/>
        <v>4.000000000000001E-3</v>
      </c>
      <c r="BD260">
        <f t="shared" si="246"/>
        <v>4.000000000000001E-3</v>
      </c>
      <c r="BE260">
        <f t="shared" si="247"/>
        <v>576.38956863522242</v>
      </c>
      <c r="BF260">
        <f t="shared" si="248"/>
        <v>312.99022464355659</v>
      </c>
      <c r="BG260">
        <f t="shared" si="249"/>
        <v>126.65490204012912</v>
      </c>
      <c r="BH260">
        <f t="shared" si="251"/>
        <v>3125.3752197018321</v>
      </c>
      <c r="BI260">
        <f t="shared" si="252"/>
        <v>328.13558538623028</v>
      </c>
      <c r="BJ260">
        <f t="shared" si="253"/>
        <v>32.380243607658059</v>
      </c>
      <c r="BK260" s="7">
        <f t="shared" si="254"/>
        <v>2.6348071813636492E-2</v>
      </c>
      <c r="BL260" s="8">
        <f>BL$3*temperature!$I370+BL$4*temperature!$I370^2+BL$5*temperature!$I370^6</f>
        <v>-54.487808632521144</v>
      </c>
      <c r="BM260" s="8">
        <f>BM$3*temperature!$I370+BM$4*temperature!$I370^2+BM$5*temperature!$I370^6</f>
        <v>-45.085343256733807</v>
      </c>
      <c r="BN260" s="8">
        <f>BN$3*temperature!$I370+BN$4*temperature!$I370^2+BN$5*temperature!$I370^6</f>
        <v>-37.65854042891776</v>
      </c>
      <c r="BO260" s="8"/>
      <c r="BP260" s="8"/>
      <c r="BQ260" s="8"/>
    </row>
    <row r="261" spans="1:69" x14ac:dyDescent="0.3">
      <c r="A261">
        <f t="shared" si="261"/>
        <v>2215</v>
      </c>
      <c r="B261" s="4">
        <f t="shared" si="262"/>
        <v>1165.4033330396521</v>
      </c>
      <c r="C261" s="4">
        <f t="shared" si="263"/>
        <v>2964.1581729856216</v>
      </c>
      <c r="D261" s="4">
        <f t="shared" si="264"/>
        <v>4369.9210262165188</v>
      </c>
      <c r="E261" s="11">
        <f t="shared" si="265"/>
        <v>1.114210011210268E-7</v>
      </c>
      <c r="F261" s="11">
        <f t="shared" si="266"/>
        <v>2.1950684359720804E-7</v>
      </c>
      <c r="G261" s="11">
        <f t="shared" si="267"/>
        <v>4.4811541287589782E-7</v>
      </c>
      <c r="H261" s="4">
        <f t="shared" si="268"/>
        <v>143287.09018930348</v>
      </c>
      <c r="I261" s="4">
        <f t="shared" si="269"/>
        <v>78125.886159668371</v>
      </c>
      <c r="J261" s="4">
        <f t="shared" si="270"/>
        <v>31659.283559849602</v>
      </c>
      <c r="K261" s="4">
        <f t="shared" si="271"/>
        <v>122950.64389045147</v>
      </c>
      <c r="L261" s="4">
        <f t="shared" si="272"/>
        <v>26356.854661698697</v>
      </c>
      <c r="M261" s="4">
        <f t="shared" si="273"/>
        <v>7244.8182404019863</v>
      </c>
      <c r="N261" s="11">
        <f t="shared" si="274"/>
        <v>-5.6234045776367703E-3</v>
      </c>
      <c r="O261" s="11">
        <f t="shared" si="275"/>
        <v>-1.5551559224860068E-3</v>
      </c>
      <c r="P261" s="11">
        <f t="shared" si="276"/>
        <v>-1.4073319287144503E-4</v>
      </c>
      <c r="Q261" s="4">
        <f t="shared" si="277"/>
        <v>2205.600225198441</v>
      </c>
      <c r="R261" s="4">
        <f t="shared" si="278"/>
        <v>3796.7858496993817</v>
      </c>
      <c r="S261" s="4">
        <f t="shared" si="279"/>
        <v>2796.0843524031811</v>
      </c>
      <c r="T261" s="4">
        <f t="shared" si="280"/>
        <v>15.392874698512729</v>
      </c>
      <c r="U261" s="4">
        <f t="shared" si="281"/>
        <v>48.598307633141836</v>
      </c>
      <c r="V261" s="4">
        <f t="shared" si="282"/>
        <v>88.317992007538152</v>
      </c>
      <c r="W261" s="11">
        <f t="shared" si="283"/>
        <v>-1.0734613539272964E-2</v>
      </c>
      <c r="X261" s="11">
        <f t="shared" si="284"/>
        <v>-1.217998157191269E-2</v>
      </c>
      <c r="Y261" s="11">
        <f t="shared" si="285"/>
        <v>-9.7425357312937999E-3</v>
      </c>
      <c r="Z261" s="4">
        <f t="shared" si="298"/>
        <v>1806.9037689883553</v>
      </c>
      <c r="AA261" s="4">
        <f t="shared" si="299"/>
        <v>9410.7328331108274</v>
      </c>
      <c r="AB261" s="4">
        <f t="shared" si="300"/>
        <v>39108.711472375122</v>
      </c>
      <c r="AC261" s="12">
        <f t="shared" si="286"/>
        <v>1.0073537216876307</v>
      </c>
      <c r="AD261" s="12">
        <f t="shared" si="287"/>
        <v>3.0557607751921529</v>
      </c>
      <c r="AE261" s="12">
        <f t="shared" si="288"/>
        <v>17.310931848430887</v>
      </c>
      <c r="AF261" s="11">
        <f t="shared" si="289"/>
        <v>-4.0504037456468023E-3</v>
      </c>
      <c r="AG261" s="11">
        <f t="shared" si="290"/>
        <v>2.9673830763510267E-4</v>
      </c>
      <c r="AH261" s="11">
        <f t="shared" si="291"/>
        <v>9.7937136394747881E-3</v>
      </c>
      <c r="AI261" s="1">
        <f t="shared" si="255"/>
        <v>302111.24275918119</v>
      </c>
      <c r="AJ261" s="1">
        <f t="shared" si="256"/>
        <v>158123.41072885567</v>
      </c>
      <c r="AK261" s="1">
        <f t="shared" si="257"/>
        <v>63225.845266891134</v>
      </c>
      <c r="AL261" s="10">
        <f t="shared" si="292"/>
        <v>89.68065205374252</v>
      </c>
      <c r="AM261" s="10">
        <f t="shared" si="293"/>
        <v>21.825356191329611</v>
      </c>
      <c r="AN261" s="10">
        <f t="shared" si="294"/>
        <v>6.8542801078605073</v>
      </c>
      <c r="AO261" s="7">
        <f t="shared" si="295"/>
        <v>2.6274058474622226E-3</v>
      </c>
      <c r="AP261" s="7">
        <f t="shared" si="296"/>
        <v>3.3098383986188838E-3</v>
      </c>
      <c r="AQ261" s="7">
        <f t="shared" si="297"/>
        <v>3.0024410440439263E-3</v>
      </c>
      <c r="AR261" s="1">
        <f t="shared" si="303"/>
        <v>143287.09018930348</v>
      </c>
      <c r="AS261" s="1">
        <f t="shared" si="301"/>
        <v>78125.886159668371</v>
      </c>
      <c r="AT261" s="1">
        <f t="shared" si="302"/>
        <v>31659.283559849602</v>
      </c>
      <c r="AU261" s="1">
        <f t="shared" si="258"/>
        <v>28657.418037860698</v>
      </c>
      <c r="AV261" s="1">
        <f t="shared" si="259"/>
        <v>15625.177231933674</v>
      </c>
      <c r="AW261" s="1">
        <f t="shared" si="260"/>
        <v>6331.856711969921</v>
      </c>
      <c r="AX261">
        <v>0.2</v>
      </c>
      <c r="AY261">
        <v>0.2</v>
      </c>
      <c r="AZ261">
        <v>0.2</v>
      </c>
      <c r="BA261">
        <f t="shared" si="244"/>
        <v>0.2</v>
      </c>
      <c r="BB261">
        <f t="shared" si="250"/>
        <v>4.000000000000001E-3</v>
      </c>
      <c r="BC261">
        <f t="shared" si="245"/>
        <v>4.000000000000001E-3</v>
      </c>
      <c r="BD261">
        <f t="shared" si="246"/>
        <v>4.000000000000001E-3</v>
      </c>
      <c r="BE261">
        <f t="shared" si="247"/>
        <v>573.14836075721405</v>
      </c>
      <c r="BF261">
        <f t="shared" si="248"/>
        <v>312.50354463867353</v>
      </c>
      <c r="BG261">
        <f t="shared" si="249"/>
        <v>126.63713423939843</v>
      </c>
      <c r="BH261">
        <f t="shared" si="251"/>
        <v>3171.9916167871347</v>
      </c>
      <c r="BI261">
        <f t="shared" si="252"/>
        <v>332.07142332120787</v>
      </c>
      <c r="BJ261">
        <f t="shared" si="253"/>
        <v>32.380799436169106</v>
      </c>
      <c r="BK261" s="7">
        <f t="shared" si="254"/>
        <v>2.6313135876167099E-2</v>
      </c>
      <c r="BL261" s="8">
        <f>BL$3*temperature!$I371+BL$4*temperature!$I371^2+BL$5*temperature!$I371^6</f>
        <v>-54.813748796525225</v>
      </c>
      <c r="BM261" s="8">
        <f>BM$3*temperature!$I371+BM$4*temperature!$I371^2+BM$5*temperature!$I371^6</f>
        <v>-45.336899966462624</v>
      </c>
      <c r="BN261" s="8">
        <f>BN$3*temperature!$I371+BN$4*temperature!$I371^2+BN$5*temperature!$I371^6</f>
        <v>-37.854249960972908</v>
      </c>
      <c r="BO261" s="8"/>
      <c r="BP261" s="8"/>
      <c r="BQ261" s="8"/>
    </row>
    <row r="262" spans="1:69" x14ac:dyDescent="0.3">
      <c r="A262">
        <f t="shared" si="261"/>
        <v>2216</v>
      </c>
      <c r="B262" s="4">
        <f t="shared" si="262"/>
        <v>1165.4034563975379</v>
      </c>
      <c r="C262" s="4">
        <f t="shared" si="263"/>
        <v>2964.158791105976</v>
      </c>
      <c r="D262" s="4">
        <f t="shared" si="264"/>
        <v>4369.9228865340356</v>
      </c>
      <c r="E262" s="11">
        <f t="shared" si="265"/>
        <v>1.0584995106497545E-7</v>
      </c>
      <c r="F262" s="11">
        <f t="shared" si="266"/>
        <v>2.0853150141734763E-7</v>
      </c>
      <c r="G262" s="11">
        <f t="shared" si="267"/>
        <v>4.257096422321029E-7</v>
      </c>
      <c r="H262" s="4">
        <f t="shared" si="268"/>
        <v>142474.85558812413</v>
      </c>
      <c r="I262" s="4">
        <f t="shared" si="269"/>
        <v>78001.727295518809</v>
      </c>
      <c r="J262" s="4">
        <f t="shared" si="270"/>
        <v>31653.999618090871</v>
      </c>
      <c r="K262" s="4">
        <f t="shared" si="271"/>
        <v>122253.67515944938</v>
      </c>
      <c r="L262" s="4">
        <f t="shared" si="272"/>
        <v>26314.962453956487</v>
      </c>
      <c r="M262" s="4">
        <f t="shared" si="273"/>
        <v>7243.6059948867769</v>
      </c>
      <c r="N262" s="11">
        <f t="shared" si="274"/>
        <v>-5.6686871166211628E-3</v>
      </c>
      <c r="O262" s="11">
        <f t="shared" si="275"/>
        <v>-1.5894236349486279E-3</v>
      </c>
      <c r="P262" s="11">
        <f t="shared" si="276"/>
        <v>-1.6732587001966337E-4</v>
      </c>
      <c r="Q262" s="4">
        <f t="shared" si="277"/>
        <v>2169.5555445693958</v>
      </c>
      <c r="R262" s="4">
        <f t="shared" si="278"/>
        <v>3744.5806502630544</v>
      </c>
      <c r="S262" s="4">
        <f t="shared" si="279"/>
        <v>2768.3812800873156</v>
      </c>
      <c r="T262" s="4">
        <f t="shared" si="280"/>
        <v>15.227638137365743</v>
      </c>
      <c r="U262" s="4">
        <f t="shared" si="281"/>
        <v>48.006381141744022</v>
      </c>
      <c r="V262" s="4">
        <f t="shared" si="282"/>
        <v>87.457550814688588</v>
      </c>
      <c r="W262" s="11">
        <f t="shared" si="283"/>
        <v>-1.0734613539272964E-2</v>
      </c>
      <c r="X262" s="11">
        <f t="shared" si="284"/>
        <v>-1.217998157191269E-2</v>
      </c>
      <c r="Y262" s="11">
        <f t="shared" si="285"/>
        <v>-9.7425357312937999E-3</v>
      </c>
      <c r="Z262" s="4">
        <f t="shared" si="298"/>
        <v>1770.2562631978647</v>
      </c>
      <c r="AA262" s="4">
        <f t="shared" si="299"/>
        <v>9284.4096397732919</v>
      </c>
      <c r="AB262" s="4">
        <f t="shared" si="300"/>
        <v>39101.495264670935</v>
      </c>
      <c r="AC262" s="12">
        <f t="shared" si="286"/>
        <v>1.0032735324001159</v>
      </c>
      <c r="AD262" s="12">
        <f t="shared" si="287"/>
        <v>3.0566675364731211</v>
      </c>
      <c r="AE262" s="12">
        <f t="shared" si="288"/>
        <v>17.480470157786883</v>
      </c>
      <c r="AF262" s="11">
        <f t="shared" si="289"/>
        <v>-4.0504037456468023E-3</v>
      </c>
      <c r="AG262" s="11">
        <f t="shared" si="290"/>
        <v>2.9673830763510267E-4</v>
      </c>
      <c r="AH262" s="11">
        <f t="shared" si="291"/>
        <v>9.7937136394747881E-3</v>
      </c>
      <c r="AI262" s="1">
        <f t="shared" si="255"/>
        <v>300557.53652112378</v>
      </c>
      <c r="AJ262" s="1">
        <f t="shared" si="256"/>
        <v>157936.24688790378</v>
      </c>
      <c r="AK262" s="1">
        <f t="shared" si="257"/>
        <v>63235.117452171944</v>
      </c>
      <c r="AL262" s="10">
        <f t="shared" si="292"/>
        <v>89.913923248656644</v>
      </c>
      <c r="AM262" s="10">
        <f t="shared" si="293"/>
        <v>21.896872209295353</v>
      </c>
      <c r="AN262" s="10">
        <f t="shared" si="294"/>
        <v>6.8746538840644904</v>
      </c>
      <c r="AO262" s="7">
        <f t="shared" si="295"/>
        <v>2.6011317889876001E-3</v>
      </c>
      <c r="AP262" s="7">
        <f t="shared" si="296"/>
        <v>3.276740014632695E-3</v>
      </c>
      <c r="AQ262" s="7">
        <f t="shared" si="297"/>
        <v>2.9724166336034868E-3</v>
      </c>
      <c r="AR262" s="1">
        <f t="shared" si="303"/>
        <v>142474.85558812413</v>
      </c>
      <c r="AS262" s="1">
        <f t="shared" si="301"/>
        <v>78001.727295518809</v>
      </c>
      <c r="AT262" s="1">
        <f t="shared" si="302"/>
        <v>31653.999618090871</v>
      </c>
      <c r="AU262" s="1">
        <f t="shared" si="258"/>
        <v>28494.971117624827</v>
      </c>
      <c r="AV262" s="1">
        <f t="shared" si="259"/>
        <v>15600.345459103763</v>
      </c>
      <c r="AW262" s="1">
        <f t="shared" si="260"/>
        <v>6330.7999236181749</v>
      </c>
      <c r="AX262">
        <v>0.2</v>
      </c>
      <c r="AY262">
        <v>0.2</v>
      </c>
      <c r="AZ262">
        <v>0.2</v>
      </c>
      <c r="BA262">
        <f t="shared" ref="BA262:BA325" si="304">(AX262*Z262+AY262*AA262+AZ262*AB262)/(Z262+AA262+AB262)</f>
        <v>0.2</v>
      </c>
      <c r="BB262">
        <f t="shared" si="250"/>
        <v>4.000000000000001E-3</v>
      </c>
      <c r="BC262">
        <f t="shared" ref="BC262:BC325" si="305">BC$5*AY262^2</f>
        <v>4.000000000000001E-3</v>
      </c>
      <c r="BD262">
        <f t="shared" ref="BD262:BD325" si="306">BD$5*AZ262^2</f>
        <v>4.000000000000001E-3</v>
      </c>
      <c r="BE262">
        <f t="shared" ref="BE262:BE325" si="307">BB262*AR262</f>
        <v>569.89942235249669</v>
      </c>
      <c r="BF262">
        <f t="shared" ref="BF262:BF325" si="308">BC262*AS262</f>
        <v>312.00690918207533</v>
      </c>
      <c r="BG262">
        <f t="shared" ref="BG262:BG325" si="309">BD262*AT262</f>
        <v>126.61599847236351</v>
      </c>
      <c r="BH262">
        <f t="shared" si="251"/>
        <v>3219.304652101649</v>
      </c>
      <c r="BI262">
        <f t="shared" si="252"/>
        <v>336.05465644845668</v>
      </c>
      <c r="BJ262">
        <f t="shared" si="253"/>
        <v>32.38136997455539</v>
      </c>
      <c r="BK262" s="7">
        <f t="shared" si="254"/>
        <v>2.6278712697850398E-2</v>
      </c>
      <c r="BL262" s="8">
        <f>BL$3*temperature!$I372+BL$4*temperature!$I372^2+BL$5*temperature!$I372^6</f>
        <v>-55.137739412723718</v>
      </c>
      <c r="BM262" s="8">
        <f>BM$3*temperature!$I372+BM$4*temperature!$I372^2+BM$5*temperature!$I372^6</f>
        <v>-45.586922353929765</v>
      </c>
      <c r="BN262" s="8">
        <f>BN$3*temperature!$I372+BN$4*temperature!$I372^2+BN$5*temperature!$I372^6</f>
        <v>-38.048740519413194</v>
      </c>
      <c r="BO262" s="8"/>
      <c r="BP262" s="8"/>
      <c r="BQ262" s="8"/>
    </row>
    <row r="263" spans="1:69" x14ac:dyDescent="0.3">
      <c r="A263">
        <f t="shared" si="261"/>
        <v>2217</v>
      </c>
      <c r="B263" s="4">
        <f t="shared" si="262"/>
        <v>1165.4035735875418</v>
      </c>
      <c r="C263" s="4">
        <f t="shared" si="263"/>
        <v>2964.1593783204348</v>
      </c>
      <c r="D263" s="4">
        <f t="shared" si="264"/>
        <v>4369.9246538364287</v>
      </c>
      <c r="E263" s="11">
        <f t="shared" si="265"/>
        <v>1.0055745351172668E-7</v>
      </c>
      <c r="F263" s="11">
        <f t="shared" si="266"/>
        <v>1.9810492634648024E-7</v>
      </c>
      <c r="G263" s="11">
        <f t="shared" si="267"/>
        <v>4.0442416012049771E-7</v>
      </c>
      <c r="H263" s="4">
        <f t="shared" si="268"/>
        <v>141660.82989346012</v>
      </c>
      <c r="I263" s="4">
        <f t="shared" si="269"/>
        <v>77875.134440080059</v>
      </c>
      <c r="J263" s="4">
        <f t="shared" si="270"/>
        <v>31647.888193203002</v>
      </c>
      <c r="K263" s="4">
        <f t="shared" si="271"/>
        <v>121555.17033243331</v>
      </c>
      <c r="L263" s="4">
        <f t="shared" si="272"/>
        <v>26272.249397131276</v>
      </c>
      <c r="M263" s="4">
        <f t="shared" si="273"/>
        <v>7242.2045458881767</v>
      </c>
      <c r="N263" s="11">
        <f t="shared" si="274"/>
        <v>-5.7135691512345543E-3</v>
      </c>
      <c r="O263" s="11">
        <f t="shared" si="275"/>
        <v>-1.6231471695977717E-3</v>
      </c>
      <c r="P263" s="11">
        <f t="shared" si="276"/>
        <v>-1.934739409611419E-4</v>
      </c>
      <c r="Q263" s="4">
        <f t="shared" si="277"/>
        <v>2134.0035784614806</v>
      </c>
      <c r="R263" s="4">
        <f t="shared" si="278"/>
        <v>3692.9684830543952</v>
      </c>
      <c r="S263" s="4">
        <f t="shared" si="279"/>
        <v>2740.8809435859239</v>
      </c>
      <c r="T263" s="4">
        <f t="shared" si="280"/>
        <v>15.064175326845227</v>
      </c>
      <c r="U263" s="4">
        <f t="shared" si="281"/>
        <v>47.421664304103366</v>
      </c>
      <c r="V263" s="4">
        <f t="shared" si="282"/>
        <v>86.605492500905044</v>
      </c>
      <c r="W263" s="11">
        <f t="shared" si="283"/>
        <v>-1.0734613539272964E-2</v>
      </c>
      <c r="X263" s="11">
        <f t="shared" si="284"/>
        <v>-1.217998157191269E-2</v>
      </c>
      <c r="Y263" s="11">
        <f t="shared" si="285"/>
        <v>-9.7425357312937999E-3</v>
      </c>
      <c r="Z263" s="4">
        <f t="shared" si="298"/>
        <v>1734.2730500958733</v>
      </c>
      <c r="AA263" s="4">
        <f t="shared" si="299"/>
        <v>9159.4676477351604</v>
      </c>
      <c r="AB263" s="4">
        <f t="shared" si="300"/>
        <v>39093.239744656741</v>
      </c>
      <c r="AC263" s="12">
        <f t="shared" si="286"/>
        <v>0.99920986952657409</v>
      </c>
      <c r="AD263" s="12">
        <f t="shared" si="287"/>
        <v>3.057574566824897</v>
      </c>
      <c r="AE263" s="12">
        <f t="shared" si="288"/>
        <v>17.651668876795632</v>
      </c>
      <c r="AF263" s="11">
        <f t="shared" si="289"/>
        <v>-4.0504037456468023E-3</v>
      </c>
      <c r="AG263" s="11">
        <f t="shared" si="290"/>
        <v>2.9673830763510267E-4</v>
      </c>
      <c r="AH263" s="11">
        <f t="shared" si="291"/>
        <v>9.7937136394747881E-3</v>
      </c>
      <c r="AI263" s="1">
        <f t="shared" si="255"/>
        <v>298996.75398663623</v>
      </c>
      <c r="AJ263" s="1">
        <f t="shared" si="256"/>
        <v>157742.96765821715</v>
      </c>
      <c r="AK263" s="1">
        <f t="shared" si="257"/>
        <v>63242.405630572932</v>
      </c>
      <c r="AL263" s="10">
        <f t="shared" si="292"/>
        <v>90.145462433050966</v>
      </c>
      <c r="AM263" s="10">
        <f t="shared" si="293"/>
        <v>21.967905063085215</v>
      </c>
      <c r="AN263" s="10">
        <f t="shared" si="294"/>
        <v>6.8948838762641982</v>
      </c>
      <c r="AO263" s="7">
        <f t="shared" si="295"/>
        <v>2.575120471097724E-3</v>
      </c>
      <c r="AP263" s="7">
        <f t="shared" si="296"/>
        <v>3.243972614486368E-3</v>
      </c>
      <c r="AQ263" s="7">
        <f t="shared" si="297"/>
        <v>2.942692467267452E-3</v>
      </c>
      <c r="AR263" s="1">
        <f t="shared" si="303"/>
        <v>141660.82989346012</v>
      </c>
      <c r="AS263" s="1">
        <f t="shared" si="301"/>
        <v>77875.134440080059</v>
      </c>
      <c r="AT263" s="1">
        <f t="shared" si="302"/>
        <v>31647.888193203002</v>
      </c>
      <c r="AU263" s="1">
        <f t="shared" si="258"/>
        <v>28332.165978692025</v>
      </c>
      <c r="AV263" s="1">
        <f t="shared" si="259"/>
        <v>15575.026888016013</v>
      </c>
      <c r="AW263" s="1">
        <f t="shared" si="260"/>
        <v>6329.5776386406005</v>
      </c>
      <c r="AX263">
        <v>0.2</v>
      </c>
      <c r="AY263">
        <v>0.2</v>
      </c>
      <c r="AZ263">
        <v>0.2</v>
      </c>
      <c r="BA263">
        <f t="shared" si="304"/>
        <v>0.2</v>
      </c>
      <c r="BB263">
        <f t="shared" ref="BB263:BB326" si="310">BB$5*AX263^2</f>
        <v>4.000000000000001E-3</v>
      </c>
      <c r="BC263">
        <f t="shared" si="305"/>
        <v>4.000000000000001E-3</v>
      </c>
      <c r="BD263">
        <f t="shared" si="306"/>
        <v>4.000000000000001E-3</v>
      </c>
      <c r="BE263">
        <f t="shared" si="307"/>
        <v>566.64331957384059</v>
      </c>
      <c r="BF263">
        <f t="shared" si="308"/>
        <v>311.5005377603203</v>
      </c>
      <c r="BG263">
        <f t="shared" si="309"/>
        <v>126.59155277281204</v>
      </c>
      <c r="BH263">
        <f t="shared" ref="BH263:BH326" si="311">2*BB$5*AX263*AR263/Z263*1000</f>
        <v>3267.3247130405193</v>
      </c>
      <c r="BI263">
        <f t="shared" ref="BI263:BI326" si="312">2*BC$5*AY263*AS263/AA263*1000</f>
        <v>340.08585404779967</v>
      </c>
      <c r="BJ263">
        <f t="shared" ref="BJ263:BJ326" si="313">2*BD$5*AZ263*AT263/AB263*1000</f>
        <v>32.381954936368388</v>
      </c>
      <c r="BK263" s="7">
        <f t="shared" ref="BK263:BK326" si="314">SUM(H263:J263)*SUM(B262:D262)/SUM(H262:J262)/SUM(B263:D263)-1+BK$5</f>
        <v>2.6244791046325128E-2</v>
      </c>
      <c r="BL263" s="8">
        <f>BL$3*temperature!$I373+BL$4*temperature!$I373^2+BL$5*temperature!$I373^6</f>
        <v>-55.45978762874519</v>
      </c>
      <c r="BM263" s="8">
        <f>BM$3*temperature!$I373+BM$4*temperature!$I373^2+BM$5*temperature!$I373^6</f>
        <v>-45.835416709972783</v>
      </c>
      <c r="BN263" s="8">
        <f>BN$3*temperature!$I373+BN$4*temperature!$I373^2+BN$5*temperature!$I373^6</f>
        <v>-38.242017657965285</v>
      </c>
      <c r="BO263" s="8"/>
      <c r="BP263" s="8"/>
      <c r="BQ263" s="8"/>
    </row>
    <row r="264" spans="1:69" x14ac:dyDescent="0.3">
      <c r="A264">
        <f t="shared" si="261"/>
        <v>2218</v>
      </c>
      <c r="B264" s="4">
        <f t="shared" si="262"/>
        <v>1165.4036849180568</v>
      </c>
      <c r="C264" s="4">
        <f t="shared" si="263"/>
        <v>2964.1599361742815</v>
      </c>
      <c r="D264" s="4">
        <f t="shared" si="264"/>
        <v>4369.9263327743811</v>
      </c>
      <c r="E264" s="11">
        <f t="shared" si="265"/>
        <v>9.5529580836140336E-8</v>
      </c>
      <c r="F264" s="11">
        <f t="shared" si="266"/>
        <v>1.8819968002915621E-7</v>
      </c>
      <c r="G264" s="11">
        <f t="shared" si="267"/>
        <v>3.8420295211447282E-7</v>
      </c>
      <c r="H264" s="4">
        <f t="shared" si="268"/>
        <v>140845.15126617922</v>
      </c>
      <c r="I264" s="4">
        <f t="shared" si="269"/>
        <v>77746.16159080177</v>
      </c>
      <c r="J264" s="4">
        <f t="shared" si="270"/>
        <v>31640.963572852419</v>
      </c>
      <c r="K264" s="4">
        <f t="shared" si="271"/>
        <v>120855.24791873511</v>
      </c>
      <c r="L264" s="4">
        <f t="shared" si="272"/>
        <v>26228.733693481307</v>
      </c>
      <c r="M264" s="4">
        <f t="shared" si="273"/>
        <v>7240.6171553844451</v>
      </c>
      <c r="N264" s="11">
        <f t="shared" si="274"/>
        <v>-5.7580636988456835E-3</v>
      </c>
      <c r="O264" s="11">
        <f t="shared" si="275"/>
        <v>-1.6563371865190302E-3</v>
      </c>
      <c r="P264" s="11">
        <f t="shared" si="276"/>
        <v>-2.1918609087512309E-4</v>
      </c>
      <c r="Q264" s="4">
        <f t="shared" si="277"/>
        <v>2098.9402507449231</v>
      </c>
      <c r="R264" s="4">
        <f t="shared" si="278"/>
        <v>3641.9465818948547</v>
      </c>
      <c r="S264" s="4">
        <f t="shared" si="279"/>
        <v>2713.5839455995933</v>
      </c>
      <c r="T264" s="4">
        <f t="shared" si="280"/>
        <v>14.902467226423692</v>
      </c>
      <c r="U264" s="4">
        <f t="shared" si="281"/>
        <v>46.84406930676996</v>
      </c>
      <c r="V264" s="4">
        <f t="shared" si="282"/>
        <v>85.761735395688675</v>
      </c>
      <c r="W264" s="11">
        <f t="shared" si="283"/>
        <v>-1.0734613539272964E-2</v>
      </c>
      <c r="X264" s="11">
        <f t="shared" si="284"/>
        <v>-1.217998157191269E-2</v>
      </c>
      <c r="Y264" s="11">
        <f t="shared" si="285"/>
        <v>-9.7425357312937999E-3</v>
      </c>
      <c r="Z264" s="4">
        <f t="shared" si="298"/>
        <v>1698.944552535344</v>
      </c>
      <c r="AA264" s="4">
        <f t="shared" si="299"/>
        <v>9035.9017106721567</v>
      </c>
      <c r="AB264" s="4">
        <f t="shared" si="300"/>
        <v>39083.962967693333</v>
      </c>
      <c r="AC264" s="12">
        <f t="shared" si="286"/>
        <v>0.99516266612835635</v>
      </c>
      <c r="AD264" s="12">
        <f t="shared" si="287"/>
        <v>3.058481866327325</v>
      </c>
      <c r="AE264" s="12">
        <f t="shared" si="288"/>
        <v>17.824544267033797</v>
      </c>
      <c r="AF264" s="11">
        <f t="shared" si="289"/>
        <v>-4.0504037456468023E-3</v>
      </c>
      <c r="AG264" s="11">
        <f t="shared" si="290"/>
        <v>2.9673830763510267E-4</v>
      </c>
      <c r="AH264" s="11">
        <f t="shared" si="291"/>
        <v>9.7937136394747881E-3</v>
      </c>
      <c r="AI264" s="1">
        <f t="shared" si="255"/>
        <v>297429.24456666462</v>
      </c>
      <c r="AJ264" s="1">
        <f t="shared" si="256"/>
        <v>157543.69778041143</v>
      </c>
      <c r="AK264" s="1">
        <f t="shared" si="257"/>
        <v>63247.742706156241</v>
      </c>
      <c r="AL264" s="10">
        <f t="shared" si="292"/>
        <v>90.375276504482002</v>
      </c>
      <c r="AM264" s="10">
        <f t="shared" si="293"/>
        <v>22.038455712683277</v>
      </c>
      <c r="AN264" s="10">
        <f t="shared" si="294"/>
        <v>6.9149705038811105</v>
      </c>
      <c r="AO264" s="7">
        <f t="shared" si="295"/>
        <v>2.5493692663867465E-3</v>
      </c>
      <c r="AP264" s="7">
        <f t="shared" si="296"/>
        <v>3.2115328883415041E-3</v>
      </c>
      <c r="AQ264" s="7">
        <f t="shared" si="297"/>
        <v>2.9132655425947772E-3</v>
      </c>
      <c r="AR264" s="1">
        <f t="shared" si="303"/>
        <v>140845.15126617922</v>
      </c>
      <c r="AS264" s="1">
        <f t="shared" si="301"/>
        <v>77746.16159080177</v>
      </c>
      <c r="AT264" s="1">
        <f t="shared" si="302"/>
        <v>31640.963572852419</v>
      </c>
      <c r="AU264" s="1">
        <f t="shared" si="258"/>
        <v>28169.030253235847</v>
      </c>
      <c r="AV264" s="1">
        <f t="shared" si="259"/>
        <v>15549.232318160355</v>
      </c>
      <c r="AW264" s="1">
        <f t="shared" si="260"/>
        <v>6328.192714570484</v>
      </c>
      <c r="AX264">
        <v>0.2</v>
      </c>
      <c r="AY264">
        <v>0.2</v>
      </c>
      <c r="AZ264">
        <v>0.2</v>
      </c>
      <c r="BA264">
        <f t="shared" si="304"/>
        <v>0.19999999999999998</v>
      </c>
      <c r="BB264">
        <f t="shared" si="310"/>
        <v>4.000000000000001E-3</v>
      </c>
      <c r="BC264">
        <f t="shared" si="305"/>
        <v>4.000000000000001E-3</v>
      </c>
      <c r="BD264">
        <f t="shared" si="306"/>
        <v>4.000000000000001E-3</v>
      </c>
      <c r="BE264">
        <f t="shared" si="307"/>
        <v>563.38060506471697</v>
      </c>
      <c r="BF264">
        <f t="shared" si="308"/>
        <v>310.98464636320716</v>
      </c>
      <c r="BG264">
        <f t="shared" si="309"/>
        <v>126.56385429140971</v>
      </c>
      <c r="BH264">
        <f t="shared" si="311"/>
        <v>3316.0623413164435</v>
      </c>
      <c r="BI264">
        <f t="shared" si="312"/>
        <v>344.16559223514821</v>
      </c>
      <c r="BJ264">
        <f t="shared" si="313"/>
        <v>32.382554040394254</v>
      </c>
      <c r="BK264" s="7">
        <f t="shared" si="314"/>
        <v>2.6211359854256794E-2</v>
      </c>
      <c r="BL264" s="8">
        <f>BL$3*temperature!$I374+BL$4*temperature!$I374^2+BL$5*temperature!$I374^6</f>
        <v>-55.779900950128628</v>
      </c>
      <c r="BM264" s="8">
        <f>BM$3*temperature!$I374+BM$4*temperature!$I374^2+BM$5*temperature!$I374^6</f>
        <v>-46.082389583842982</v>
      </c>
      <c r="BN264" s="8">
        <f>BN$3*temperature!$I374+BN$4*temperature!$I374^2+BN$5*temperature!$I374^6</f>
        <v>-38.434087116226159</v>
      </c>
      <c r="BO264" s="8"/>
      <c r="BP264" s="8"/>
      <c r="BQ264" s="8"/>
    </row>
    <row r="265" spans="1:69" x14ac:dyDescent="0.3">
      <c r="A265">
        <f t="shared" si="261"/>
        <v>2219</v>
      </c>
      <c r="B265" s="4">
        <f t="shared" si="262"/>
        <v>1165.4037906820558</v>
      </c>
      <c r="C265" s="4">
        <f t="shared" si="263"/>
        <v>2964.160466135535</v>
      </c>
      <c r="D265" s="4">
        <f t="shared" si="264"/>
        <v>4369.927927766048</v>
      </c>
      <c r="E265" s="11">
        <f t="shared" si="265"/>
        <v>9.0753101794333311E-8</v>
      </c>
      <c r="F265" s="11">
        <f t="shared" si="266"/>
        <v>1.7878969602769838E-7</v>
      </c>
      <c r="G265" s="11">
        <f t="shared" si="267"/>
        <v>3.6499280450874916E-7</v>
      </c>
      <c r="H265" s="4">
        <f t="shared" si="268"/>
        <v>140027.95454052548</v>
      </c>
      <c r="I265" s="4">
        <f t="shared" si="269"/>
        <v>77614.861876203533</v>
      </c>
      <c r="J265" s="4">
        <f t="shared" si="270"/>
        <v>31633.239825630579</v>
      </c>
      <c r="K265" s="4">
        <f t="shared" si="271"/>
        <v>120154.02357544567</v>
      </c>
      <c r="L265" s="4">
        <f t="shared" si="272"/>
        <v>26184.433252830055</v>
      </c>
      <c r="M265" s="4">
        <f t="shared" si="273"/>
        <v>7238.8470355852796</v>
      </c>
      <c r="N265" s="11">
        <f t="shared" si="274"/>
        <v>-5.8021836483340694E-3</v>
      </c>
      <c r="O265" s="11">
        <f t="shared" si="275"/>
        <v>-1.6890041726361771E-3</v>
      </c>
      <c r="P265" s="11">
        <f t="shared" si="276"/>
        <v>-2.4447084567225108E-4</v>
      </c>
      <c r="Q265" s="4">
        <f t="shared" si="277"/>
        <v>2064.3614196692124</v>
      </c>
      <c r="R265" s="4">
        <f t="shared" si="278"/>
        <v>3591.5120410630366</v>
      </c>
      <c r="S265" s="4">
        <f t="shared" si="279"/>
        <v>2686.4908085590387</v>
      </c>
      <c r="T265" s="4">
        <f t="shared" si="280"/>
        <v>14.742494999966352</v>
      </c>
      <c r="U265" s="4">
        <f t="shared" si="281"/>
        <v>46.273509405860104</v>
      </c>
      <c r="V265" s="4">
        <f t="shared" si="282"/>
        <v>84.926198624218415</v>
      </c>
      <c r="W265" s="11">
        <f t="shared" si="283"/>
        <v>-1.0734613539272964E-2</v>
      </c>
      <c r="X265" s="11">
        <f t="shared" si="284"/>
        <v>-1.217998157191269E-2</v>
      </c>
      <c r="Y265" s="11">
        <f t="shared" si="285"/>
        <v>-9.7425357312937999E-3</v>
      </c>
      <c r="Z265" s="4">
        <f t="shared" si="298"/>
        <v>1664.2612363072717</v>
      </c>
      <c r="AA265" s="4">
        <f t="shared" si="299"/>
        <v>8913.7063165623895</v>
      </c>
      <c r="AB265" s="4">
        <f t="shared" si="300"/>
        <v>39073.682713315196</v>
      </c>
      <c r="AC265" s="12">
        <f t="shared" si="286"/>
        <v>0.99113185553794225</v>
      </c>
      <c r="AD265" s="12">
        <f t="shared" si="287"/>
        <v>3.0593894350602717</v>
      </c>
      <c r="AE265" s="12">
        <f t="shared" si="288"/>
        <v>17.999112749339268</v>
      </c>
      <c r="AF265" s="11">
        <f t="shared" si="289"/>
        <v>-4.0504037456468023E-3</v>
      </c>
      <c r="AG265" s="11">
        <f t="shared" si="290"/>
        <v>2.9673830763510267E-4</v>
      </c>
      <c r="AH265" s="11">
        <f t="shared" si="291"/>
        <v>9.7937136394747881E-3</v>
      </c>
      <c r="AI265" s="1">
        <f t="shared" si="255"/>
        <v>295855.350363234</v>
      </c>
      <c r="AJ265" s="1">
        <f t="shared" si="256"/>
        <v>157338.56032053064</v>
      </c>
      <c r="AK265" s="1">
        <f t="shared" si="257"/>
        <v>63251.161150111104</v>
      </c>
      <c r="AL265" s="10">
        <f t="shared" si="292"/>
        <v>90.60337245732012</v>
      </c>
      <c r="AM265" s="10">
        <f t="shared" si="293"/>
        <v>22.108525165759524</v>
      </c>
      <c r="AN265" s="10">
        <f t="shared" si="294"/>
        <v>6.9349141977251572</v>
      </c>
      <c r="AO265" s="7">
        <f t="shared" si="295"/>
        <v>2.5238755737228792E-3</v>
      </c>
      <c r="AP265" s="7">
        <f t="shared" si="296"/>
        <v>3.1794175594580892E-3</v>
      </c>
      <c r="AQ265" s="7">
        <f t="shared" si="297"/>
        <v>2.8841328871688295E-3</v>
      </c>
      <c r="AR265" s="1">
        <f t="shared" si="303"/>
        <v>140027.95454052548</v>
      </c>
      <c r="AS265" s="1">
        <f t="shared" si="301"/>
        <v>77614.861876203533</v>
      </c>
      <c r="AT265" s="1">
        <f t="shared" si="302"/>
        <v>31633.239825630579</v>
      </c>
      <c r="AU265" s="1">
        <f t="shared" si="258"/>
        <v>28005.590908105096</v>
      </c>
      <c r="AV265" s="1">
        <f t="shared" si="259"/>
        <v>15522.972375240708</v>
      </c>
      <c r="AW265" s="1">
        <f t="shared" si="260"/>
        <v>6326.6479651261161</v>
      </c>
      <c r="AX265">
        <v>0.2</v>
      </c>
      <c r="AY265">
        <v>0.2</v>
      </c>
      <c r="AZ265">
        <v>0.2</v>
      </c>
      <c r="BA265">
        <f t="shared" si="304"/>
        <v>0.2</v>
      </c>
      <c r="BB265">
        <f t="shared" si="310"/>
        <v>4.000000000000001E-3</v>
      </c>
      <c r="BC265">
        <f t="shared" si="305"/>
        <v>4.000000000000001E-3</v>
      </c>
      <c r="BD265">
        <f t="shared" si="306"/>
        <v>4.000000000000001E-3</v>
      </c>
      <c r="BE265">
        <f t="shared" si="307"/>
        <v>560.11181816210205</v>
      </c>
      <c r="BF265">
        <f t="shared" si="308"/>
        <v>310.45944750481419</v>
      </c>
      <c r="BG265">
        <f t="shared" si="309"/>
        <v>126.53295930252234</v>
      </c>
      <c r="BH265">
        <f t="shared" si="311"/>
        <v>3365.5282352480922</v>
      </c>
      <c r="BI265">
        <f t="shared" si="312"/>
        <v>348.29445404540121</v>
      </c>
      <c r="BJ265">
        <f t="shared" si="313"/>
        <v>32.383167010619026</v>
      </c>
      <c r="BK265" s="7">
        <f t="shared" si="314"/>
        <v>2.6178408219924648E-2</v>
      </c>
      <c r="BL265" s="8">
        <f>BL$3*temperature!$I375+BL$4*temperature!$I375^2+BL$5*temperature!$I375^6</f>
        <v>-56.09808722396253</v>
      </c>
      <c r="BM265" s="8">
        <f>BM$3*temperature!$I375+BM$4*temperature!$I375^2+BM$5*temperature!$I375^6</f>
        <v>-46.327847770903801</v>
      </c>
      <c r="BN265" s="8">
        <f>BN$3*temperature!$I375+BN$4*temperature!$I375^2+BN$5*temperature!$I375^6</f>
        <v>-38.624954810369964</v>
      </c>
      <c r="BO265" s="8"/>
      <c r="BP265" s="8"/>
      <c r="BQ265" s="8"/>
    </row>
    <row r="266" spans="1:69" x14ac:dyDescent="0.3">
      <c r="A266">
        <f t="shared" si="261"/>
        <v>2220</v>
      </c>
      <c r="B266" s="4">
        <f t="shared" si="262"/>
        <v>1165.4038911578643</v>
      </c>
      <c r="C266" s="4">
        <f t="shared" si="263"/>
        <v>2964.1609695988163</v>
      </c>
      <c r="D266" s="4">
        <f t="shared" si="264"/>
        <v>4369.9294430086848</v>
      </c>
      <c r="E266" s="11">
        <f t="shared" si="265"/>
        <v>8.6215446704616637E-8</v>
      </c>
      <c r="F266" s="11">
        <f t="shared" si="266"/>
        <v>1.6985021122631347E-7</v>
      </c>
      <c r="G266" s="11">
        <f t="shared" si="267"/>
        <v>3.467431642833117E-7</v>
      </c>
      <c r="H266" s="4">
        <f t="shared" si="268"/>
        <v>139209.37127553305</v>
      </c>
      <c r="I266" s="4">
        <f t="shared" si="269"/>
        <v>77481.287561673773</v>
      </c>
      <c r="J266" s="4">
        <f t="shared" si="270"/>
        <v>31624.730802877482</v>
      </c>
      <c r="K266" s="4">
        <f t="shared" si="271"/>
        <v>119451.61015141651</v>
      </c>
      <c r="L266" s="4">
        <f t="shared" si="272"/>
        <v>26139.365694488737</v>
      </c>
      <c r="M266" s="4">
        <f t="shared" si="273"/>
        <v>7236.8973493320154</v>
      </c>
      <c r="N266" s="11">
        <f t="shared" si="274"/>
        <v>-5.8459417598122343E-3</v>
      </c>
      <c r="O266" s="11">
        <f t="shared" si="275"/>
        <v>-1.7211584419704051E-3</v>
      </c>
      <c r="P266" s="11">
        <f t="shared" si="276"/>
        <v>-2.6933657303152003E-4</v>
      </c>
      <c r="Q266" s="4">
        <f t="shared" si="277"/>
        <v>2030.2628828159643</v>
      </c>
      <c r="R266" s="4">
        <f t="shared" si="278"/>
        <v>3541.6618221729204</v>
      </c>
      <c r="S266" s="4">
        <f t="shared" si="279"/>
        <v>2659.6019772442864</v>
      </c>
      <c r="T266" s="4">
        <f t="shared" si="280"/>
        <v>14.58424001353705</v>
      </c>
      <c r="U266" s="4">
        <f t="shared" si="281"/>
        <v>45.709898914028997</v>
      </c>
      <c r="V266" s="4">
        <f t="shared" si="282"/>
        <v>84.098802099599013</v>
      </c>
      <c r="W266" s="11">
        <f t="shared" si="283"/>
        <v>-1.0734613539272964E-2</v>
      </c>
      <c r="X266" s="11">
        <f t="shared" si="284"/>
        <v>-1.217998157191269E-2</v>
      </c>
      <c r="Y266" s="11">
        <f t="shared" si="285"/>
        <v>-9.7425357312937999E-3</v>
      </c>
      <c r="Z266" s="4">
        <f t="shared" si="298"/>
        <v>1630.2136144931319</v>
      </c>
      <c r="AA266" s="4">
        <f t="shared" si="299"/>
        <v>8792.8756044672464</v>
      </c>
      <c r="AB266" s="4">
        <f t="shared" si="300"/>
        <v>39062.416487397211</v>
      </c>
      <c r="AC266" s="12">
        <f t="shared" si="286"/>
        <v>0.9871173713578415</v>
      </c>
      <c r="AD266" s="12">
        <f t="shared" si="287"/>
        <v>3.0602972731036284</v>
      </c>
      <c r="AE266" s="12">
        <f t="shared" si="288"/>
        <v>18.175390905370918</v>
      </c>
      <c r="AF266" s="11">
        <f t="shared" si="289"/>
        <v>-4.0504037456468023E-3</v>
      </c>
      <c r="AG266" s="11">
        <f t="shared" si="290"/>
        <v>2.9673830763510267E-4</v>
      </c>
      <c r="AH266" s="11">
        <f t="shared" si="291"/>
        <v>9.7937136394747881E-3</v>
      </c>
      <c r="AI266" s="1">
        <f t="shared" si="255"/>
        <v>294275.40623501566</v>
      </c>
      <c r="AJ266" s="1">
        <f t="shared" si="256"/>
        <v>157127.67666371827</v>
      </c>
      <c r="AK266" s="1">
        <f t="shared" si="257"/>
        <v>63252.693000226114</v>
      </c>
      <c r="AL266" s="10">
        <f t="shared" si="292"/>
        <v>90.829757379575639</v>
      </c>
      <c r="AM266" s="10">
        <f t="shared" si="293"/>
        <v>22.178114476554001</v>
      </c>
      <c r="AN266" s="10">
        <f t="shared" si="294"/>
        <v>6.9547153996914366</v>
      </c>
      <c r="AO266" s="7">
        <f t="shared" si="295"/>
        <v>2.4986368179856504E-3</v>
      </c>
      <c r="AP266" s="7">
        <f t="shared" si="296"/>
        <v>3.1476233838635083E-3</v>
      </c>
      <c r="AQ266" s="7">
        <f t="shared" si="297"/>
        <v>2.855291558297141E-3</v>
      </c>
      <c r="AR266" s="1">
        <f t="shared" si="303"/>
        <v>139209.37127553305</v>
      </c>
      <c r="AS266" s="1">
        <f t="shared" si="301"/>
        <v>77481.287561673773</v>
      </c>
      <c r="AT266" s="1">
        <f t="shared" si="302"/>
        <v>31624.730802877482</v>
      </c>
      <c r="AU266" s="1">
        <f t="shared" si="258"/>
        <v>27841.87425510661</v>
      </c>
      <c r="AV266" s="1">
        <f t="shared" si="259"/>
        <v>15496.257512334756</v>
      </c>
      <c r="AW266" s="1">
        <f t="shared" si="260"/>
        <v>6324.9461605754968</v>
      </c>
      <c r="AX266">
        <v>0.2</v>
      </c>
      <c r="AY266">
        <v>0.2</v>
      </c>
      <c r="AZ266">
        <v>0.2</v>
      </c>
      <c r="BA266">
        <f t="shared" si="304"/>
        <v>0.2</v>
      </c>
      <c r="BB266">
        <f t="shared" si="310"/>
        <v>4.000000000000001E-3</v>
      </c>
      <c r="BC266">
        <f t="shared" si="305"/>
        <v>4.000000000000001E-3</v>
      </c>
      <c r="BD266">
        <f t="shared" si="306"/>
        <v>4.000000000000001E-3</v>
      </c>
      <c r="BE266">
        <f t="shared" si="307"/>
        <v>556.83748510213229</v>
      </c>
      <c r="BF266">
        <f t="shared" si="308"/>
        <v>309.92515024669518</v>
      </c>
      <c r="BG266">
        <f t="shared" si="309"/>
        <v>126.49892321150996</v>
      </c>
      <c r="BH266">
        <f t="shared" si="311"/>
        <v>3415.7332520822119</v>
      </c>
      <c r="BI266">
        <f t="shared" si="312"/>
        <v>352.47302951634703</v>
      </c>
      <c r="BJ266">
        <f t="shared" si="313"/>
        <v>32.383793576191728</v>
      </c>
      <c r="BK266" s="7">
        <f t="shared" si="314"/>
        <v>2.6145925407695864E-2</v>
      </c>
      <c r="BL266" s="8">
        <f>BL$3*temperature!$I376+BL$4*temperature!$I376^2+BL$5*temperature!$I376^6</f>
        <v>-56.414354622897839</v>
      </c>
      <c r="BM266" s="8">
        <f>BM$3*temperature!$I376+BM$4*temperature!$I376^2+BM$5*temperature!$I376^6</f>
        <v>-46.571798300616493</v>
      </c>
      <c r="BN266" s="8">
        <f>BN$3*temperature!$I376+BN$4*temperature!$I376^2+BN$5*temperature!$I376^6</f>
        <v>-38.814626824077145</v>
      </c>
      <c r="BO266" s="8"/>
      <c r="BP266" s="8"/>
      <c r="BQ266" s="8"/>
    </row>
    <row r="267" spans="1:69" x14ac:dyDescent="0.3">
      <c r="A267">
        <f t="shared" si="261"/>
        <v>2221</v>
      </c>
      <c r="B267" s="4">
        <f t="shared" si="262"/>
        <v>1165.4039866098906</v>
      </c>
      <c r="C267" s="4">
        <f t="shared" si="263"/>
        <v>2964.1614478890151</v>
      </c>
      <c r="D267" s="4">
        <f t="shared" si="264"/>
        <v>4369.9308824896889</v>
      </c>
      <c r="E267" s="11">
        <f t="shared" si="265"/>
        <v>8.1904674369385801E-8</v>
      </c>
      <c r="F267" s="11">
        <f t="shared" si="266"/>
        <v>1.6135770066499779E-7</v>
      </c>
      <c r="G267" s="11">
        <f t="shared" si="267"/>
        <v>3.2940600606914611E-7</v>
      </c>
      <c r="H267" s="4">
        <f t="shared" si="268"/>
        <v>138389.52980705877</v>
      </c>
      <c r="I267" s="4">
        <f t="shared" si="269"/>
        <v>77345.490055772141</v>
      </c>
      <c r="J267" s="4">
        <f t="shared" si="270"/>
        <v>31615.450140615889</v>
      </c>
      <c r="K267" s="4">
        <f t="shared" si="271"/>
        <v>118748.11773179864</v>
      </c>
      <c r="L267" s="4">
        <f t="shared" si="272"/>
        <v>26093.54834935028</v>
      </c>
      <c r="M267" s="4">
        <f t="shared" si="273"/>
        <v>7234.7712105239425</v>
      </c>
      <c r="N267" s="11">
        <f t="shared" si="274"/>
        <v>-5.889350664475046E-3</v>
      </c>
      <c r="O267" s="11">
        <f t="shared" si="275"/>
        <v>-1.7528101360209103E-3</v>
      </c>
      <c r="P267" s="11">
        <f t="shared" si="276"/>
        <v>-2.9379148348274153E-4</v>
      </c>
      <c r="Q267" s="4">
        <f t="shared" si="277"/>
        <v>1996.6403818852887</v>
      </c>
      <c r="R267" s="4">
        <f t="shared" si="278"/>
        <v>3492.3927608584368</v>
      </c>
      <c r="S267" s="4">
        <f t="shared" si="279"/>
        <v>2632.9178213479113</v>
      </c>
      <c r="T267" s="4">
        <f t="shared" si="280"/>
        <v>14.427683833227729</v>
      </c>
      <c r="U267" s="4">
        <f t="shared" si="281"/>
        <v>45.153153187602129</v>
      </c>
      <c r="V267" s="4">
        <f t="shared" si="282"/>
        <v>83.279466515184666</v>
      </c>
      <c r="W267" s="11">
        <f t="shared" si="283"/>
        <v>-1.0734613539272964E-2</v>
      </c>
      <c r="X267" s="11">
        <f t="shared" si="284"/>
        <v>-1.217998157191269E-2</v>
      </c>
      <c r="Y267" s="11">
        <f t="shared" si="285"/>
        <v>-9.7425357312937999E-3</v>
      </c>
      <c r="Z267" s="4">
        <f t="shared" si="298"/>
        <v>1596.7922515781593</v>
      </c>
      <c r="AA267" s="4">
        <f t="shared" si="299"/>
        <v>8673.403380863454</v>
      </c>
      <c r="AB267" s="4">
        <f t="shared" si="300"/>
        <v>39050.181524466519</v>
      </c>
      <c r="AC267" s="12">
        <f t="shared" si="286"/>
        <v>0.98311914745950069</v>
      </c>
      <c r="AD267" s="12">
        <f t="shared" si="287"/>
        <v>3.0612053805373094</v>
      </c>
      <c r="AE267" s="12">
        <f t="shared" si="288"/>
        <v>18.353395479183636</v>
      </c>
      <c r="AF267" s="11">
        <f t="shared" si="289"/>
        <v>-4.0504037456468023E-3</v>
      </c>
      <c r="AG267" s="11">
        <f t="shared" si="290"/>
        <v>2.9673830763510267E-4</v>
      </c>
      <c r="AH267" s="11">
        <f t="shared" si="291"/>
        <v>9.7937136394747881E-3</v>
      </c>
      <c r="AI267" s="1">
        <f t="shared" si="255"/>
        <v>292689.73986662069</v>
      </c>
      <c r="AJ267" s="1">
        <f t="shared" si="256"/>
        <v>156911.16650968121</v>
      </c>
      <c r="AK267" s="1">
        <f t="shared" si="257"/>
        <v>63252.369860778999</v>
      </c>
      <c r="AL267" s="10">
        <f t="shared" si="292"/>
        <v>91.054438449773372</v>
      </c>
      <c r="AM267" s="10">
        <f t="shared" si="293"/>
        <v>22.247224744773042</v>
      </c>
      <c r="AN267" s="10">
        <f t="shared" si="294"/>
        <v>6.9743745624608229</v>
      </c>
      <c r="AO267" s="7">
        <f t="shared" si="295"/>
        <v>2.4736504498057937E-3</v>
      </c>
      <c r="AP267" s="7">
        <f t="shared" si="296"/>
        <v>3.1161471500248733E-3</v>
      </c>
      <c r="AQ267" s="7">
        <f t="shared" si="297"/>
        <v>2.8267386427141697E-3</v>
      </c>
      <c r="AR267" s="1">
        <f t="shared" si="303"/>
        <v>138389.52980705877</v>
      </c>
      <c r="AS267" s="1">
        <f t="shared" si="301"/>
        <v>77345.490055772141</v>
      </c>
      <c r="AT267" s="1">
        <f t="shared" si="302"/>
        <v>31615.450140615889</v>
      </c>
      <c r="AU267" s="1">
        <f t="shared" si="258"/>
        <v>27677.905961411758</v>
      </c>
      <c r="AV267" s="1">
        <f t="shared" si="259"/>
        <v>15469.098011154429</v>
      </c>
      <c r="AW267" s="1">
        <f t="shared" si="260"/>
        <v>6323.0900281231779</v>
      </c>
      <c r="AX267">
        <v>0.2</v>
      </c>
      <c r="AY267">
        <v>0.2</v>
      </c>
      <c r="AZ267">
        <v>0.2</v>
      </c>
      <c r="BA267">
        <f t="shared" si="304"/>
        <v>0.2</v>
      </c>
      <c r="BB267">
        <f t="shared" si="310"/>
        <v>4.000000000000001E-3</v>
      </c>
      <c r="BC267">
        <f t="shared" si="305"/>
        <v>4.000000000000001E-3</v>
      </c>
      <c r="BD267">
        <f t="shared" si="306"/>
        <v>4.000000000000001E-3</v>
      </c>
      <c r="BE267">
        <f t="shared" si="307"/>
        <v>553.55811922823523</v>
      </c>
      <c r="BF267">
        <f t="shared" si="308"/>
        <v>309.38196022308864</v>
      </c>
      <c r="BG267">
        <f t="shared" si="309"/>
        <v>126.46180056246358</v>
      </c>
      <c r="BH267">
        <f t="shared" si="311"/>
        <v>3466.688410349791</v>
      </c>
      <c r="BI267">
        <f t="shared" si="312"/>
        <v>356.70191577356229</v>
      </c>
      <c r="BJ267">
        <f t="shared" si="313"/>
        <v>32.384433471386082</v>
      </c>
      <c r="BK267" s="7">
        <f t="shared" si="314"/>
        <v>2.6113900848371813E-2</v>
      </c>
      <c r="BL267" s="8">
        <f>BL$3*temperature!$I377+BL$4*temperature!$I377^2+BL$5*temperature!$I377^6</f>
        <v>-56.728711629534587</v>
      </c>
      <c r="BM267" s="8">
        <f>BM$3*temperature!$I377+BM$4*temperature!$I377^2+BM$5*temperature!$I377^6</f>
        <v>-46.814248424812618</v>
      </c>
      <c r="BN267" s="8">
        <f>BN$3*temperature!$I377+BN$4*temperature!$I377^2+BN$5*temperature!$I377^6</f>
        <v>-39.003109399685108</v>
      </c>
      <c r="BO267" s="8"/>
      <c r="BP267" s="8"/>
      <c r="BQ267" s="8"/>
    </row>
    <row r="268" spans="1:69" x14ac:dyDescent="0.3">
      <c r="A268">
        <f t="shared" si="261"/>
        <v>2222</v>
      </c>
      <c r="B268" s="4">
        <f t="shared" si="262"/>
        <v>1165.4040772893229</v>
      </c>
      <c r="C268" s="4">
        <f t="shared" si="263"/>
        <v>2964.1619022647774</v>
      </c>
      <c r="D268" s="4">
        <f t="shared" si="264"/>
        <v>4369.932249997094</v>
      </c>
      <c r="E268" s="11">
        <f t="shared" si="265"/>
        <v>7.7809440650916511E-8</v>
      </c>
      <c r="F268" s="11">
        <f t="shared" si="266"/>
        <v>1.5328981563174789E-7</v>
      </c>
      <c r="G268" s="11">
        <f t="shared" si="267"/>
        <v>3.1293570576568881E-7</v>
      </c>
      <c r="H268" s="4">
        <f t="shared" si="268"/>
        <v>137568.55530034512</v>
      </c>
      <c r="I268" s="4">
        <f t="shared" si="269"/>
        <v>77207.519917003287</v>
      </c>
      <c r="J268" s="4">
        <f t="shared" si="270"/>
        <v>31605.411261587298</v>
      </c>
      <c r="K268" s="4">
        <f t="shared" si="271"/>
        <v>118043.65368304128</v>
      </c>
      <c r="L268" s="4">
        <f t="shared" si="272"/>
        <v>26046.998262143723</v>
      </c>
      <c r="M268" s="4">
        <f t="shared" si="273"/>
        <v>7232.471684568638</v>
      </c>
      <c r="N268" s="11">
        <f t="shared" si="274"/>
        <v>-5.9324228645749599E-3</v>
      </c>
      <c r="O268" s="11">
        <f t="shared" si="275"/>
        <v>-1.7839692242437311E-3</v>
      </c>
      <c r="P268" s="11">
        <f t="shared" si="276"/>
        <v>-3.1784363159392814E-4</v>
      </c>
      <c r="Q268" s="4">
        <f t="shared" si="277"/>
        <v>1963.4896073185384</v>
      </c>
      <c r="R268" s="4">
        <f t="shared" si="278"/>
        <v>3443.701573266711</v>
      </c>
      <c r="S268" s="4">
        <f t="shared" si="279"/>
        <v>2606.4386379823627</v>
      </c>
      <c r="T268" s="4">
        <f t="shared" si="280"/>
        <v>14.272808223011213</v>
      </c>
      <c r="U268" s="4">
        <f t="shared" si="281"/>
        <v>44.603188613863381</v>
      </c>
      <c r="V268" s="4">
        <f t="shared" si="282"/>
        <v>82.468113336977396</v>
      </c>
      <c r="W268" s="11">
        <f t="shared" si="283"/>
        <v>-1.0734613539272964E-2</v>
      </c>
      <c r="X268" s="11">
        <f t="shared" si="284"/>
        <v>-1.217998157191269E-2</v>
      </c>
      <c r="Y268" s="11">
        <f t="shared" si="285"/>
        <v>-9.7425357312937999E-3</v>
      </c>
      <c r="Z268" s="4">
        <f t="shared" si="298"/>
        <v>1563.9877673328544</v>
      </c>
      <c r="AA268" s="4">
        <f t="shared" si="299"/>
        <v>8555.2831355302897</v>
      </c>
      <c r="AB268" s="4">
        <f t="shared" si="300"/>
        <v>39036.994790150435</v>
      </c>
      <c r="AC268" s="12">
        <f t="shared" si="286"/>
        <v>0.97913711798221359</v>
      </c>
      <c r="AD268" s="12">
        <f t="shared" si="287"/>
        <v>3.0621137574412534</v>
      </c>
      <c r="AE268" s="12">
        <f t="shared" si="288"/>
        <v>18.533143378818792</v>
      </c>
      <c r="AF268" s="11">
        <f t="shared" si="289"/>
        <v>-4.0504037456468023E-3</v>
      </c>
      <c r="AG268" s="11">
        <f t="shared" si="290"/>
        <v>2.9673830763510267E-4</v>
      </c>
      <c r="AH268" s="11">
        <f t="shared" si="291"/>
        <v>9.7937136394747881E-3</v>
      </c>
      <c r="AI268" s="1">
        <f t="shared" si="255"/>
        <v>291098.67184137041</v>
      </c>
      <c r="AJ268" s="1">
        <f t="shared" si="256"/>
        <v>156689.14786986751</v>
      </c>
      <c r="AK268" s="1">
        <f t="shared" si="257"/>
        <v>63250.22290282428</v>
      </c>
      <c r="AL268" s="10">
        <f t="shared" si="292"/>
        <v>91.277422933875187</v>
      </c>
      <c r="AM268" s="10">
        <f t="shared" si="293"/>
        <v>22.315857114497586</v>
      </c>
      <c r="AN268" s="10">
        <f t="shared" si="294"/>
        <v>6.9938921492044486</v>
      </c>
      <c r="AO268" s="7">
        <f t="shared" si="295"/>
        <v>2.4489139453077358E-3</v>
      </c>
      <c r="AP268" s="7">
        <f t="shared" si="296"/>
        <v>3.0849856785246247E-3</v>
      </c>
      <c r="AQ268" s="7">
        <f t="shared" si="297"/>
        <v>2.7984712562870279E-3</v>
      </c>
      <c r="AR268" s="1">
        <f t="shared" si="303"/>
        <v>137568.55530034512</v>
      </c>
      <c r="AS268" s="1">
        <f t="shared" si="301"/>
        <v>77207.519917003287</v>
      </c>
      <c r="AT268" s="1">
        <f t="shared" si="302"/>
        <v>31605.411261587298</v>
      </c>
      <c r="AU268" s="1">
        <f t="shared" si="258"/>
        <v>27513.711060069025</v>
      </c>
      <c r="AV268" s="1">
        <f t="shared" si="259"/>
        <v>15441.503983400658</v>
      </c>
      <c r="AW268" s="1">
        <f t="shared" si="260"/>
        <v>6321.0822523174602</v>
      </c>
      <c r="AX268">
        <v>0.2</v>
      </c>
      <c r="AY268">
        <v>0.2</v>
      </c>
      <c r="AZ268">
        <v>0.2</v>
      </c>
      <c r="BA268">
        <f t="shared" si="304"/>
        <v>0.2</v>
      </c>
      <c r="BB268">
        <f t="shared" si="310"/>
        <v>4.000000000000001E-3</v>
      </c>
      <c r="BC268">
        <f t="shared" si="305"/>
        <v>4.000000000000001E-3</v>
      </c>
      <c r="BD268">
        <f t="shared" si="306"/>
        <v>4.000000000000001E-3</v>
      </c>
      <c r="BE268">
        <f t="shared" si="307"/>
        <v>550.27422120138067</v>
      </c>
      <c r="BF268">
        <f t="shared" si="308"/>
        <v>308.83007966801324</v>
      </c>
      <c r="BG268">
        <f t="shared" si="309"/>
        <v>126.42164504634923</v>
      </c>
      <c r="BH268">
        <f t="shared" si="311"/>
        <v>3518.4048922568645</v>
      </c>
      <c r="BI268">
        <f t="shared" si="312"/>
        <v>360.9817171163333</v>
      </c>
      <c r="BJ268">
        <f t="shared" si="313"/>
        <v>32.385086435559103</v>
      </c>
      <c r="BK268" s="7">
        <f t="shared" si="314"/>
        <v>2.6082324139430874E-2</v>
      </c>
      <c r="BL268" s="8">
        <f>BL$3*temperature!$I378+BL$4*temperature!$I378^2+BL$5*temperature!$I378^6</f>
        <v>-57.041167021180627</v>
      </c>
      <c r="BM268" s="8">
        <f>BM$3*temperature!$I378+BM$4*temperature!$I378^2+BM$5*temperature!$I378^6</f>
        <v>-47.055205606251469</v>
      </c>
      <c r="BN268" s="8">
        <f>BN$3*temperature!$I378+BN$4*temperature!$I378^2+BN$5*temperature!$I378^6</f>
        <v>-39.190408929559155</v>
      </c>
      <c r="BO268" s="8"/>
      <c r="BP268" s="8"/>
      <c r="BQ268" s="8"/>
    </row>
    <row r="269" spans="1:69" x14ac:dyDescent="0.3">
      <c r="A269">
        <f t="shared" si="261"/>
        <v>2223</v>
      </c>
      <c r="B269" s="4">
        <f t="shared" si="262"/>
        <v>1165.4041634347905</v>
      </c>
      <c r="C269" s="4">
        <f t="shared" si="263"/>
        <v>2964.1623339218177</v>
      </c>
      <c r="D269" s="4">
        <f t="shared" si="264"/>
        <v>4369.9335491295351</v>
      </c>
      <c r="E269" s="11">
        <f t="shared" si="265"/>
        <v>7.3918968618370677E-8</v>
      </c>
      <c r="F269" s="11">
        <f t="shared" si="266"/>
        <v>1.4562532485016048E-7</v>
      </c>
      <c r="G269" s="11">
        <f t="shared" si="267"/>
        <v>2.9728892047740438E-7</v>
      </c>
      <c r="H269" s="4">
        <f t="shared" si="268"/>
        <v>136746.56980302732</v>
      </c>
      <c r="I269" s="4">
        <f t="shared" si="269"/>
        <v>77067.426861033149</v>
      </c>
      <c r="J269" s="4">
        <f t="shared" si="270"/>
        <v>31594.627377382465</v>
      </c>
      <c r="K269" s="4">
        <f t="shared" si="271"/>
        <v>117338.32269827728</v>
      </c>
      <c r="L269" s="4">
        <f t="shared" si="272"/>
        <v>25999.73219383938</v>
      </c>
      <c r="M269" s="4">
        <f t="shared" si="273"/>
        <v>7230.0017888546445</v>
      </c>
      <c r="N269" s="11">
        <f t="shared" si="274"/>
        <v>-5.975170733514279E-3</v>
      </c>
      <c r="O269" s="11">
        <f t="shared" si="275"/>
        <v>-1.8146455045854326E-3</v>
      </c>
      <c r="P269" s="11">
        <f t="shared" si="276"/>
        <v>-3.4150091721252274E-4</v>
      </c>
      <c r="Q269" s="4">
        <f t="shared" si="277"/>
        <v>1930.8062027603651</v>
      </c>
      <c r="R269" s="4">
        <f t="shared" si="278"/>
        <v>3395.5848623625243</v>
      </c>
      <c r="S269" s="4">
        <f t="shared" si="279"/>
        <v>2580.1646541316072</v>
      </c>
      <c r="T269" s="4">
        <f t="shared" si="280"/>
        <v>14.11959514261703</v>
      </c>
      <c r="U269" s="4">
        <f t="shared" si="281"/>
        <v>44.059922598497977</v>
      </c>
      <c r="V269" s="4">
        <f t="shared" si="282"/>
        <v>81.664664796099501</v>
      </c>
      <c r="W269" s="11">
        <f t="shared" si="283"/>
        <v>-1.0734613539272964E-2</v>
      </c>
      <c r="X269" s="11">
        <f t="shared" si="284"/>
        <v>-1.217998157191269E-2</v>
      </c>
      <c r="Y269" s="11">
        <f t="shared" si="285"/>
        <v>-9.7425357312937999E-3</v>
      </c>
      <c r="Z269" s="4">
        <f t="shared" si="298"/>
        <v>1531.7908404700975</v>
      </c>
      <c r="AA269" s="4">
        <f t="shared" si="299"/>
        <v>8438.5080569966794</v>
      </c>
      <c r="AB269" s="4">
        <f t="shared" si="300"/>
        <v>39022.872983749432</v>
      </c>
      <c r="AC269" s="12">
        <f t="shared" si="286"/>
        <v>0.9751712173320366</v>
      </c>
      <c r="AD269" s="12">
        <f t="shared" si="287"/>
        <v>3.0630224038954226</v>
      </c>
      <c r="AE269" s="12">
        <f t="shared" si="288"/>
        <v>18.714651677910272</v>
      </c>
      <c r="AF269" s="11">
        <f t="shared" si="289"/>
        <v>-4.0504037456468023E-3</v>
      </c>
      <c r="AG269" s="11">
        <f t="shared" si="290"/>
        <v>2.9673830763510267E-4</v>
      </c>
      <c r="AH269" s="11">
        <f t="shared" si="291"/>
        <v>9.7937136394747881E-3</v>
      </c>
      <c r="AI269" s="1">
        <f t="shared" si="255"/>
        <v>289502.51571730239</v>
      </c>
      <c r="AJ269" s="1">
        <f t="shared" si="256"/>
        <v>156461.73706628141</v>
      </c>
      <c r="AK269" s="1">
        <f t="shared" si="257"/>
        <v>63246.282864859313</v>
      </c>
      <c r="AL269" s="10">
        <f t="shared" si="292"/>
        <v>91.49871818225057</v>
      </c>
      <c r="AM269" s="10">
        <f t="shared" si="293"/>
        <v>22.384012773103787</v>
      </c>
      <c r="AN269" s="10">
        <f t="shared" si="294"/>
        <v>7.0132686332920775</v>
      </c>
      <c r="AO269" s="7">
        <f t="shared" si="295"/>
        <v>2.4244248058546583E-3</v>
      </c>
      <c r="AP269" s="7">
        <f t="shared" si="296"/>
        <v>3.0541358217393783E-3</v>
      </c>
      <c r="AQ269" s="7">
        <f t="shared" si="297"/>
        <v>2.7704865437241577E-3</v>
      </c>
      <c r="AR269" s="1">
        <f t="shared" si="303"/>
        <v>136746.56980302732</v>
      </c>
      <c r="AS269" s="1">
        <f t="shared" si="301"/>
        <v>77067.426861033149</v>
      </c>
      <c r="AT269" s="1">
        <f t="shared" si="302"/>
        <v>31594.627377382465</v>
      </c>
      <c r="AU269" s="1">
        <f t="shared" si="258"/>
        <v>27349.313960605465</v>
      </c>
      <c r="AV269" s="1">
        <f t="shared" si="259"/>
        <v>15413.485372206631</v>
      </c>
      <c r="AW269" s="1">
        <f t="shared" si="260"/>
        <v>6318.9254754764934</v>
      </c>
      <c r="AX269">
        <v>0.2</v>
      </c>
      <c r="AY269">
        <v>0.2</v>
      </c>
      <c r="AZ269">
        <v>0.2</v>
      </c>
      <c r="BA269">
        <f t="shared" si="304"/>
        <v>0.2</v>
      </c>
      <c r="BB269">
        <f t="shared" si="310"/>
        <v>4.000000000000001E-3</v>
      </c>
      <c r="BC269">
        <f t="shared" si="305"/>
        <v>4.000000000000001E-3</v>
      </c>
      <c r="BD269">
        <f t="shared" si="306"/>
        <v>4.000000000000001E-3</v>
      </c>
      <c r="BE269">
        <f t="shared" si="307"/>
        <v>546.98627921210937</v>
      </c>
      <c r="BF269">
        <f t="shared" si="308"/>
        <v>308.26970744413268</v>
      </c>
      <c r="BG269">
        <f t="shared" si="309"/>
        <v>126.37850950952989</v>
      </c>
      <c r="BH269">
        <f t="shared" si="311"/>
        <v>3570.8940461103848</v>
      </c>
      <c r="BI269">
        <f t="shared" si="312"/>
        <v>365.3130451046199</v>
      </c>
      <c r="BJ269">
        <f t="shared" si="313"/>
        <v>32.385752213108084</v>
      </c>
      <c r="BK269" s="7">
        <f t="shared" si="314"/>
        <v>2.6051185045164543E-2</v>
      </c>
      <c r="BL269" s="8">
        <f>BL$3*temperature!$I379+BL$4*temperature!$I379^2+BL$5*temperature!$I379^6</f>
        <v>-57.351729854981343</v>
      </c>
      <c r="BM269" s="8">
        <f>BM$3*temperature!$I379+BM$4*temperature!$I379^2+BM$5*temperature!$I379^6</f>
        <v>-47.294677507461927</v>
      </c>
      <c r="BN269" s="8">
        <f>BN$3*temperature!$I379+BN$4*temperature!$I379^2+BN$5*temperature!$I379^6</f>
        <v>-39.376531947682665</v>
      </c>
      <c r="BO269" s="8"/>
      <c r="BP269" s="8"/>
      <c r="BQ269" s="8"/>
    </row>
    <row r="270" spans="1:69" x14ac:dyDescent="0.3">
      <c r="A270">
        <f t="shared" si="261"/>
        <v>2224</v>
      </c>
      <c r="B270" s="4">
        <f t="shared" si="262"/>
        <v>1165.4042452729907</v>
      </c>
      <c r="C270" s="4">
        <f t="shared" si="263"/>
        <v>2964.1627439960653</v>
      </c>
      <c r="D270" s="4">
        <f t="shared" si="264"/>
        <v>4369.9347833057209</v>
      </c>
      <c r="E270" s="11">
        <f t="shared" si="265"/>
        <v>7.0223020187452136E-8</v>
      </c>
      <c r="F270" s="11">
        <f t="shared" si="266"/>
        <v>1.3834405860765245E-7</v>
      </c>
      <c r="G270" s="11">
        <f t="shared" si="267"/>
        <v>2.8242447445353414E-7</v>
      </c>
      <c r="H270" s="4">
        <f t="shared" si="268"/>
        <v>135923.69229850377</v>
      </c>
      <c r="I270" s="4">
        <f t="shared" si="269"/>
        <v>76925.259768312681</v>
      </c>
      <c r="J270" s="4">
        <f t="shared" si="270"/>
        <v>31583.11149065975</v>
      </c>
      <c r="K270" s="4">
        <f t="shared" si="271"/>
        <v>116632.22684302498</v>
      </c>
      <c r="L270" s="4">
        <f t="shared" si="272"/>
        <v>25951.766624192751</v>
      </c>
      <c r="M270" s="4">
        <f t="shared" si="273"/>
        <v>7227.3644932449315</v>
      </c>
      <c r="N270" s="11">
        <f t="shared" si="274"/>
        <v>-6.0176065160565395E-3</v>
      </c>
      <c r="O270" s="11">
        <f t="shared" si="275"/>
        <v>-1.8448486041712231E-3</v>
      </c>
      <c r="P270" s="11">
        <f t="shared" si="276"/>
        <v>-3.6477108674837222E-4</v>
      </c>
      <c r="Q270" s="4">
        <f t="shared" si="277"/>
        <v>1898.5857693631037</v>
      </c>
      <c r="R270" s="4">
        <f t="shared" si="278"/>
        <v>3348.0391240463491</v>
      </c>
      <c r="S270" s="4">
        <f t="shared" si="279"/>
        <v>2554.0960290473968</v>
      </c>
      <c r="T270" s="4">
        <f t="shared" si="280"/>
        <v>13.96802674543004</v>
      </c>
      <c r="U270" s="4">
        <f t="shared" si="281"/>
        <v>43.523273553188375</v>
      </c>
      <c r="V270" s="4">
        <f t="shared" si="282"/>
        <v>80.869043881339365</v>
      </c>
      <c r="W270" s="11">
        <f t="shared" si="283"/>
        <v>-1.0734613539272964E-2</v>
      </c>
      <c r="X270" s="11">
        <f t="shared" si="284"/>
        <v>-1.217998157191269E-2</v>
      </c>
      <c r="Y270" s="11">
        <f t="shared" si="285"/>
        <v>-9.7425357312937999E-3</v>
      </c>
      <c r="Z270" s="4">
        <f t="shared" si="298"/>
        <v>1500.192212085115</v>
      </c>
      <c r="AA270" s="4">
        <f t="shared" si="299"/>
        <v>8323.0710475534779</v>
      </c>
      <c r="AB270" s="4">
        <f t="shared" si="300"/>
        <v>39007.832540926116</v>
      </c>
      <c r="AC270" s="12">
        <f t="shared" si="286"/>
        <v>0.97122138018070792</v>
      </c>
      <c r="AD270" s="12">
        <f t="shared" si="287"/>
        <v>3.0639313199798028</v>
      </c>
      <c r="AE270" s="12">
        <f t="shared" si="288"/>
        <v>18.897937617306241</v>
      </c>
      <c r="AF270" s="11">
        <f t="shared" si="289"/>
        <v>-4.0504037456468023E-3</v>
      </c>
      <c r="AG270" s="11">
        <f t="shared" si="290"/>
        <v>2.9673830763510267E-4</v>
      </c>
      <c r="AH270" s="11">
        <f t="shared" si="291"/>
        <v>9.7937136394747881E-3</v>
      </c>
      <c r="AI270" s="1">
        <f t="shared" si="255"/>
        <v>287901.57810617762</v>
      </c>
      <c r="AJ270" s="1">
        <f t="shared" si="256"/>
        <v>156229.04873185989</v>
      </c>
      <c r="AK270" s="1">
        <f t="shared" si="257"/>
        <v>63240.580053849873</v>
      </c>
      <c r="AL270" s="10">
        <f t="shared" si="292"/>
        <v>91.718331626694862</v>
      </c>
      <c r="AM270" s="10">
        <f t="shared" si="293"/>
        <v>22.451692950195948</v>
      </c>
      <c r="AN270" s="10">
        <f t="shared" si="294"/>
        <v>7.0325044980043758</v>
      </c>
      <c r="AO270" s="7">
        <f t="shared" si="295"/>
        <v>2.4001805577961118E-3</v>
      </c>
      <c r="AP270" s="7">
        <f t="shared" si="296"/>
        <v>3.0235944635219844E-3</v>
      </c>
      <c r="AQ270" s="7">
        <f t="shared" si="297"/>
        <v>2.7427816782869159E-3</v>
      </c>
      <c r="AR270" s="1">
        <f t="shared" si="303"/>
        <v>135923.69229850377</v>
      </c>
      <c r="AS270" s="1">
        <f t="shared" si="301"/>
        <v>76925.259768312681</v>
      </c>
      <c r="AT270" s="1">
        <f t="shared" si="302"/>
        <v>31583.11149065975</v>
      </c>
      <c r="AU270" s="1">
        <f t="shared" si="258"/>
        <v>27184.738459700755</v>
      </c>
      <c r="AV270" s="1">
        <f t="shared" si="259"/>
        <v>15385.051953662536</v>
      </c>
      <c r="AW270" s="1">
        <f t="shared" si="260"/>
        <v>6316.6222981319506</v>
      </c>
      <c r="AX270">
        <v>0.2</v>
      </c>
      <c r="AY270">
        <v>0.2</v>
      </c>
      <c r="AZ270">
        <v>0.2</v>
      </c>
      <c r="BA270">
        <f t="shared" si="304"/>
        <v>0.19999999999999998</v>
      </c>
      <c r="BB270">
        <f t="shared" si="310"/>
        <v>4.000000000000001E-3</v>
      </c>
      <c r="BC270">
        <f t="shared" si="305"/>
        <v>4.000000000000001E-3</v>
      </c>
      <c r="BD270">
        <f t="shared" si="306"/>
        <v>4.000000000000001E-3</v>
      </c>
      <c r="BE270">
        <f t="shared" si="307"/>
        <v>543.69476919401518</v>
      </c>
      <c r="BF270">
        <f t="shared" si="308"/>
        <v>307.7010390732508</v>
      </c>
      <c r="BG270">
        <f t="shared" si="309"/>
        <v>126.33244596263903</v>
      </c>
      <c r="BH270">
        <f t="shared" si="311"/>
        <v>3624.1673887796992</v>
      </c>
      <c r="BI270">
        <f t="shared" si="312"/>
        <v>369.69651864704178</v>
      </c>
      <c r="BJ270">
        <f t="shared" si="313"/>
        <v>32.386430553426401</v>
      </c>
      <c r="BK270" s="7">
        <f t="shared" si="314"/>
        <v>2.6020473496695756E-2</v>
      </c>
      <c r="BL270" s="8">
        <f>BL$3*temperature!$I380+BL$4*temperature!$I380^2+BL$5*temperature!$I380^6</f>
        <v>-57.660409453418048</v>
      </c>
      <c r="BM270" s="8">
        <f>BM$3*temperature!$I380+BM$4*temperature!$I380^2+BM$5*temperature!$I380^6</f>
        <v>-47.532671979866421</v>
      </c>
      <c r="BN270" s="8">
        <f>BN$3*temperature!$I380+BN$4*temperature!$I380^2+BN$5*temperature!$I380^6</f>
        <v>-39.561485121464877</v>
      </c>
      <c r="BO270" s="8"/>
      <c r="BP270" s="8"/>
      <c r="BQ270" s="8"/>
    </row>
    <row r="271" spans="1:69" x14ac:dyDescent="0.3">
      <c r="A271">
        <f t="shared" si="261"/>
        <v>2225</v>
      </c>
      <c r="B271" s="4">
        <f t="shared" si="262"/>
        <v>1165.4043230192863</v>
      </c>
      <c r="C271" s="4">
        <f t="shared" si="263"/>
        <v>2964.1631335666543</v>
      </c>
      <c r="D271" s="4">
        <f t="shared" si="264"/>
        <v>4369.9359557734288</v>
      </c>
      <c r="E271" s="11">
        <f t="shared" si="265"/>
        <v>6.6711869178079529E-8</v>
      </c>
      <c r="F271" s="11">
        <f t="shared" si="266"/>
        <v>1.3142685567726982E-7</v>
      </c>
      <c r="G271" s="11">
        <f t="shared" si="267"/>
        <v>2.6830325073085743E-7</v>
      </c>
      <c r="H271" s="4">
        <f t="shared" si="268"/>
        <v>135100.03875959112</v>
      </c>
      <c r="I271" s="4">
        <f t="shared" si="269"/>
        <v>76781.066692083768</v>
      </c>
      <c r="J271" s="4">
        <f t="shared" si="270"/>
        <v>31570.876397442862</v>
      </c>
      <c r="K271" s="4">
        <f t="shared" si="271"/>
        <v>115925.46560113913</v>
      </c>
      <c r="L271" s="4">
        <f t="shared" si="272"/>
        <v>25903.117754418698</v>
      </c>
      <c r="M271" s="4">
        <f t="shared" si="273"/>
        <v>7224.5627205891569</v>
      </c>
      <c r="N271" s="11">
        <f t="shared" si="274"/>
        <v>-6.0597423286539165E-3</v>
      </c>
      <c r="O271" s="11">
        <f t="shared" si="275"/>
        <v>-1.8745879800221577E-3</v>
      </c>
      <c r="P271" s="11">
        <f t="shared" si="276"/>
        <v>-3.8766173456361575E-4</v>
      </c>
      <c r="Q271" s="4">
        <f t="shared" si="277"/>
        <v>1866.823869936549</v>
      </c>
      <c r="R271" s="4">
        <f t="shared" si="278"/>
        <v>3301.0607530888456</v>
      </c>
      <c r="S271" s="4">
        <f t="shared" si="279"/>
        <v>2528.2328565903799</v>
      </c>
      <c r="T271" s="4">
        <f t="shared" si="280"/>
        <v>13.81808537641162</v>
      </c>
      <c r="U271" s="4">
        <f t="shared" si="281"/>
        <v>42.993160883361227</v>
      </c>
      <c r="V271" s="4">
        <f t="shared" si="282"/>
        <v>80.081174331769844</v>
      </c>
      <c r="W271" s="11">
        <f t="shared" si="283"/>
        <v>-1.0734613539272964E-2</v>
      </c>
      <c r="X271" s="11">
        <f t="shared" si="284"/>
        <v>-1.217998157191269E-2</v>
      </c>
      <c r="Y271" s="11">
        <f t="shared" si="285"/>
        <v>-9.7425357312937999E-3</v>
      </c>
      <c r="Z271" s="4">
        <f t="shared" si="298"/>
        <v>1469.1826888854873</v>
      </c>
      <c r="AA271" s="4">
        <f t="shared" si="299"/>
        <v>8208.964737835764</v>
      </c>
      <c r="AB271" s="4">
        <f t="shared" si="300"/>
        <v>38991.889636501932</v>
      </c>
      <c r="AC271" s="12">
        <f t="shared" si="286"/>
        <v>0.96728754146457174</v>
      </c>
      <c r="AD271" s="12">
        <f t="shared" si="287"/>
        <v>3.0648405057744039</v>
      </c>
      <c r="AE271" s="12">
        <f t="shared" si="288"/>
        <v>19.083018606706798</v>
      </c>
      <c r="AF271" s="11">
        <f t="shared" si="289"/>
        <v>-4.0504037456468023E-3</v>
      </c>
      <c r="AG271" s="11">
        <f t="shared" si="290"/>
        <v>2.9673830763510267E-4</v>
      </c>
      <c r="AH271" s="11">
        <f t="shared" si="291"/>
        <v>9.7937136394747881E-3</v>
      </c>
      <c r="AI271" s="1">
        <f t="shared" si="255"/>
        <v>286296.15875526064</v>
      </c>
      <c r="AJ271" s="1">
        <f t="shared" si="256"/>
        <v>155991.19581233643</v>
      </c>
      <c r="AK271" s="1">
        <f t="shared" si="257"/>
        <v>63233.14434659684</v>
      </c>
      <c r="AL271" s="10">
        <f t="shared" si="292"/>
        <v>91.93627077749511</v>
      </c>
      <c r="AM271" s="10">
        <f t="shared" si="293"/>
        <v>22.518898916551848</v>
      </c>
      <c r="AN271" s="10">
        <f t="shared" si="294"/>
        <v>7.0516002362490768</v>
      </c>
      <c r="AO271" s="7">
        <f t="shared" si="295"/>
        <v>2.3761787522181507E-3</v>
      </c>
      <c r="AP271" s="7">
        <f t="shared" si="296"/>
        <v>2.9933585188867645E-3</v>
      </c>
      <c r="AQ271" s="7">
        <f t="shared" si="297"/>
        <v>2.7153538615040467E-3</v>
      </c>
      <c r="AR271" s="1">
        <f t="shared" si="303"/>
        <v>135100.03875959112</v>
      </c>
      <c r="AS271" s="1">
        <f t="shared" si="301"/>
        <v>76781.066692083768</v>
      </c>
      <c r="AT271" s="1">
        <f t="shared" si="302"/>
        <v>31570.876397442862</v>
      </c>
      <c r="AU271" s="1">
        <f t="shared" si="258"/>
        <v>27020.007751918223</v>
      </c>
      <c r="AV271" s="1">
        <f t="shared" si="259"/>
        <v>15356.213338416754</v>
      </c>
      <c r="AW271" s="1">
        <f t="shared" si="260"/>
        <v>6314.1752794885724</v>
      </c>
      <c r="AX271">
        <v>0.2</v>
      </c>
      <c r="AY271">
        <v>0.2</v>
      </c>
      <c r="AZ271">
        <v>0.2</v>
      </c>
      <c r="BA271">
        <f t="shared" si="304"/>
        <v>0.2</v>
      </c>
      <c r="BB271">
        <f t="shared" si="310"/>
        <v>4.000000000000001E-3</v>
      </c>
      <c r="BC271">
        <f t="shared" si="305"/>
        <v>4.000000000000001E-3</v>
      </c>
      <c r="BD271">
        <f t="shared" si="306"/>
        <v>4.000000000000001E-3</v>
      </c>
      <c r="BE271">
        <f t="shared" si="307"/>
        <v>540.40015503836457</v>
      </c>
      <c r="BF271">
        <f t="shared" si="308"/>
        <v>307.12426676833513</v>
      </c>
      <c r="BG271">
        <f t="shared" si="309"/>
        <v>126.28350558977148</v>
      </c>
      <c r="BH271">
        <f t="shared" si="311"/>
        <v>3678.2366081941022</v>
      </c>
      <c r="BI271">
        <f t="shared" si="312"/>
        <v>374.13276408994091</v>
      </c>
      <c r="BJ271">
        <f t="shared" si="313"/>
        <v>32.387121210856172</v>
      </c>
      <c r="BK271" s="7">
        <f t="shared" si="314"/>
        <v>2.5990179591908608E-2</v>
      </c>
      <c r="BL271" s="8">
        <f>BL$3*temperature!$I381+BL$4*temperature!$I381^2+BL$5*temperature!$I381^6</f>
        <v>-57.967215390173408</v>
      </c>
      <c r="BM271" s="8">
        <f>BM$3*temperature!$I381+BM$4*temperature!$I381^2+BM$5*temperature!$I381^6</f>
        <v>-47.769197053185593</v>
      </c>
      <c r="BN271" s="8">
        <f>BN$3*temperature!$I381+BN$4*temperature!$I381^2+BN$5*temperature!$I381^6</f>
        <v>-39.745275243764809</v>
      </c>
      <c r="BO271" s="8"/>
      <c r="BP271" s="8"/>
      <c r="BQ271" s="8"/>
    </row>
    <row r="272" spans="1:69" x14ac:dyDescent="0.3">
      <c r="A272">
        <f t="shared" si="261"/>
        <v>2226</v>
      </c>
      <c r="B272" s="4">
        <f t="shared" si="262"/>
        <v>1165.4043968782721</v>
      </c>
      <c r="C272" s="4">
        <f t="shared" si="263"/>
        <v>2964.1635036587622</v>
      </c>
      <c r="D272" s="4">
        <f t="shared" si="264"/>
        <v>4369.9370696180504</v>
      </c>
      <c r="E272" s="11">
        <f t="shared" si="265"/>
        <v>6.337627571917555E-8</v>
      </c>
      <c r="F272" s="11">
        <f t="shared" si="266"/>
        <v>1.2485551289340633E-7</v>
      </c>
      <c r="G272" s="11">
        <f t="shared" si="267"/>
        <v>2.5488808819431452E-7</v>
      </c>
      <c r="H272" s="4">
        <f t="shared" si="268"/>
        <v>134275.72220238854</v>
      </c>
      <c r="I272" s="4">
        <f t="shared" si="269"/>
        <v>76634.894866735587</v>
      </c>
      <c r="J272" s="4">
        <f t="shared" si="270"/>
        <v>31557.934689492224</v>
      </c>
      <c r="K272" s="4">
        <f t="shared" si="271"/>
        <v>115218.13592094573</v>
      </c>
      <c r="L272" s="4">
        <f t="shared" si="272"/>
        <v>25853.801509985085</v>
      </c>
      <c r="M272" s="4">
        <f t="shared" si="273"/>
        <v>7221.5993472534174</v>
      </c>
      <c r="N272" s="11">
        <f t="shared" si="274"/>
        <v>-6.1015901598970856E-3</v>
      </c>
      <c r="O272" s="11">
        <f t="shared" si="275"/>
        <v>-1.9038729198997961E-3</v>
      </c>
      <c r="P272" s="11">
        <f t="shared" si="276"/>
        <v>-4.101803043794483E-4</v>
      </c>
      <c r="Q272" s="4">
        <f t="shared" si="277"/>
        <v>1835.5160329462249</v>
      </c>
      <c r="R272" s="4">
        <f t="shared" si="278"/>
        <v>3254.6460488844714</v>
      </c>
      <c r="S272" s="4">
        <f t="shared" si="279"/>
        <v>2502.575167516512</v>
      </c>
      <c r="T272" s="4">
        <f t="shared" si="280"/>
        <v>13.669753570043163</v>
      </c>
      <c r="U272" s="4">
        <f t="shared" si="281"/>
        <v>42.469504976083613</v>
      </c>
      <c r="V272" s="4">
        <f t="shared" si="282"/>
        <v>79.300980629438612</v>
      </c>
      <c r="W272" s="11">
        <f t="shared" si="283"/>
        <v>-1.0734613539272964E-2</v>
      </c>
      <c r="X272" s="11">
        <f t="shared" si="284"/>
        <v>-1.217998157191269E-2</v>
      </c>
      <c r="Y272" s="11">
        <f t="shared" si="285"/>
        <v>-9.7425357312937999E-3</v>
      </c>
      <c r="Z272" s="4">
        <f t="shared" si="298"/>
        <v>1438.7531462182585</v>
      </c>
      <c r="AA272" s="4">
        <f t="shared" si="299"/>
        <v>8096.1815009813572</v>
      </c>
      <c r="AB272" s="4">
        <f t="shared" si="300"/>
        <v>38975.060187351177</v>
      </c>
      <c r="AC272" s="12">
        <f t="shared" si="286"/>
        <v>0.96336963638350614</v>
      </c>
      <c r="AD272" s="12">
        <f t="shared" si="287"/>
        <v>3.0657499613592591</v>
      </c>
      <c r="AE272" s="12">
        <f t="shared" si="288"/>
        <v>19.269912226317654</v>
      </c>
      <c r="AF272" s="11">
        <f t="shared" si="289"/>
        <v>-4.0504037456468023E-3</v>
      </c>
      <c r="AG272" s="11">
        <f t="shared" si="290"/>
        <v>2.9673830763510267E-4</v>
      </c>
      <c r="AH272" s="11">
        <f t="shared" si="291"/>
        <v>9.7937136394747881E-3</v>
      </c>
      <c r="AI272" s="1">
        <f t="shared" si="255"/>
        <v>284686.55063165282</v>
      </c>
      <c r="AJ272" s="1">
        <f t="shared" si="256"/>
        <v>155748.28956951952</v>
      </c>
      <c r="AK272" s="1">
        <f t="shared" si="257"/>
        <v>63224.005191425735</v>
      </c>
      <c r="AL272" s="10">
        <f t="shared" si="292"/>
        <v>92.152543220542981</v>
      </c>
      <c r="AM272" s="10">
        <f t="shared" si="293"/>
        <v>22.585631983080578</v>
      </c>
      <c r="AN272" s="10">
        <f t="shared" si="294"/>
        <v>7.0705563502810458</v>
      </c>
      <c r="AO272" s="7">
        <f t="shared" si="295"/>
        <v>2.3524169646959693E-3</v>
      </c>
      <c r="AP272" s="7">
        <f t="shared" si="296"/>
        <v>2.9634249336978969E-3</v>
      </c>
      <c r="AQ272" s="7">
        <f t="shared" si="297"/>
        <v>2.6882003228890063E-3</v>
      </c>
      <c r="AR272" s="1">
        <f t="shared" si="303"/>
        <v>134275.72220238854</v>
      </c>
      <c r="AS272" s="1">
        <f t="shared" si="301"/>
        <v>76634.894866735587</v>
      </c>
      <c r="AT272" s="1">
        <f t="shared" si="302"/>
        <v>31557.934689492224</v>
      </c>
      <c r="AU272" s="1">
        <f t="shared" si="258"/>
        <v>26855.14444047771</v>
      </c>
      <c r="AV272" s="1">
        <f t="shared" si="259"/>
        <v>15326.978973347119</v>
      </c>
      <c r="AW272" s="1">
        <f t="shared" si="260"/>
        <v>6311.5869378984453</v>
      </c>
      <c r="AX272">
        <v>0.2</v>
      </c>
      <c r="AY272">
        <v>0.2</v>
      </c>
      <c r="AZ272">
        <v>0.2</v>
      </c>
      <c r="BA272">
        <f t="shared" si="304"/>
        <v>0.2</v>
      </c>
      <c r="BB272">
        <f t="shared" si="310"/>
        <v>4.000000000000001E-3</v>
      </c>
      <c r="BC272">
        <f t="shared" si="305"/>
        <v>4.000000000000001E-3</v>
      </c>
      <c r="BD272">
        <f t="shared" si="306"/>
        <v>4.000000000000001E-3</v>
      </c>
      <c r="BE272">
        <f t="shared" si="307"/>
        <v>537.10288880955432</v>
      </c>
      <c r="BF272">
        <f t="shared" si="308"/>
        <v>306.53957946694243</v>
      </c>
      <c r="BG272">
        <f t="shared" si="309"/>
        <v>126.23173875796893</v>
      </c>
      <c r="BH272">
        <f t="shared" si="311"/>
        <v>3733.1135658769631</v>
      </c>
      <c r="BI272">
        <f t="shared" si="312"/>
        <v>378.62241530749532</v>
      </c>
      <c r="BJ272">
        <f t="shared" si="313"/>
        <v>32.387823944640303</v>
      </c>
      <c r="BK272" s="7">
        <f t="shared" si="314"/>
        <v>2.5960293595264389E-2</v>
      </c>
      <c r="BL272" s="8">
        <f>BL$3*temperature!$I382+BL$4*temperature!$I382^2+BL$5*temperature!$I382^6</f>
        <v>-58.272157476360896</v>
      </c>
      <c r="BM272" s="8">
        <f>BM$3*temperature!$I382+BM$4*temperature!$I382^2+BM$5*temperature!$I382^6</f>
        <v>-48.004260925121272</v>
      </c>
      <c r="BN272" s="8">
        <f>BN$3*temperature!$I382+BN$4*temperature!$I382^2+BN$5*temperature!$I382^6</f>
        <v>-39.927909225129419</v>
      </c>
      <c r="BO272" s="8"/>
      <c r="BP272" s="8"/>
      <c r="BQ272" s="8"/>
    </row>
    <row r="273" spans="1:69" x14ac:dyDescent="0.3">
      <c r="A273">
        <f t="shared" si="261"/>
        <v>2227</v>
      </c>
      <c r="B273" s="4">
        <f t="shared" si="262"/>
        <v>1165.4044670443129</v>
      </c>
      <c r="C273" s="4">
        <f t="shared" si="263"/>
        <v>2964.1638552463087</v>
      </c>
      <c r="D273" s="4">
        <f t="shared" si="264"/>
        <v>4369.9381277707107</v>
      </c>
      <c r="E273" s="11">
        <f t="shared" si="265"/>
        <v>6.0207461933216772E-8</v>
      </c>
      <c r="F273" s="11">
        <f t="shared" si="266"/>
        <v>1.1861273724873601E-7</v>
      </c>
      <c r="G273" s="11">
        <f t="shared" si="267"/>
        <v>2.4214368378459877E-7</v>
      </c>
      <c r="H273" s="4">
        <f t="shared" si="268"/>
        <v>133450.85274028196</v>
      </c>
      <c r="I273" s="4">
        <f t="shared" si="269"/>
        <v>76486.79071648595</v>
      </c>
      <c r="J273" s="4">
        <f t="shared" si="270"/>
        <v>31544.298756742974</v>
      </c>
      <c r="K273" s="4">
        <f t="shared" si="271"/>
        <v>114510.33226150116</v>
      </c>
      <c r="L273" s="4">
        <f t="shared" si="272"/>
        <v>25803.833543517198</v>
      </c>
      <c r="M273" s="4">
        <f t="shared" si="273"/>
        <v>7218.4772036658214</v>
      </c>
      <c r="N273" s="11">
        <f t="shared" si="274"/>
        <v>-6.1431618710635627E-3</v>
      </c>
      <c r="O273" s="11">
        <f t="shared" si="275"/>
        <v>-1.9327125432052616E-3</v>
      </c>
      <c r="P273" s="11">
        <f t="shared" si="276"/>
        <v>-4.3233409075560392E-4</v>
      </c>
      <c r="Q273" s="4">
        <f t="shared" si="277"/>
        <v>1804.6577563633336</v>
      </c>
      <c r="R273" s="4">
        <f t="shared" si="278"/>
        <v>3208.7912210271861</v>
      </c>
      <c r="S273" s="4">
        <f t="shared" si="279"/>
        <v>2477.1229317091656</v>
      </c>
      <c r="T273" s="4">
        <f t="shared" si="280"/>
        <v>13.523014048291653</v>
      </c>
      <c r="U273" s="4">
        <f t="shared" si="281"/>
        <v>41.952227188106662</v>
      </c>
      <c r="V273" s="4">
        <f t="shared" si="282"/>
        <v>78.528387992129666</v>
      </c>
      <c r="W273" s="11">
        <f t="shared" si="283"/>
        <v>-1.0734613539272964E-2</v>
      </c>
      <c r="X273" s="11">
        <f t="shared" si="284"/>
        <v>-1.217998157191269E-2</v>
      </c>
      <c r="Y273" s="11">
        <f t="shared" si="285"/>
        <v>-9.7425357312937999E-3</v>
      </c>
      <c r="Z273" s="4">
        <f t="shared" si="298"/>
        <v>1408.8945309011021</v>
      </c>
      <c r="AA273" s="4">
        <f t="shared" si="299"/>
        <v>7984.7134663710885</v>
      </c>
      <c r="AB273" s="4">
        <f t="shared" si="300"/>
        <v>38957.359855385097</v>
      </c>
      <c r="AC273" s="12">
        <f t="shared" si="286"/>
        <v>0.95946760039985601</v>
      </c>
      <c r="AD273" s="12">
        <f t="shared" si="287"/>
        <v>3.0666596868144254</v>
      </c>
      <c r="AE273" s="12">
        <f t="shared" si="288"/>
        <v>19.458636228520025</v>
      </c>
      <c r="AF273" s="11">
        <f t="shared" si="289"/>
        <v>-4.0504037456468023E-3</v>
      </c>
      <c r="AG273" s="11">
        <f t="shared" si="290"/>
        <v>2.9673830763510267E-4</v>
      </c>
      <c r="AH273" s="11">
        <f t="shared" si="291"/>
        <v>9.7937136394747881E-3</v>
      </c>
      <c r="AI273" s="1">
        <f t="shared" si="255"/>
        <v>283073.04000896524</v>
      </c>
      <c r="AJ273" s="1">
        <f t="shared" si="256"/>
        <v>155500.43958591469</v>
      </c>
      <c r="AK273" s="1">
        <f t="shared" si="257"/>
        <v>63213.191610181602</v>
      </c>
      <c r="AL273" s="10">
        <f t="shared" si="292"/>
        <v>92.36715661449476</v>
      </c>
      <c r="AM273" s="10">
        <f t="shared" si="293"/>
        <v>22.651893499792944</v>
      </c>
      <c r="AN273" s="10">
        <f t="shared" si="294"/>
        <v>7.0893733514262385</v>
      </c>
      <c r="AO273" s="7">
        <f t="shared" si="295"/>
        <v>2.3288927950490096E-3</v>
      </c>
      <c r="AP273" s="7">
        <f t="shared" si="296"/>
        <v>2.9337906843609177E-3</v>
      </c>
      <c r="AQ273" s="7">
        <f t="shared" si="297"/>
        <v>2.6613183196601163E-3</v>
      </c>
      <c r="AR273" s="1">
        <f t="shared" si="303"/>
        <v>133450.85274028196</v>
      </c>
      <c r="AS273" s="1">
        <f t="shared" si="301"/>
        <v>76486.79071648595</v>
      </c>
      <c r="AT273" s="1">
        <f t="shared" si="302"/>
        <v>31544.298756742974</v>
      </c>
      <c r="AU273" s="1">
        <f t="shared" si="258"/>
        <v>26690.170548056394</v>
      </c>
      <c r="AV273" s="1">
        <f t="shared" si="259"/>
        <v>15297.358143297191</v>
      </c>
      <c r="AW273" s="1">
        <f t="shared" si="260"/>
        <v>6308.8597513485947</v>
      </c>
      <c r="AX273">
        <v>0.2</v>
      </c>
      <c r="AY273">
        <v>0.2</v>
      </c>
      <c r="AZ273">
        <v>0.2</v>
      </c>
      <c r="BA273">
        <f t="shared" si="304"/>
        <v>0.19999999999999998</v>
      </c>
      <c r="BB273">
        <f t="shared" si="310"/>
        <v>4.000000000000001E-3</v>
      </c>
      <c r="BC273">
        <f t="shared" si="305"/>
        <v>4.000000000000001E-3</v>
      </c>
      <c r="BD273">
        <f t="shared" si="306"/>
        <v>4.000000000000001E-3</v>
      </c>
      <c r="BE273">
        <f t="shared" si="307"/>
        <v>533.80341096112795</v>
      </c>
      <c r="BF273">
        <f t="shared" si="308"/>
        <v>305.94716286594388</v>
      </c>
      <c r="BG273">
        <f t="shared" si="309"/>
        <v>126.17719502697193</v>
      </c>
      <c r="BH273">
        <f t="shared" si="311"/>
        <v>3788.8102995170084</v>
      </c>
      <c r="BI273">
        <f t="shared" si="312"/>
        <v>383.16611379292414</v>
      </c>
      <c r="BJ273">
        <f t="shared" si="313"/>
        <v>32.388538518872544</v>
      </c>
      <c r="BK273" s="7">
        <f t="shared" si="314"/>
        <v>2.5930805937533469E-2</v>
      </c>
      <c r="BL273" s="8">
        <f>BL$3*temperature!$I383+BL$4*temperature!$I383^2+BL$5*temperature!$I383^6</f>
        <v>-58.575245747115652</v>
      </c>
      <c r="BM273" s="8">
        <f>BM$3*temperature!$I383+BM$4*temperature!$I383^2+BM$5*temperature!$I383^6</f>
        <v>-48.237871951315306</v>
      </c>
      <c r="BN273" s="8">
        <f>BN$3*temperature!$I383+BN$4*temperature!$I383^2+BN$5*temperature!$I383^6</f>
        <v>-40.109394086243974</v>
      </c>
      <c r="BO273" s="8"/>
      <c r="BP273" s="8"/>
      <c r="BQ273" s="8"/>
    </row>
    <row r="274" spans="1:69" x14ac:dyDescent="0.3">
      <c r="A274">
        <f t="shared" si="261"/>
        <v>2228</v>
      </c>
      <c r="B274" s="4">
        <f t="shared" si="262"/>
        <v>1165.4045337020557</v>
      </c>
      <c r="C274" s="4">
        <f t="shared" si="263"/>
        <v>2964.1641892545176</v>
      </c>
      <c r="D274" s="4">
        <f t="shared" si="264"/>
        <v>4369.9391330159815</v>
      </c>
      <c r="E274" s="11">
        <f t="shared" si="265"/>
        <v>5.7197088836555931E-8</v>
      </c>
      <c r="F274" s="11">
        <f t="shared" si="266"/>
        <v>1.126821003862992E-7</v>
      </c>
      <c r="G274" s="11">
        <f t="shared" si="267"/>
        <v>2.3003649959536881E-7</v>
      </c>
      <c r="H274" s="4">
        <f t="shared" si="268"/>
        <v>132625.53763801954</v>
      </c>
      <c r="I274" s="4">
        <f t="shared" si="269"/>
        <v>76336.79986435984</v>
      </c>
      <c r="J274" s="4">
        <f t="shared" si="270"/>
        <v>31529.98078980323</v>
      </c>
      <c r="K274" s="4">
        <f t="shared" si="271"/>
        <v>113802.14663891659</v>
      </c>
      <c r="L274" s="4">
        <f t="shared" si="272"/>
        <v>25753.2292378036</v>
      </c>
      <c r="M274" s="4">
        <f t="shared" si="273"/>
        <v>7215.1990748764329</v>
      </c>
      <c r="N274" s="11">
        <f t="shared" si="274"/>
        <v>-6.1844691967823939E-3</v>
      </c>
      <c r="O274" s="11">
        <f t="shared" si="275"/>
        <v>-1.9611158019701147E-3</v>
      </c>
      <c r="P274" s="11">
        <f t="shared" si="276"/>
        <v>-4.5413024061691232E-4</v>
      </c>
      <c r="Q274" s="4">
        <f t="shared" si="277"/>
        <v>1774.2445113695667</v>
      </c>
      <c r="R274" s="4">
        <f t="shared" si="278"/>
        <v>3163.4923947111793</v>
      </c>
      <c r="S274" s="4">
        <f t="shared" si="279"/>
        <v>2451.8760603574178</v>
      </c>
      <c r="T274" s="4">
        <f t="shared" si="280"/>
        <v>13.377849718597083</v>
      </c>
      <c r="U274" s="4">
        <f t="shared" si="281"/>
        <v>41.44124983405483</v>
      </c>
      <c r="V274" s="4">
        <f t="shared" si="282"/>
        <v>77.763322366195439</v>
      </c>
      <c r="W274" s="11">
        <f t="shared" si="283"/>
        <v>-1.0734613539272964E-2</v>
      </c>
      <c r="X274" s="11">
        <f t="shared" si="284"/>
        <v>-1.217998157191269E-2</v>
      </c>
      <c r="Y274" s="11">
        <f t="shared" si="285"/>
        <v>-9.7425357312937999E-3</v>
      </c>
      <c r="Z274" s="4">
        <f t="shared" si="298"/>
        <v>1379.5978638644112</v>
      </c>
      <c r="AA274" s="4">
        <f t="shared" si="299"/>
        <v>7874.5525329573111</v>
      </c>
      <c r="AB274" s="4">
        <f t="shared" si="300"/>
        <v>38938.804050617495</v>
      </c>
      <c r="AC274" s="12">
        <f t="shared" si="286"/>
        <v>0.95558136923736969</v>
      </c>
      <c r="AD274" s="12">
        <f t="shared" si="287"/>
        <v>3.0675696822199834</v>
      </c>
      <c r="AE274" s="12">
        <f t="shared" si="288"/>
        <v>19.649208539556859</v>
      </c>
      <c r="AF274" s="11">
        <f t="shared" si="289"/>
        <v>-4.0504037456468023E-3</v>
      </c>
      <c r="AG274" s="11">
        <f t="shared" si="290"/>
        <v>2.9673830763510267E-4</v>
      </c>
      <c r="AH274" s="11">
        <f t="shared" si="291"/>
        <v>9.7937136394747881E-3</v>
      </c>
      <c r="AI274" s="1">
        <f t="shared" si="255"/>
        <v>281455.90655612509</v>
      </c>
      <c r="AJ274" s="1">
        <f t="shared" si="256"/>
        <v>155247.75377062042</v>
      </c>
      <c r="AK274" s="1">
        <f t="shared" si="257"/>
        <v>63200.732200512037</v>
      </c>
      <c r="AL274" s="10">
        <f t="shared" si="292"/>
        <v>92.580118687978043</v>
      </c>
      <c r="AM274" s="10">
        <f t="shared" si="293"/>
        <v>22.717684854784444</v>
      </c>
      <c r="AN274" s="10">
        <f t="shared" si="294"/>
        <v>7.1080517598095483</v>
      </c>
      <c r="AO274" s="7">
        <f t="shared" si="295"/>
        <v>2.3056038670985195E-3</v>
      </c>
      <c r="AP274" s="7">
        <f t="shared" si="296"/>
        <v>2.9044527775173084E-3</v>
      </c>
      <c r="AQ274" s="7">
        <f t="shared" si="297"/>
        <v>2.6347051364635152E-3</v>
      </c>
      <c r="AR274" s="1">
        <f t="shared" si="303"/>
        <v>132625.53763801954</v>
      </c>
      <c r="AS274" s="1">
        <f t="shared" si="301"/>
        <v>76336.79986435984</v>
      </c>
      <c r="AT274" s="1">
        <f t="shared" si="302"/>
        <v>31529.98078980323</v>
      </c>
      <c r="AU274" s="1">
        <f t="shared" si="258"/>
        <v>26525.107527603908</v>
      </c>
      <c r="AV274" s="1">
        <f t="shared" si="259"/>
        <v>15267.359972871969</v>
      </c>
      <c r="AW274" s="1">
        <f t="shared" si="260"/>
        <v>6305.9961579606461</v>
      </c>
      <c r="AX274">
        <v>0.2</v>
      </c>
      <c r="AY274">
        <v>0.2</v>
      </c>
      <c r="AZ274">
        <v>0.2</v>
      </c>
      <c r="BA274">
        <f t="shared" si="304"/>
        <v>0.19999999999999998</v>
      </c>
      <c r="BB274">
        <f t="shared" si="310"/>
        <v>4.000000000000001E-3</v>
      </c>
      <c r="BC274">
        <f t="shared" si="305"/>
        <v>4.000000000000001E-3</v>
      </c>
      <c r="BD274">
        <f t="shared" si="306"/>
        <v>4.000000000000001E-3</v>
      </c>
      <c r="BE274">
        <f t="shared" si="307"/>
        <v>530.50215055207832</v>
      </c>
      <c r="BF274">
        <f t="shared" si="308"/>
        <v>305.34719945743944</v>
      </c>
      <c r="BG274">
        <f t="shared" si="309"/>
        <v>126.11992315921295</v>
      </c>
      <c r="BH274">
        <f t="shared" si="311"/>
        <v>3845.3390255772151</v>
      </c>
      <c r="BI274">
        <f t="shared" si="312"/>
        <v>387.76450875077899</v>
      </c>
      <c r="BJ274">
        <f t="shared" si="313"/>
        <v>32.389264702446077</v>
      </c>
      <c r="BK274" s="7">
        <f t="shared" si="314"/>
        <v>2.5901707215426367E-2</v>
      </c>
      <c r="BL274" s="8">
        <f>BL$3*temperature!$I384+BL$4*temperature!$I384^2+BL$5*temperature!$I384^6</f>
        <v>-58.876490448543834</v>
      </c>
      <c r="BM274" s="8">
        <f>BM$3*temperature!$I384+BM$4*temperature!$I384^2+BM$5*temperature!$I384^6</f>
        <v>-48.470038635582327</v>
      </c>
      <c r="BN274" s="8">
        <f>BN$3*temperature!$I384+BN$4*temperature!$I384^2+BN$5*temperature!$I384^6</f>
        <v>-40.289736950592818</v>
      </c>
      <c r="BO274" s="8"/>
      <c r="BP274" s="8"/>
      <c r="BQ274" s="8"/>
    </row>
    <row r="275" spans="1:69" x14ac:dyDescent="0.3">
      <c r="A275">
        <f t="shared" si="261"/>
        <v>2229</v>
      </c>
      <c r="B275" s="4">
        <f t="shared" si="262"/>
        <v>1165.4045970269151</v>
      </c>
      <c r="C275" s="4">
        <f t="shared" si="263"/>
        <v>2964.164506562352</v>
      </c>
      <c r="D275" s="4">
        <f t="shared" si="264"/>
        <v>4369.9400879992081</v>
      </c>
      <c r="E275" s="11">
        <f t="shared" si="265"/>
        <v>5.4337234394728134E-8</v>
      </c>
      <c r="F275" s="11">
        <f t="shared" si="266"/>
        <v>1.0704799536698424E-7</v>
      </c>
      <c r="G275" s="11">
        <f t="shared" si="267"/>
        <v>2.1853467461560036E-7</v>
      </c>
      <c r="H275" s="4">
        <f t="shared" si="268"/>
        <v>131799.88136579408</v>
      </c>
      <c r="I275" s="4">
        <f t="shared" si="269"/>
        <v>76184.967141439993</v>
      </c>
      <c r="J275" s="4">
        <f t="shared" si="270"/>
        <v>31514.992782506506</v>
      </c>
      <c r="K275" s="4">
        <f t="shared" si="271"/>
        <v>113093.668672692</v>
      </c>
      <c r="L275" s="4">
        <f t="shared" si="272"/>
        <v>25702.003708894834</v>
      </c>
      <c r="M275" s="4">
        <f t="shared" si="273"/>
        <v>7211.767701130143</v>
      </c>
      <c r="N275" s="11">
        <f t="shared" si="274"/>
        <v>-6.2255237458087587E-3</v>
      </c>
      <c r="O275" s="11">
        <f t="shared" si="275"/>
        <v>-1.9890914819168382E-3</v>
      </c>
      <c r="P275" s="11">
        <f t="shared" si="276"/>
        <v>-4.7557575483092585E-4</v>
      </c>
      <c r="Q275" s="4">
        <f t="shared" si="277"/>
        <v>1744.2717459199889</v>
      </c>
      <c r="R275" s="4">
        <f t="shared" si="278"/>
        <v>3118.7456159596991</v>
      </c>
      <c r="S275" s="4">
        <f t="shared" si="279"/>
        <v>2426.8344080810257</v>
      </c>
      <c r="T275" s="4">
        <f t="shared" si="280"/>
        <v>13.234243671881472</v>
      </c>
      <c r="U275" s="4">
        <f t="shared" si="281"/>
        <v>40.936496174759014</v>
      </c>
      <c r="V275" s="4">
        <f t="shared" si="282"/>
        <v>77.005710419458666</v>
      </c>
      <c r="W275" s="11">
        <f t="shared" si="283"/>
        <v>-1.0734613539272964E-2</v>
      </c>
      <c r="X275" s="11">
        <f t="shared" si="284"/>
        <v>-1.217998157191269E-2</v>
      </c>
      <c r="Y275" s="11">
        <f t="shared" si="285"/>
        <v>-9.7425357312937999E-3</v>
      </c>
      <c r="Z275" s="4">
        <f t="shared" si="298"/>
        <v>1350.8542426110364</v>
      </c>
      <c r="AA275" s="4">
        <f t="shared" si="299"/>
        <v>7765.6903821869073</v>
      </c>
      <c r="AB275" s="4">
        <f t="shared" si="300"/>
        <v>38919.407934303912</v>
      </c>
      <c r="AC275" s="12">
        <f t="shared" si="286"/>
        <v>0.95171087888014039</v>
      </c>
      <c r="AD275" s="12">
        <f t="shared" si="287"/>
        <v>3.068479947656038</v>
      </c>
      <c r="AE275" s="12">
        <f t="shared" si="288"/>
        <v>19.8416472612356</v>
      </c>
      <c r="AF275" s="11">
        <f t="shared" si="289"/>
        <v>-4.0504037456468023E-3</v>
      </c>
      <c r="AG275" s="11">
        <f t="shared" si="290"/>
        <v>2.9673830763510267E-4</v>
      </c>
      <c r="AH275" s="11">
        <f t="shared" si="291"/>
        <v>9.7937136394747881E-3</v>
      </c>
      <c r="AI275" s="1">
        <f t="shared" si="255"/>
        <v>279835.42342811648</v>
      </c>
      <c r="AJ275" s="1">
        <f t="shared" si="256"/>
        <v>154990.33836643034</v>
      </c>
      <c r="AK275" s="1">
        <f t="shared" si="257"/>
        <v>63186.655138421484</v>
      </c>
      <c r="AL275" s="10">
        <f t="shared" si="292"/>
        <v>92.791437236844857</v>
      </c>
      <c r="AM275" s="10">
        <f t="shared" si="293"/>
        <v>22.783007473230935</v>
      </c>
      <c r="AN275" s="10">
        <f t="shared" si="294"/>
        <v>7.1265921040865488</v>
      </c>
      <c r="AO275" s="7">
        <f t="shared" si="295"/>
        <v>2.2825478284275343E-3</v>
      </c>
      <c r="AP275" s="7">
        <f t="shared" si="296"/>
        <v>2.8754082497421353E-3</v>
      </c>
      <c r="AQ275" s="7">
        <f t="shared" si="297"/>
        <v>2.6083580850988801E-3</v>
      </c>
      <c r="AR275" s="1">
        <f t="shared" si="303"/>
        <v>131799.88136579408</v>
      </c>
      <c r="AS275" s="1">
        <f t="shared" si="301"/>
        <v>76184.967141439993</v>
      </c>
      <c r="AT275" s="1">
        <f t="shared" si="302"/>
        <v>31514.992782506506</v>
      </c>
      <c r="AU275" s="1">
        <f t="shared" si="258"/>
        <v>26359.976273158816</v>
      </c>
      <c r="AV275" s="1">
        <f t="shared" si="259"/>
        <v>15236.993428287999</v>
      </c>
      <c r="AW275" s="1">
        <f t="shared" si="260"/>
        <v>6302.9985565013012</v>
      </c>
      <c r="AX275">
        <v>0.2</v>
      </c>
      <c r="AY275">
        <v>0.2</v>
      </c>
      <c r="AZ275">
        <v>0.2</v>
      </c>
      <c r="BA275">
        <f t="shared" si="304"/>
        <v>0.20000000000000004</v>
      </c>
      <c r="BB275">
        <f t="shared" si="310"/>
        <v>4.000000000000001E-3</v>
      </c>
      <c r="BC275">
        <f t="shared" si="305"/>
        <v>4.000000000000001E-3</v>
      </c>
      <c r="BD275">
        <f t="shared" si="306"/>
        <v>4.000000000000001E-3</v>
      </c>
      <c r="BE275">
        <f t="shared" si="307"/>
        <v>527.19952546317643</v>
      </c>
      <c r="BF275">
        <f t="shared" si="308"/>
        <v>304.73986856576005</v>
      </c>
      <c r="BG275">
        <f t="shared" si="309"/>
        <v>126.05997113002606</v>
      </c>
      <c r="BH275">
        <f t="shared" si="311"/>
        <v>3902.7121419418586</v>
      </c>
      <c r="BI275">
        <f t="shared" si="312"/>
        <v>392.4182571903437</v>
      </c>
      <c r="BJ275">
        <f t="shared" si="313"/>
        <v>32.390002269000519</v>
      </c>
      <c r="BK275" s="7">
        <f t="shared" si="314"/>
        <v>2.5872988191136009E-2</v>
      </c>
      <c r="BL275" s="8">
        <f>BL$3*temperature!$I385+BL$4*temperature!$I385^2+BL$5*temperature!$I385^6</f>
        <v>-59.175902025026815</v>
      </c>
      <c r="BM275" s="8">
        <f>BM$3*temperature!$I385+BM$4*temperature!$I385^2+BM$5*temperature!$I385^6</f>
        <v>-48.700769620412949</v>
      </c>
      <c r="BN275" s="8">
        <f>BN$3*temperature!$I385+BN$4*temperature!$I385^2+BN$5*temperature!$I385^6</f>
        <v>-40.468945037327998</v>
      </c>
      <c r="BO275" s="8"/>
      <c r="BP275" s="8"/>
      <c r="BQ275" s="8"/>
    </row>
    <row r="276" spans="1:69" x14ac:dyDescent="0.3">
      <c r="A276">
        <f t="shared" si="261"/>
        <v>2230</v>
      </c>
      <c r="B276" s="4">
        <f t="shared" si="262"/>
        <v>1165.4046571855347</v>
      </c>
      <c r="C276" s="4">
        <f t="shared" si="263"/>
        <v>2964.1648080048267</v>
      </c>
      <c r="D276" s="4">
        <f t="shared" si="264"/>
        <v>4369.9409952334718</v>
      </c>
      <c r="E276" s="11">
        <f t="shared" si="265"/>
        <v>5.1620372674991723E-8</v>
      </c>
      <c r="F276" s="11">
        <f t="shared" si="266"/>
        <v>1.0169559559863502E-7</v>
      </c>
      <c r="G276" s="11">
        <f t="shared" si="267"/>
        <v>2.0760794088482034E-7</v>
      </c>
      <c r="H276" s="4">
        <f t="shared" si="268"/>
        <v>130973.98565327103</v>
      </c>
      <c r="I276" s="4">
        <f t="shared" si="269"/>
        <v>76031.336596364592</v>
      </c>
      <c r="J276" s="4">
        <f t="shared" si="270"/>
        <v>31499.346534512428</v>
      </c>
      <c r="K276" s="4">
        <f t="shared" si="271"/>
        <v>112384.98563200756</v>
      </c>
      <c r="L276" s="4">
        <f t="shared" si="272"/>
        <v>25650.171809286519</v>
      </c>
      <c r="M276" s="4">
        <f t="shared" si="273"/>
        <v>7208.1857784511167</v>
      </c>
      <c r="N276" s="11">
        <f t="shared" si="274"/>
        <v>-6.2663370019011566E-3</v>
      </c>
      <c r="O276" s="11">
        <f t="shared" si="275"/>
        <v>-2.0166482035942623E-3</v>
      </c>
      <c r="P276" s="11">
        <f t="shared" si="276"/>
        <v>-4.9667748982884508E-4</v>
      </c>
      <c r="Q276" s="4">
        <f t="shared" si="277"/>
        <v>1714.734888167241</v>
      </c>
      <c r="R276" s="4">
        <f t="shared" si="278"/>
        <v>3074.546856685095</v>
      </c>
      <c r="S276" s="4">
        <f t="shared" si="279"/>
        <v>2401.9977750026637</v>
      </c>
      <c r="T276" s="4">
        <f t="shared" si="280"/>
        <v>13.092179180579256</v>
      </c>
      <c r="U276" s="4">
        <f t="shared" si="281"/>
        <v>40.437890405731778</v>
      </c>
      <c r="V276" s="4">
        <f t="shared" si="282"/>
        <v>76.255479534183422</v>
      </c>
      <c r="W276" s="11">
        <f t="shared" si="283"/>
        <v>-1.0734613539272964E-2</v>
      </c>
      <c r="X276" s="11">
        <f t="shared" si="284"/>
        <v>-1.217998157191269E-2</v>
      </c>
      <c r="Y276" s="11">
        <f t="shared" si="285"/>
        <v>-9.7425357312937999E-3</v>
      </c>
      <c r="Z276" s="4">
        <f t="shared" si="298"/>
        <v>1322.6548435002733</v>
      </c>
      <c r="AA276" s="4">
        <f t="shared" si="299"/>
        <v>7658.1184905255186</v>
      </c>
      <c r="AB276" s="4">
        <f t="shared" si="300"/>
        <v>38899.18642214685</v>
      </c>
      <c r="AC276" s="12">
        <f t="shared" si="286"/>
        <v>0.94785606557155144</v>
      </c>
      <c r="AD276" s="12">
        <f t="shared" si="287"/>
        <v>3.0693904832027177</v>
      </c>
      <c r="AE276" s="12">
        <f t="shared" si="288"/>
        <v>20.035970672647611</v>
      </c>
      <c r="AF276" s="11">
        <f t="shared" si="289"/>
        <v>-4.0504037456468023E-3</v>
      </c>
      <c r="AG276" s="11">
        <f t="shared" si="290"/>
        <v>2.9673830763510267E-4</v>
      </c>
      <c r="AH276" s="11">
        <f t="shared" si="291"/>
        <v>9.7937136394747881E-3</v>
      </c>
      <c r="AI276" s="1">
        <f t="shared" si="255"/>
        <v>278211.85735846363</v>
      </c>
      <c r="AJ276" s="1">
        <f t="shared" si="256"/>
        <v>154728.2979580753</v>
      </c>
      <c r="AK276" s="1">
        <f t="shared" si="257"/>
        <v>63170.98818108064</v>
      </c>
      <c r="AL276" s="10">
        <f t="shared" si="292"/>
        <v>93.001120121470876</v>
      </c>
      <c r="AM276" s="10">
        <f t="shared" si="293"/>
        <v>22.847862816396976</v>
      </c>
      <c r="AN276" s="10">
        <f t="shared" si="294"/>
        <v>7.144994921179106</v>
      </c>
      <c r="AO276" s="7">
        <f t="shared" si="295"/>
        <v>2.259722350143259E-3</v>
      </c>
      <c r="AP276" s="7">
        <f t="shared" si="296"/>
        <v>2.8466541672447138E-3</v>
      </c>
      <c r="AQ276" s="7">
        <f t="shared" si="297"/>
        <v>2.5822745042478911E-3</v>
      </c>
      <c r="AR276" s="1">
        <f t="shared" si="303"/>
        <v>130973.98565327103</v>
      </c>
      <c r="AS276" s="1">
        <f t="shared" si="301"/>
        <v>76031.336596364592</v>
      </c>
      <c r="AT276" s="1">
        <f t="shared" si="302"/>
        <v>31499.346534512428</v>
      </c>
      <c r="AU276" s="1">
        <f t="shared" si="258"/>
        <v>26194.797130654206</v>
      </c>
      <c r="AV276" s="1">
        <f t="shared" si="259"/>
        <v>15206.26731927292</v>
      </c>
      <c r="AW276" s="1">
        <f t="shared" si="260"/>
        <v>6299.8693069024857</v>
      </c>
      <c r="AX276">
        <v>0.2</v>
      </c>
      <c r="AY276">
        <v>0.2</v>
      </c>
      <c r="AZ276">
        <v>0.2</v>
      </c>
      <c r="BA276">
        <f t="shared" si="304"/>
        <v>0.19999999999999998</v>
      </c>
      <c r="BB276">
        <f t="shared" si="310"/>
        <v>4.000000000000001E-3</v>
      </c>
      <c r="BC276">
        <f t="shared" si="305"/>
        <v>4.000000000000001E-3</v>
      </c>
      <c r="BD276">
        <f t="shared" si="306"/>
        <v>4.000000000000001E-3</v>
      </c>
      <c r="BE276">
        <f t="shared" si="307"/>
        <v>523.89594261308423</v>
      </c>
      <c r="BF276">
        <f t="shared" si="308"/>
        <v>304.12534638545844</v>
      </c>
      <c r="BG276">
        <f t="shared" si="309"/>
        <v>125.99738613804973</v>
      </c>
      <c r="BH276">
        <f t="shared" si="311"/>
        <v>3960.9422306022498</v>
      </c>
      <c r="BI276">
        <f t="shared" si="312"/>
        <v>397.12802402015154</v>
      </c>
      <c r="BJ276">
        <f t="shared" si="313"/>
        <v>32.390750996867745</v>
      </c>
      <c r="BK276" s="7">
        <f t="shared" si="314"/>
        <v>2.5844639791792273E-2</v>
      </c>
      <c r="BL276" s="8">
        <f>BL$3*temperature!$I386+BL$4*temperature!$I386^2+BL$5*temperature!$I386^6</f>
        <v>-59.473491106877084</v>
      </c>
      <c r="BM276" s="8">
        <f>BM$3*temperature!$I386+BM$4*temperature!$I386^2+BM$5*temperature!$I386^6</f>
        <v>-48.930073677745234</v>
      </c>
      <c r="BN276" s="8">
        <f>BN$3*temperature!$I386+BN$4*temperature!$I386^2+BN$5*temperature!$I386^6</f>
        <v>-40.647025654343636</v>
      </c>
      <c r="BO276" s="8"/>
      <c r="BP276" s="8"/>
      <c r="BQ276" s="8"/>
    </row>
    <row r="277" spans="1:69" x14ac:dyDescent="0.3">
      <c r="A277">
        <f t="shared" si="261"/>
        <v>2231</v>
      </c>
      <c r="B277" s="4">
        <f t="shared" si="262"/>
        <v>1165.4047143362263</v>
      </c>
      <c r="C277" s="4">
        <f t="shared" si="263"/>
        <v>2964.165094375207</v>
      </c>
      <c r="D277" s="4">
        <f t="shared" si="264"/>
        <v>4369.9418571062006</v>
      </c>
      <c r="E277" s="11">
        <f t="shared" si="265"/>
        <v>4.9039354041242134E-8</v>
      </c>
      <c r="F277" s="11">
        <f t="shared" si="266"/>
        <v>9.6610815818703263E-8</v>
      </c>
      <c r="G277" s="11">
        <f t="shared" si="267"/>
        <v>1.972275438405793E-7</v>
      </c>
      <c r="H277" s="4">
        <f t="shared" si="268"/>
        <v>130147.9495435056</v>
      </c>
      <c r="I277" s="4">
        <f t="shared" si="269"/>
        <v>75875.951505048288</v>
      </c>
      <c r="J277" s="4">
        <f t="shared" si="270"/>
        <v>31483.053653950556</v>
      </c>
      <c r="K277" s="4">
        <f t="shared" si="271"/>
        <v>111676.18248192286</v>
      </c>
      <c r="L277" s="4">
        <f t="shared" si="272"/>
        <v>25597.748131178767</v>
      </c>
      <c r="M277" s="4">
        <f t="shared" si="273"/>
        <v>7204.4559592375917</v>
      </c>
      <c r="N277" s="11">
        <f t="shared" si="274"/>
        <v>-6.3069203247985151E-3</v>
      </c>
      <c r="O277" s="11">
        <f t="shared" si="275"/>
        <v>-2.0437944235824901E-3</v>
      </c>
      <c r="P277" s="11">
        <f t="shared" si="276"/>
        <v>-5.174421592566425E-4</v>
      </c>
      <c r="Q277" s="4">
        <f t="shared" si="277"/>
        <v>1685.6293497503211</v>
      </c>
      <c r="R277" s="4">
        <f t="shared" si="278"/>
        <v>3030.8920195832366</v>
      </c>
      <c r="S277" s="4">
        <f t="shared" si="279"/>
        <v>2377.365908768053</v>
      </c>
      <c r="T277" s="4">
        <f t="shared" si="280"/>
        <v>12.951639696688822</v>
      </c>
      <c r="U277" s="4">
        <f t="shared" si="281"/>
        <v>39.945357645782941</v>
      </c>
      <c r="V277" s="4">
        <f t="shared" si="282"/>
        <v>75.512557800114692</v>
      </c>
      <c r="W277" s="11">
        <f t="shared" si="283"/>
        <v>-1.0734613539272964E-2</v>
      </c>
      <c r="X277" s="11">
        <f t="shared" si="284"/>
        <v>-1.217998157191269E-2</v>
      </c>
      <c r="Y277" s="11">
        <f t="shared" si="285"/>
        <v>-9.7425357312937999E-3</v>
      </c>
      <c r="Z277" s="4">
        <f t="shared" si="298"/>
        <v>1294.990923862586</v>
      </c>
      <c r="AA277" s="4">
        <f t="shared" si="299"/>
        <v>7551.8281415897691</v>
      </c>
      <c r="AB277" s="4">
        <f t="shared" si="300"/>
        <v>38878.154187559609</v>
      </c>
      <c r="AC277" s="12">
        <f t="shared" si="286"/>
        <v>0.94401686581322641</v>
      </c>
      <c r="AD277" s="12">
        <f t="shared" si="287"/>
        <v>3.0703012889401746</v>
      </c>
      <c r="AE277" s="12">
        <f t="shared" si="288"/>
        <v>20.232197231904436</v>
      </c>
      <c r="AF277" s="11">
        <f t="shared" si="289"/>
        <v>-4.0504037456468023E-3</v>
      </c>
      <c r="AG277" s="11">
        <f t="shared" si="290"/>
        <v>2.9673830763510267E-4</v>
      </c>
      <c r="AH277" s="11">
        <f t="shared" si="291"/>
        <v>9.7937136394747881E-3</v>
      </c>
      <c r="AI277" s="1">
        <f t="shared" si="255"/>
        <v>276585.4687532715</v>
      </c>
      <c r="AJ277" s="1">
        <f t="shared" si="256"/>
        <v>154461.7354815407</v>
      </c>
      <c r="AK277" s="1">
        <f t="shared" si="257"/>
        <v>63153.758669875067</v>
      </c>
      <c r="AL277" s="10">
        <f t="shared" si="292"/>
        <v>93.209175264100452</v>
      </c>
      <c r="AM277" s="10">
        <f t="shared" si="293"/>
        <v>22.912252380656916</v>
      </c>
      <c r="AN277" s="10">
        <f t="shared" si="294"/>
        <v>7.1632607560148678</v>
      </c>
      <c r="AO277" s="7">
        <f t="shared" si="295"/>
        <v>2.2371251266418263E-3</v>
      </c>
      <c r="AP277" s="7">
        <f t="shared" si="296"/>
        <v>2.8181876255722665E-3</v>
      </c>
      <c r="AQ277" s="7">
        <f t="shared" si="297"/>
        <v>2.556451759205412E-3</v>
      </c>
      <c r="AR277" s="1">
        <f t="shared" si="303"/>
        <v>130147.9495435056</v>
      </c>
      <c r="AS277" s="1">
        <f t="shared" si="301"/>
        <v>75875.951505048288</v>
      </c>
      <c r="AT277" s="1">
        <f t="shared" si="302"/>
        <v>31483.053653950556</v>
      </c>
      <c r="AU277" s="1">
        <f t="shared" si="258"/>
        <v>26029.58990870112</v>
      </c>
      <c r="AV277" s="1">
        <f t="shared" si="259"/>
        <v>15175.190301009658</v>
      </c>
      <c r="AW277" s="1">
        <f t="shared" si="260"/>
        <v>6296.6107307901111</v>
      </c>
      <c r="AX277">
        <v>0.2</v>
      </c>
      <c r="AY277">
        <v>0.2</v>
      </c>
      <c r="AZ277">
        <v>0.2</v>
      </c>
      <c r="BA277">
        <f t="shared" si="304"/>
        <v>0.2</v>
      </c>
      <c r="BB277">
        <f t="shared" si="310"/>
        <v>4.000000000000001E-3</v>
      </c>
      <c r="BC277">
        <f t="shared" si="305"/>
        <v>4.000000000000001E-3</v>
      </c>
      <c r="BD277">
        <f t="shared" si="306"/>
        <v>4.000000000000001E-3</v>
      </c>
      <c r="BE277">
        <f t="shared" si="307"/>
        <v>520.59179817402253</v>
      </c>
      <c r="BF277">
        <f t="shared" si="308"/>
        <v>303.50380602019322</v>
      </c>
      <c r="BG277">
        <f t="shared" si="309"/>
        <v>125.93221461580225</v>
      </c>
      <c r="BH277">
        <f t="shared" si="311"/>
        <v>4020.0420603817574</v>
      </c>
      <c r="BI277">
        <f t="shared" si="312"/>
        <v>401.89448214363267</v>
      </c>
      <c r="BJ277">
        <f t="shared" si="313"/>
        <v>32.391510669016931</v>
      </c>
      <c r="BK277" s="7">
        <f t="shared" si="314"/>
        <v>2.5816653108837601E-2</v>
      </c>
      <c r="BL277" s="8">
        <f>BL$3*temperature!$I387+BL$4*temperature!$I387^2+BL$5*temperature!$I387^6</f>
        <v>-59.769268498341305</v>
      </c>
      <c r="BM277" s="8">
        <f>BM$3*temperature!$I387+BM$4*temperature!$I387^2+BM$5*temperature!$I387^6</f>
        <v>-49.157959700000625</v>
      </c>
      <c r="BN277" s="8">
        <f>BN$3*temperature!$I387+BN$4*temperature!$I387^2+BN$5*temperature!$I387^6</f>
        <v>-40.823986191553296</v>
      </c>
      <c r="BO277" s="8"/>
      <c r="BP277" s="8"/>
      <c r="BQ277" s="8"/>
    </row>
    <row r="278" spans="1:69" x14ac:dyDescent="0.3">
      <c r="A278">
        <f t="shared" si="261"/>
        <v>2232</v>
      </c>
      <c r="B278" s="4">
        <f t="shared" si="262"/>
        <v>1165.4047686293861</v>
      </c>
      <c r="C278" s="4">
        <f t="shared" si="263"/>
        <v>2964.1653664270943</v>
      </c>
      <c r="D278" s="4">
        <f t="shared" si="264"/>
        <v>4369.9426758854543</v>
      </c>
      <c r="E278" s="11">
        <f t="shared" si="265"/>
        <v>4.6587386339180026E-8</v>
      </c>
      <c r="F278" s="11">
        <f t="shared" si="266"/>
        <v>9.1780275027768093E-8</v>
      </c>
      <c r="G278" s="11">
        <f t="shared" si="267"/>
        <v>1.8736616664855034E-7</v>
      </c>
      <c r="H278" s="4">
        <f t="shared" si="268"/>
        <v>129321.86944669377</v>
      </c>
      <c r="I278" s="4">
        <f t="shared" si="269"/>
        <v>75718.854380604665</v>
      </c>
      <c r="J278" s="4">
        <f t="shared" si="270"/>
        <v>31466.12556010082</v>
      </c>
      <c r="K278" s="4">
        <f t="shared" si="271"/>
        <v>110967.34192943723</v>
      </c>
      <c r="L278" s="4">
        <f t="shared" si="272"/>
        <v>25544.747009804527</v>
      </c>
      <c r="M278" s="4">
        <f t="shared" si="273"/>
        <v>7200.5808528655443</v>
      </c>
      <c r="N278" s="11">
        <f t="shared" si="274"/>
        <v>-6.3472849512954399E-3</v>
      </c>
      <c r="O278" s="11">
        <f t="shared" si="275"/>
        <v>-2.0705384357494472E-3</v>
      </c>
      <c r="P278" s="11">
        <f t="shared" si="276"/>
        <v>-5.3787633569735149E-4</v>
      </c>
      <c r="Q278" s="4">
        <f t="shared" si="277"/>
        <v>1656.9505289512035</v>
      </c>
      <c r="R278" s="4">
        <f t="shared" si="278"/>
        <v>2987.7769428655888</v>
      </c>
      <c r="S278" s="4">
        <f t="shared" si="279"/>
        <v>2352.9385065145307</v>
      </c>
      <c r="T278" s="4">
        <f t="shared" si="280"/>
        <v>12.812608849844962</v>
      </c>
      <c r="U278" s="4">
        <f t="shared" si="281"/>
        <v>39.458823925773842</v>
      </c>
      <c r="V278" s="4">
        <f t="shared" si="282"/>
        <v>74.77687400758569</v>
      </c>
      <c r="W278" s="11">
        <f t="shared" si="283"/>
        <v>-1.0734613539272964E-2</v>
      </c>
      <c r="X278" s="11">
        <f t="shared" si="284"/>
        <v>-1.217998157191269E-2</v>
      </c>
      <c r="Y278" s="11">
        <f t="shared" si="285"/>
        <v>-9.7425357312937999E-3</v>
      </c>
      <c r="Z278" s="4">
        <f t="shared" si="298"/>
        <v>1267.8538239514266</v>
      </c>
      <c r="AA278" s="4">
        <f t="shared" si="299"/>
        <v>7446.810437894419</v>
      </c>
      <c r="AB278" s="4">
        <f t="shared" si="300"/>
        <v>38856.325664982724</v>
      </c>
      <c r="AC278" s="12">
        <f t="shared" si="286"/>
        <v>0.94019321636398279</v>
      </c>
      <c r="AD278" s="12">
        <f t="shared" si="287"/>
        <v>3.0712123649485847</v>
      </c>
      <c r="AE278" s="12">
        <f t="shared" si="288"/>
        <v>20.430345577891082</v>
      </c>
      <c r="AF278" s="11">
        <f t="shared" si="289"/>
        <v>-4.0504037456468023E-3</v>
      </c>
      <c r="AG278" s="11">
        <f t="shared" si="290"/>
        <v>2.9673830763510267E-4</v>
      </c>
      <c r="AH278" s="11">
        <f t="shared" si="291"/>
        <v>9.7937136394747881E-3</v>
      </c>
      <c r="AI278" s="1">
        <f t="shared" si="255"/>
        <v>274956.51178664545</v>
      </c>
      <c r="AJ278" s="1">
        <f t="shared" si="256"/>
        <v>154190.75223439629</v>
      </c>
      <c r="AK278" s="1">
        <f t="shared" si="257"/>
        <v>63134.993533677676</v>
      </c>
      <c r="AL278" s="10">
        <f t="shared" si="292"/>
        <v>93.41561064623717</v>
      </c>
      <c r="AM278" s="10">
        <f t="shared" si="293"/>
        <v>22.976177696528744</v>
      </c>
      <c r="AN278" s="10">
        <f t="shared" si="294"/>
        <v>7.1813901612706159</v>
      </c>
      <c r="AO278" s="7">
        <f t="shared" si="295"/>
        <v>2.2147538753754079E-3</v>
      </c>
      <c r="AP278" s="7">
        <f t="shared" si="296"/>
        <v>2.7900057493165436E-3</v>
      </c>
      <c r="AQ278" s="7">
        <f t="shared" si="297"/>
        <v>2.5308872416133577E-3</v>
      </c>
      <c r="AR278" s="1">
        <f t="shared" si="303"/>
        <v>129321.86944669377</v>
      </c>
      <c r="AS278" s="1">
        <f t="shared" si="301"/>
        <v>75718.854380604665</v>
      </c>
      <c r="AT278" s="1">
        <f t="shared" si="302"/>
        <v>31466.12556010082</v>
      </c>
      <c r="AU278" s="1">
        <f t="shared" si="258"/>
        <v>25864.373889338756</v>
      </c>
      <c r="AV278" s="1">
        <f t="shared" si="259"/>
        <v>15143.770876120934</v>
      </c>
      <c r="AW278" s="1">
        <f t="shared" si="260"/>
        <v>6293.2251120201645</v>
      </c>
      <c r="AX278">
        <v>0.2</v>
      </c>
      <c r="AY278">
        <v>0.2</v>
      </c>
      <c r="AZ278">
        <v>0.2</v>
      </c>
      <c r="BA278">
        <f t="shared" si="304"/>
        <v>0.2</v>
      </c>
      <c r="BB278">
        <f t="shared" si="310"/>
        <v>4.000000000000001E-3</v>
      </c>
      <c r="BC278">
        <f t="shared" si="305"/>
        <v>4.000000000000001E-3</v>
      </c>
      <c r="BD278">
        <f t="shared" si="306"/>
        <v>4.000000000000001E-3</v>
      </c>
      <c r="BE278">
        <f t="shared" si="307"/>
        <v>517.28747778677518</v>
      </c>
      <c r="BF278">
        <f t="shared" si="308"/>
        <v>302.87541752241873</v>
      </c>
      <c r="BG278">
        <f t="shared" si="309"/>
        <v>125.86450224040331</v>
      </c>
      <c r="BH278">
        <f t="shared" si="311"/>
        <v>4080.0245897005966</v>
      </c>
      <c r="BI278">
        <f t="shared" si="312"/>
        <v>406.71831255591428</v>
      </c>
      <c r="BJ278">
        <f t="shared" si="313"/>
        <v>32.392281072997136</v>
      </c>
      <c r="BK278" s="7">
        <f t="shared" si="314"/>
        <v>2.5789019397319562E-2</v>
      </c>
      <c r="BL278" s="8">
        <f>BL$3*temperature!$I388+BL$4*temperature!$I388^2+BL$5*temperature!$I388^6</f>
        <v>-60.063245165947563</v>
      </c>
      <c r="BM278" s="8">
        <f>BM$3*temperature!$I388+BM$4*temperature!$I388^2+BM$5*temperature!$I388^6</f>
        <v>-49.384436691382021</v>
      </c>
      <c r="BN278" s="8">
        <f>BN$3*temperature!$I388+BN$4*temperature!$I388^2+BN$5*temperature!$I388^6</f>
        <v>-40.999834114368106</v>
      </c>
      <c r="BO278" s="8"/>
      <c r="BP278" s="8"/>
      <c r="BQ278" s="8"/>
    </row>
    <row r="279" spans="1:69" x14ac:dyDescent="0.3">
      <c r="A279">
        <f t="shared" si="261"/>
        <v>2233</v>
      </c>
      <c r="B279" s="4">
        <f t="shared" si="262"/>
        <v>1165.4048202078902</v>
      </c>
      <c r="C279" s="4">
        <f t="shared" si="263"/>
        <v>2964.1656248764116</v>
      </c>
      <c r="D279" s="4">
        <f t="shared" si="264"/>
        <v>4369.9434537258912</v>
      </c>
      <c r="E279" s="11">
        <f t="shared" si="265"/>
        <v>4.4258017022221023E-8</v>
      </c>
      <c r="F279" s="11">
        <f t="shared" si="266"/>
        <v>8.7191261276379687E-8</v>
      </c>
      <c r="G279" s="11">
        <f t="shared" si="267"/>
        <v>1.7799785831612283E-7</v>
      </c>
      <c r="H279" s="4">
        <f t="shared" si="268"/>
        <v>128495.83919370298</v>
      </c>
      <c r="I279" s="4">
        <f t="shared" si="269"/>
        <v>75560.086983446236</v>
      </c>
      <c r="J279" s="4">
        <f t="shared" si="270"/>
        <v>31448.57348610679</v>
      </c>
      <c r="K279" s="4">
        <f t="shared" si="271"/>
        <v>110258.54446936413</v>
      </c>
      <c r="L279" s="4">
        <f t="shared" si="272"/>
        <v>25491.182526818709</v>
      </c>
      <c r="M279" s="4">
        <f t="shared" si="273"/>
        <v>7196.5630263003013</v>
      </c>
      <c r="N279" s="11">
        <f t="shared" si="274"/>
        <v>-6.3874419964372597E-3</v>
      </c>
      <c r="O279" s="11">
        <f t="shared" si="275"/>
        <v>-2.096888372598027E-3</v>
      </c>
      <c r="P279" s="11">
        <f t="shared" si="276"/>
        <v>-5.5798645239069078E-4</v>
      </c>
      <c r="Q279" s="4">
        <f t="shared" si="277"/>
        <v>1628.6938137225186</v>
      </c>
      <c r="R279" s="4">
        <f t="shared" si="278"/>
        <v>2945.1974048321185</v>
      </c>
      <c r="S279" s="4">
        <f t="shared" si="279"/>
        <v>2328.7152167888298</v>
      </c>
      <c r="T279" s="4">
        <f t="shared" si="280"/>
        <v>12.675070445412008</v>
      </c>
      <c r="U279" s="4">
        <f t="shared" si="281"/>
        <v>38.978216177508571</v>
      </c>
      <c r="V279" s="4">
        <f t="shared" si="282"/>
        <v>74.048357640692331</v>
      </c>
      <c r="W279" s="11">
        <f t="shared" si="283"/>
        <v>-1.0734613539272964E-2</v>
      </c>
      <c r="X279" s="11">
        <f t="shared" si="284"/>
        <v>-1.217998157191269E-2</v>
      </c>
      <c r="Y279" s="11">
        <f t="shared" si="285"/>
        <v>-9.7425357312937999E-3</v>
      </c>
      <c r="Z279" s="4">
        <f t="shared" si="298"/>
        <v>1241.2349687383721</v>
      </c>
      <c r="AA279" s="4">
        <f t="shared" si="299"/>
        <v>7343.0563122217154</v>
      </c>
      <c r="AB279" s="4">
        <f t="shared" si="300"/>
        <v>38833.71505324453</v>
      </c>
      <c r="AC279" s="12">
        <f t="shared" si="286"/>
        <v>0.93638505423879037</v>
      </c>
      <c r="AD279" s="12">
        <f t="shared" si="287"/>
        <v>3.0721237113081474</v>
      </c>
      <c r="AE279" s="12">
        <f t="shared" si="288"/>
        <v>20.630434532036457</v>
      </c>
      <c r="AF279" s="11">
        <f t="shared" si="289"/>
        <v>-4.0504037456468023E-3</v>
      </c>
      <c r="AG279" s="11">
        <f t="shared" si="290"/>
        <v>2.9673830763510267E-4</v>
      </c>
      <c r="AH279" s="11">
        <f t="shared" si="291"/>
        <v>9.7937136394747881E-3</v>
      </c>
      <c r="AI279" s="1">
        <f t="shared" si="255"/>
        <v>273325.23449731967</v>
      </c>
      <c r="AJ279" s="1">
        <f t="shared" si="256"/>
        <v>153915.44788707758</v>
      </c>
      <c r="AK279" s="1">
        <f t="shared" si="257"/>
        <v>63114.719292330068</v>
      </c>
      <c r="AL279" s="10">
        <f t="shared" si="292"/>
        <v>93.620434306079474</v>
      </c>
      <c r="AM279" s="10">
        <f t="shared" si="293"/>
        <v>23.039640327720672</v>
      </c>
      <c r="AN279" s="10">
        <f t="shared" si="294"/>
        <v>7.1993836971194609</v>
      </c>
      <c r="AO279" s="7">
        <f t="shared" si="295"/>
        <v>2.1926063366216539E-3</v>
      </c>
      <c r="AP279" s="7">
        <f t="shared" si="296"/>
        <v>2.762105691823378E-3</v>
      </c>
      <c r="AQ279" s="7">
        <f t="shared" si="297"/>
        <v>2.5055783691972241E-3</v>
      </c>
      <c r="AR279" s="1">
        <f t="shared" si="303"/>
        <v>128495.83919370298</v>
      </c>
      <c r="AS279" s="1">
        <f t="shared" si="301"/>
        <v>75560.086983446236</v>
      </c>
      <c r="AT279" s="1">
        <f t="shared" si="302"/>
        <v>31448.57348610679</v>
      </c>
      <c r="AU279" s="1">
        <f t="shared" si="258"/>
        <v>25699.167838740599</v>
      </c>
      <c r="AV279" s="1">
        <f t="shared" si="259"/>
        <v>15112.017396689247</v>
      </c>
      <c r="AW279" s="1">
        <f t="shared" si="260"/>
        <v>6289.7146972213586</v>
      </c>
      <c r="AX279">
        <v>0.2</v>
      </c>
      <c r="AY279">
        <v>0.2</v>
      </c>
      <c r="AZ279">
        <v>0.2</v>
      </c>
      <c r="BA279">
        <f t="shared" si="304"/>
        <v>0.2</v>
      </c>
      <c r="BB279">
        <f t="shared" si="310"/>
        <v>4.000000000000001E-3</v>
      </c>
      <c r="BC279">
        <f t="shared" si="305"/>
        <v>4.000000000000001E-3</v>
      </c>
      <c r="BD279">
        <f t="shared" si="306"/>
        <v>4.000000000000001E-3</v>
      </c>
      <c r="BE279">
        <f t="shared" si="307"/>
        <v>513.98335677481202</v>
      </c>
      <c r="BF279">
        <f t="shared" si="308"/>
        <v>302.24034793378502</v>
      </c>
      <c r="BG279">
        <f t="shared" si="309"/>
        <v>125.7942939444272</v>
      </c>
      <c r="BH279">
        <f t="shared" si="311"/>
        <v>4140.9029693808889</v>
      </c>
      <c r="BI279">
        <f t="shared" si="312"/>
        <v>411.60020444176484</v>
      </c>
      <c r="BJ279">
        <f t="shared" si="313"/>
        <v>32.393062000880377</v>
      </c>
      <c r="BK279" s="7">
        <f t="shared" si="314"/>
        <v>2.5761730075093942E-2</v>
      </c>
      <c r="BL279" s="8">
        <f>BL$3*temperature!$I389+BL$4*temperature!$I389^2+BL$5*temperature!$I389^6</f>
        <v>-60.35543222719172</v>
      </c>
      <c r="BM279" s="8">
        <f>BM$3*temperature!$I389+BM$4*temperature!$I389^2+BM$5*temperature!$I389^6</f>
        <v>-49.609513759429944</v>
      </c>
      <c r="BN279" s="8">
        <f>BN$3*temperature!$I389+BN$4*temperature!$I389^2+BN$5*temperature!$I389^6</f>
        <v>-41.174576957372736</v>
      </c>
      <c r="BO279" s="8"/>
      <c r="BP279" s="8"/>
      <c r="BQ279" s="8"/>
    </row>
    <row r="280" spans="1:69" x14ac:dyDescent="0.3">
      <c r="A280">
        <f t="shared" si="261"/>
        <v>2234</v>
      </c>
      <c r="B280" s="4">
        <f t="shared" si="262"/>
        <v>1165.4048692074714</v>
      </c>
      <c r="C280" s="4">
        <f t="shared" si="263"/>
        <v>2964.1658704032839</v>
      </c>
      <c r="D280" s="4">
        <f t="shared" si="264"/>
        <v>4369.9441926744385</v>
      </c>
      <c r="E280" s="11">
        <f t="shared" si="265"/>
        <v>4.2045116171109967E-8</v>
      </c>
      <c r="F280" s="11">
        <f t="shared" si="266"/>
        <v>8.2831698212560695E-8</v>
      </c>
      <c r="G280" s="11">
        <f t="shared" si="267"/>
        <v>1.6909796540031667E-7</v>
      </c>
      <c r="H280" s="4">
        <f t="shared" si="268"/>
        <v>127669.95008933915</v>
      </c>
      <c r="I280" s="4">
        <f t="shared" si="269"/>
        <v>75399.690331543112</v>
      </c>
      <c r="J280" s="4">
        <f t="shared" si="270"/>
        <v>31430.40848171592</v>
      </c>
      <c r="K280" s="4">
        <f t="shared" si="271"/>
        <v>109549.86842998223</v>
      </c>
      <c r="L280" s="4">
        <f t="shared" si="272"/>
        <v>25437.068513741691</v>
      </c>
      <c r="M280" s="4">
        <f t="shared" si="273"/>
        <v>7192.4050047147794</v>
      </c>
      <c r="N280" s="11">
        <f t="shared" si="274"/>
        <v>-6.4274024547712472E-3</v>
      </c>
      <c r="O280" s="11">
        <f t="shared" si="275"/>
        <v>-2.1228522066438771E-3</v>
      </c>
      <c r="P280" s="11">
        <f t="shared" si="276"/>
        <v>-5.7777880501097556E-4</v>
      </c>
      <c r="Q280" s="4">
        <f t="shared" si="277"/>
        <v>1600.8545845896176</v>
      </c>
      <c r="R280" s="4">
        <f t="shared" si="278"/>
        <v>2903.1491282884099</v>
      </c>
      <c r="S280" s="4">
        <f t="shared" si="279"/>
        <v>2304.6956414147048</v>
      </c>
      <c r="T280" s="4">
        <f t="shared" si="280"/>
        <v>12.539008462597449</v>
      </c>
      <c r="U280" s="4">
        <f t="shared" si="281"/>
        <v>38.50346222276049</v>
      </c>
      <c r="V280" s="4">
        <f t="shared" si="282"/>
        <v>73.326938870534264</v>
      </c>
      <c r="W280" s="11">
        <f t="shared" si="283"/>
        <v>-1.0734613539272964E-2</v>
      </c>
      <c r="X280" s="11">
        <f t="shared" si="284"/>
        <v>-1.217998157191269E-2</v>
      </c>
      <c r="Y280" s="11">
        <f t="shared" si="285"/>
        <v>-9.7425357312937999E-3</v>
      </c>
      <c r="Z280" s="4">
        <f t="shared" si="298"/>
        <v>1215.1258695576305</v>
      </c>
      <c r="AA280" s="4">
        <f t="shared" si="299"/>
        <v>7240.5565386198787</v>
      </c>
      <c r="AB280" s="4">
        <f t="shared" si="300"/>
        <v>38810.336318961359</v>
      </c>
      <c r="AC280" s="12">
        <f t="shared" si="286"/>
        <v>0.9325923167077339</v>
      </c>
      <c r="AD280" s="12">
        <f t="shared" si="287"/>
        <v>3.0730353280990865</v>
      </c>
      <c r="AE280" s="12">
        <f t="shared" si="288"/>
        <v>20.832483100101154</v>
      </c>
      <c r="AF280" s="11">
        <f t="shared" si="289"/>
        <v>-4.0504037456468023E-3</v>
      </c>
      <c r="AG280" s="11">
        <f t="shared" si="290"/>
        <v>2.9673830763510267E-4</v>
      </c>
      <c r="AH280" s="11">
        <f t="shared" si="291"/>
        <v>9.7937136394747881E-3</v>
      </c>
      <c r="AI280" s="1">
        <f t="shared" si="255"/>
        <v>271691.87888632831</v>
      </c>
      <c r="AJ280" s="1">
        <f t="shared" si="256"/>
        <v>153635.92049505908</v>
      </c>
      <c r="AK280" s="1">
        <f t="shared" si="257"/>
        <v>63092.962060318423</v>
      </c>
      <c r="AL280" s="10">
        <f t="shared" si="292"/>
        <v>93.823654336001297</v>
      </c>
      <c r="AM280" s="10">
        <f t="shared" si="293"/>
        <v>23.102641870190563</v>
      </c>
      <c r="AN280" s="10">
        <f t="shared" si="294"/>
        <v>7.2172419309818849</v>
      </c>
      <c r="AO280" s="7">
        <f t="shared" si="295"/>
        <v>2.1706802732554373E-3</v>
      </c>
      <c r="AP280" s="7">
        <f t="shared" si="296"/>
        <v>2.7344846349051442E-3</v>
      </c>
      <c r="AQ280" s="7">
        <f t="shared" si="297"/>
        <v>2.4805225855052517E-3</v>
      </c>
      <c r="AR280" s="1">
        <f t="shared" si="303"/>
        <v>127669.95008933915</v>
      </c>
      <c r="AS280" s="1">
        <f t="shared" si="301"/>
        <v>75399.690331543112</v>
      </c>
      <c r="AT280" s="1">
        <f t="shared" si="302"/>
        <v>31430.40848171592</v>
      </c>
      <c r="AU280" s="1">
        <f t="shared" si="258"/>
        <v>25533.990017867833</v>
      </c>
      <c r="AV280" s="1">
        <f t="shared" si="259"/>
        <v>15079.938066308623</v>
      </c>
      <c r="AW280" s="1">
        <f t="shared" si="260"/>
        <v>6286.0816963431844</v>
      </c>
      <c r="AX280">
        <v>0.2</v>
      </c>
      <c r="AY280">
        <v>0.2</v>
      </c>
      <c r="AZ280">
        <v>0.2</v>
      </c>
      <c r="BA280">
        <f t="shared" si="304"/>
        <v>0.2</v>
      </c>
      <c r="BB280">
        <f t="shared" si="310"/>
        <v>4.000000000000001E-3</v>
      </c>
      <c r="BC280">
        <f t="shared" si="305"/>
        <v>4.000000000000001E-3</v>
      </c>
      <c r="BD280">
        <f t="shared" si="306"/>
        <v>4.000000000000001E-3</v>
      </c>
      <c r="BE280">
        <f t="shared" si="307"/>
        <v>510.67980035735673</v>
      </c>
      <c r="BF280">
        <f t="shared" si="308"/>
        <v>301.59876132617251</v>
      </c>
      <c r="BG280">
        <f t="shared" si="309"/>
        <v>125.72163392686372</v>
      </c>
      <c r="BH280">
        <f t="shared" si="311"/>
        <v>4202.6905454927974</v>
      </c>
      <c r="BI280">
        <f t="shared" si="312"/>
        <v>416.54085527472478</v>
      </c>
      <c r="BJ280">
        <f t="shared" si="313"/>
        <v>32.393853249202728</v>
      </c>
      <c r="BK280" s="7">
        <f t="shared" si="314"/>
        <v>2.5734776721978853E-2</v>
      </c>
      <c r="BL280" s="8">
        <f>BL$3*temperature!$I390+BL$4*temperature!$I390^2+BL$5*temperature!$I390^6</f>
        <v>-60.64584093955893</v>
      </c>
      <c r="BM280" s="8">
        <f>BM$3*temperature!$I390+BM$4*temperature!$I390^2+BM$5*temperature!$I390^6</f>
        <v>-49.833200106833566</v>
      </c>
      <c r="BN280" s="8">
        <f>BN$3*temperature!$I390+BN$4*temperature!$I390^2+BN$5*temperature!$I390^6</f>
        <v>-41.348222318196463</v>
      </c>
      <c r="BO280" s="8"/>
      <c r="BP280" s="8"/>
      <c r="BQ280" s="8"/>
    </row>
    <row r="281" spans="1:69" x14ac:dyDescent="0.3">
      <c r="A281">
        <f t="shared" si="261"/>
        <v>2235</v>
      </c>
      <c r="B281" s="4">
        <f t="shared" si="262"/>
        <v>1165.4049157570753</v>
      </c>
      <c r="C281" s="4">
        <f t="shared" si="263"/>
        <v>2964.1661036538321</v>
      </c>
      <c r="D281" s="4">
        <f t="shared" si="264"/>
        <v>4369.9448946756766</v>
      </c>
      <c r="E281" s="11">
        <f t="shared" si="265"/>
        <v>3.9942860362554464E-8</v>
      </c>
      <c r="F281" s="11">
        <f t="shared" si="266"/>
        <v>7.8690113301932661E-8</v>
      </c>
      <c r="G281" s="11">
        <f t="shared" si="267"/>
        <v>1.6064306713030082E-7</v>
      </c>
      <c r="H281" s="4">
        <f t="shared" si="268"/>
        <v>126844.29096529825</v>
      </c>
      <c r="I281" s="4">
        <f t="shared" si="269"/>
        <v>75237.70471081922</v>
      </c>
      <c r="J281" s="4">
        <f t="shared" si="270"/>
        <v>31411.641416042112</v>
      </c>
      <c r="K281" s="4">
        <f t="shared" si="271"/>
        <v>108841.39001841872</v>
      </c>
      <c r="L281" s="4">
        <f t="shared" si="272"/>
        <v>25382.418555450087</v>
      </c>
      <c r="M281" s="4">
        <f t="shared" si="273"/>
        <v>7188.1092721132327</v>
      </c>
      <c r="N281" s="11">
        <f t="shared" si="274"/>
        <v>-6.4671772017356188E-3</v>
      </c>
      <c r="O281" s="11">
        <f t="shared" si="275"/>
        <v>-2.148437751861243E-3</v>
      </c>
      <c r="P281" s="11">
        <f t="shared" si="276"/>
        <v>-5.9725955347766924E-4</v>
      </c>
      <c r="Q281" s="4">
        <f t="shared" si="277"/>
        <v>1573.42821743019</v>
      </c>
      <c r="R281" s="4">
        <f t="shared" si="278"/>
        <v>2861.6277848102732</v>
      </c>
      <c r="S281" s="4">
        <f t="shared" si="279"/>
        <v>2280.8793373111125</v>
      </c>
      <c r="T281" s="4">
        <f t="shared" si="280"/>
        <v>12.404407052585793</v>
      </c>
      <c r="U281" s="4">
        <f t="shared" si="281"/>
        <v>38.034490762432434</v>
      </c>
      <c r="V281" s="4">
        <f t="shared" si="282"/>
        <v>72.612548548521687</v>
      </c>
      <c r="W281" s="11">
        <f t="shared" si="283"/>
        <v>-1.0734613539272964E-2</v>
      </c>
      <c r="X281" s="11">
        <f t="shared" si="284"/>
        <v>-1.217998157191269E-2</v>
      </c>
      <c r="Y281" s="11">
        <f t="shared" si="285"/>
        <v>-9.7425357312937999E-3</v>
      </c>
      <c r="Z281" s="4">
        <f t="shared" si="298"/>
        <v>1189.5181256059236</v>
      </c>
      <c r="AA281" s="4">
        <f t="shared" si="299"/>
        <v>7139.3017430383079</v>
      </c>
      <c r="AB281" s="4">
        <f t="shared" si="300"/>
        <v>38786.203199970245</v>
      </c>
      <c r="AC281" s="12">
        <f t="shared" si="286"/>
        <v>0.92881494129497943</v>
      </c>
      <c r="AD281" s="12">
        <f t="shared" si="287"/>
        <v>3.0739472154016494</v>
      </c>
      <c r="AE281" s="12">
        <f t="shared" si="288"/>
        <v>21.036510473982741</v>
      </c>
      <c r="AF281" s="11">
        <f t="shared" si="289"/>
        <v>-4.0504037456468023E-3</v>
      </c>
      <c r="AG281" s="11">
        <f t="shared" si="290"/>
        <v>2.9673830763510267E-4</v>
      </c>
      <c r="AH281" s="11">
        <f t="shared" si="291"/>
        <v>9.7937136394747881E-3</v>
      </c>
      <c r="AI281" s="1">
        <f t="shared" si="255"/>
        <v>270056.68101556331</v>
      </c>
      <c r="AJ281" s="1">
        <f t="shared" si="256"/>
        <v>153352.26651186179</v>
      </c>
      <c r="AK281" s="1">
        <f t="shared" si="257"/>
        <v>63069.747550629771</v>
      </c>
      <c r="AL281" s="10">
        <f t="shared" si="292"/>
        <v>94.025278880076868</v>
      </c>
      <c r="AM281" s="10">
        <f t="shared" si="293"/>
        <v>23.165183951218118</v>
      </c>
      <c r="AN281" s="10">
        <f t="shared" si="294"/>
        <v>7.2349654372805929</v>
      </c>
      <c r="AO281" s="7">
        <f t="shared" si="295"/>
        <v>2.148973470522883E-3</v>
      </c>
      <c r="AP281" s="7">
        <f t="shared" si="296"/>
        <v>2.7071397885560927E-3</v>
      </c>
      <c r="AQ281" s="7">
        <f t="shared" si="297"/>
        <v>2.455717359650199E-3</v>
      </c>
      <c r="AR281" s="1">
        <f t="shared" si="303"/>
        <v>126844.29096529825</v>
      </c>
      <c r="AS281" s="1">
        <f t="shared" si="301"/>
        <v>75237.70471081922</v>
      </c>
      <c r="AT281" s="1">
        <f t="shared" si="302"/>
        <v>31411.641416042112</v>
      </c>
      <c r="AU281" s="1">
        <f t="shared" si="258"/>
        <v>25368.858193059652</v>
      </c>
      <c r="AV281" s="1">
        <f t="shared" si="259"/>
        <v>15047.540942163845</v>
      </c>
      <c r="AW281" s="1">
        <f t="shared" si="260"/>
        <v>6282.3282832084224</v>
      </c>
      <c r="AX281">
        <v>0.2</v>
      </c>
      <c r="AY281">
        <v>0.2</v>
      </c>
      <c r="AZ281">
        <v>0.2</v>
      </c>
      <c r="BA281">
        <f t="shared" si="304"/>
        <v>0.2</v>
      </c>
      <c r="BB281">
        <f t="shared" si="310"/>
        <v>4.000000000000001E-3</v>
      </c>
      <c r="BC281">
        <f t="shared" si="305"/>
        <v>4.000000000000001E-3</v>
      </c>
      <c r="BD281">
        <f t="shared" si="306"/>
        <v>4.000000000000001E-3</v>
      </c>
      <c r="BE281">
        <f t="shared" si="307"/>
        <v>507.37716386119314</v>
      </c>
      <c r="BF281">
        <f t="shared" si="308"/>
        <v>300.95081884327698</v>
      </c>
      <c r="BG281">
        <f t="shared" si="309"/>
        <v>125.64656566416848</v>
      </c>
      <c r="BH281">
        <f t="shared" si="311"/>
        <v>4265.4008622419469</v>
      </c>
      <c r="BI281">
        <f t="shared" si="312"/>
        <v>421.54097091741608</v>
      </c>
      <c r="BJ281">
        <f t="shared" si="313"/>
        <v>32.394654618904504</v>
      </c>
      <c r="BK281" s="7">
        <f t="shared" si="314"/>
        <v>2.5708151078810942E-2</v>
      </c>
      <c r="BL281" s="8">
        <f>BL$3*temperature!$I391+BL$4*temperature!$I391^2+BL$5*temperature!$I391^6</f>
        <v>-60.934482689875757</v>
      </c>
      <c r="BM281" s="8">
        <f>BM$3*temperature!$I391+BM$4*temperature!$I391^2+BM$5*temperature!$I391^6</f>
        <v>-50.055505023493282</v>
      </c>
      <c r="BN281" s="8">
        <f>BN$3*temperature!$I391+BN$4*temperature!$I391^2+BN$5*temperature!$I391^6</f>
        <v>-41.520777851576625</v>
      </c>
      <c r="BO281" s="8"/>
      <c r="BP281" s="8"/>
      <c r="BQ281" s="8"/>
    </row>
    <row r="282" spans="1:69" x14ac:dyDescent="0.3">
      <c r="A282">
        <f t="shared" si="261"/>
        <v>2236</v>
      </c>
      <c r="B282" s="4">
        <f t="shared" si="262"/>
        <v>1165.4049599792006</v>
      </c>
      <c r="C282" s="4">
        <f t="shared" si="263"/>
        <v>2964.1663252418707</v>
      </c>
      <c r="D282" s="4">
        <f t="shared" si="264"/>
        <v>4369.9455615769593</v>
      </c>
      <c r="E282" s="11">
        <f t="shared" si="265"/>
        <v>3.7945717344426738E-8</v>
      </c>
      <c r="F282" s="11">
        <f t="shared" si="266"/>
        <v>7.4755607636836019E-8</v>
      </c>
      <c r="G282" s="11">
        <f t="shared" si="267"/>
        <v>1.5261091377378576E-7</v>
      </c>
      <c r="H282" s="4">
        <f t="shared" si="268"/>
        <v>126018.94823276345</v>
      </c>
      <c r="I282" s="4">
        <f t="shared" si="269"/>
        <v>75074.169685666624</v>
      </c>
      <c r="J282" s="4">
        <f t="shared" si="270"/>
        <v>31392.282980347085</v>
      </c>
      <c r="K282" s="4">
        <f t="shared" si="271"/>
        <v>108133.18336573112</v>
      </c>
      <c r="L282" s="4">
        <f t="shared" si="272"/>
        <v>25327.245993708097</v>
      </c>
      <c r="M282" s="4">
        <f t="shared" si="273"/>
        <v>7183.6782719596886</v>
      </c>
      <c r="N282" s="11">
        <f t="shared" si="274"/>
        <v>-6.5067769951095977E-3</v>
      </c>
      <c r="O282" s="11">
        <f t="shared" si="275"/>
        <v>-2.1736526651887633E-3</v>
      </c>
      <c r="P282" s="11">
        <f t="shared" si="276"/>
        <v>-6.1643472376449182E-4</v>
      </c>
      <c r="Q282" s="4">
        <f t="shared" si="277"/>
        <v>1546.4100861347169</v>
      </c>
      <c r="R282" s="4">
        <f t="shared" si="278"/>
        <v>2820.6289988591825</v>
      </c>
      <c r="S282" s="4">
        <f t="shared" si="279"/>
        <v>2257.2658182617761</v>
      </c>
      <c r="T282" s="4">
        <f t="shared" si="280"/>
        <v>12.271250536692452</v>
      </c>
      <c r="U282" s="4">
        <f t="shared" si="281"/>
        <v>37.571231365848924</v>
      </c>
      <c r="V282" s="4">
        <f t="shared" si="282"/>
        <v>71.905118199747406</v>
      </c>
      <c r="W282" s="11">
        <f t="shared" si="283"/>
        <v>-1.0734613539272964E-2</v>
      </c>
      <c r="X282" s="11">
        <f t="shared" si="284"/>
        <v>-1.217998157191269E-2</v>
      </c>
      <c r="Y282" s="11">
        <f t="shared" si="285"/>
        <v>-9.7425357312937999E-3</v>
      </c>
      <c r="Z282" s="4">
        <f t="shared" si="298"/>
        <v>1164.4034253034936</v>
      </c>
      <c r="AA282" s="4">
        <f t="shared" si="299"/>
        <v>7039.2824136067566</v>
      </c>
      <c r="AB282" s="4">
        <f t="shared" si="300"/>
        <v>38761.329208788222</v>
      </c>
      <c r="AC282" s="12">
        <f t="shared" si="286"/>
        <v>0.92505286577774548</v>
      </c>
      <c r="AD282" s="12">
        <f t="shared" si="287"/>
        <v>3.0748593732961074</v>
      </c>
      <c r="AE282" s="12">
        <f t="shared" si="288"/>
        <v>21.242536033538741</v>
      </c>
      <c r="AF282" s="11">
        <f t="shared" si="289"/>
        <v>-4.0504037456468023E-3</v>
      </c>
      <c r="AG282" s="11">
        <f t="shared" si="290"/>
        <v>2.9673830763510267E-4</v>
      </c>
      <c r="AH282" s="11">
        <f t="shared" si="291"/>
        <v>9.7937136394747881E-3</v>
      </c>
      <c r="AI282" s="1">
        <f t="shared" si="255"/>
        <v>268419.87110706663</v>
      </c>
      <c r="AJ282" s="1">
        <f t="shared" si="256"/>
        <v>153064.58080283945</v>
      </c>
      <c r="AK282" s="1">
        <f t="shared" si="257"/>
        <v>63045.101078775217</v>
      </c>
      <c r="AL282" s="10">
        <f t="shared" si="292"/>
        <v>94.225316131649947</v>
      </c>
      <c r="AM282" s="10">
        <f t="shared" si="293"/>
        <v>23.227268228489844</v>
      </c>
      <c r="AN282" s="10">
        <f t="shared" si="294"/>
        <v>7.2525547971991831</v>
      </c>
      <c r="AO282" s="7">
        <f t="shared" si="295"/>
        <v>2.1274837358176541E-3</v>
      </c>
      <c r="AP282" s="7">
        <f t="shared" si="296"/>
        <v>2.6800683906705318E-3</v>
      </c>
      <c r="AQ282" s="7">
        <f t="shared" si="297"/>
        <v>2.4311601860536971E-3</v>
      </c>
      <c r="AR282" s="1">
        <f t="shared" si="303"/>
        <v>126018.94823276345</v>
      </c>
      <c r="AS282" s="1">
        <f t="shared" si="301"/>
        <v>75074.169685666624</v>
      </c>
      <c r="AT282" s="1">
        <f t="shared" si="302"/>
        <v>31392.282980347085</v>
      </c>
      <c r="AU282" s="1">
        <f t="shared" si="258"/>
        <v>25203.78964655269</v>
      </c>
      <c r="AV282" s="1">
        <f t="shared" si="259"/>
        <v>15014.833937133326</v>
      </c>
      <c r="AW282" s="1">
        <f t="shared" si="260"/>
        <v>6278.4565960694172</v>
      </c>
      <c r="AX282">
        <v>0.2</v>
      </c>
      <c r="AY282">
        <v>0.2</v>
      </c>
      <c r="AZ282">
        <v>0.2</v>
      </c>
      <c r="BA282">
        <f t="shared" si="304"/>
        <v>0.2</v>
      </c>
      <c r="BB282">
        <f t="shared" si="310"/>
        <v>4.000000000000001E-3</v>
      </c>
      <c r="BC282">
        <f t="shared" si="305"/>
        <v>4.000000000000001E-3</v>
      </c>
      <c r="BD282">
        <f t="shared" si="306"/>
        <v>4.000000000000001E-3</v>
      </c>
      <c r="BE282">
        <f t="shared" si="307"/>
        <v>504.07579293105391</v>
      </c>
      <c r="BF282">
        <f t="shared" si="308"/>
        <v>300.29667874266659</v>
      </c>
      <c r="BG282">
        <f t="shared" si="309"/>
        <v>125.56913192138838</v>
      </c>
      <c r="BH282">
        <f t="shared" si="311"/>
        <v>4329.0476648990452</v>
      </c>
      <c r="BI282">
        <f t="shared" si="312"/>
        <v>426.60126572305239</v>
      </c>
      <c r="BJ282">
        <f t="shared" si="313"/>
        <v>32.395465915270648</v>
      </c>
      <c r="BK282" s="7">
        <f t="shared" si="314"/>
        <v>2.5681845046449964E-2</v>
      </c>
      <c r="BL282" s="8">
        <f>BL$3*temperature!$I392+BL$4*temperature!$I392^2+BL$5*temperature!$I392^6</f>
        <v>-61.221368983987986</v>
      </c>
      <c r="BM282" s="8">
        <f>BM$3*temperature!$I392+BM$4*temperature!$I392^2+BM$5*temperature!$I392^6</f>
        <v>-50.276437878830649</v>
      </c>
      <c r="BN282" s="8">
        <f>BN$3*temperature!$I392+BN$4*temperature!$I392^2+BN$5*temperature!$I392^6</f>
        <v>-41.692251263611325</v>
      </c>
      <c r="BO282" s="8"/>
      <c r="BP282" s="8"/>
      <c r="BQ282" s="8"/>
    </row>
    <row r="283" spans="1:69" x14ac:dyDescent="0.3">
      <c r="A283">
        <f t="shared" si="261"/>
        <v>2237</v>
      </c>
      <c r="B283" s="4">
        <f t="shared" si="262"/>
        <v>1165.4050019902215</v>
      </c>
      <c r="C283" s="4">
        <f t="shared" si="263"/>
        <v>2964.1665357505226</v>
      </c>
      <c r="D283" s="4">
        <f t="shared" si="264"/>
        <v>4369.946195133276</v>
      </c>
      <c r="E283" s="11">
        <f t="shared" si="265"/>
        <v>3.60484314772054E-8</v>
      </c>
      <c r="F283" s="11">
        <f t="shared" si="266"/>
        <v>7.1017827254994215E-8</v>
      </c>
      <c r="G283" s="11">
        <f t="shared" si="267"/>
        <v>1.4498036808509648E-7</v>
      </c>
      <c r="H283" s="4">
        <f t="shared" si="268"/>
        <v>125194.00593460679</v>
      </c>
      <c r="I283" s="4">
        <f t="shared" si="269"/>
        <v>74909.124109560231</v>
      </c>
      <c r="J283" s="4">
        <f t="shared" si="270"/>
        <v>31372.343690834339</v>
      </c>
      <c r="K283" s="4">
        <f t="shared" si="271"/>
        <v>107425.32057165244</v>
      </c>
      <c r="L283" s="4">
        <f t="shared" si="272"/>
        <v>25271.563930733519</v>
      </c>
      <c r="M283" s="4">
        <f t="shared" si="273"/>
        <v>7179.1144078096677</v>
      </c>
      <c r="N283" s="11">
        <f t="shared" si="274"/>
        <v>-6.5462124765579555E-3</v>
      </c>
      <c r="O283" s="11">
        <f t="shared" si="275"/>
        <v>-2.1985044480719029E-3</v>
      </c>
      <c r="P283" s="11">
        <f t="shared" si="276"/>
        <v>-6.3531020978979669E-4</v>
      </c>
      <c r="Q283" s="4">
        <f t="shared" si="277"/>
        <v>1519.7955651509612</v>
      </c>
      <c r="R283" s="4">
        <f t="shared" si="278"/>
        <v>2780.1483517519041</v>
      </c>
      <c r="S283" s="4">
        <f t="shared" si="279"/>
        <v>2233.8545566367516</v>
      </c>
      <c r="T283" s="4">
        <f t="shared" si="280"/>
        <v>12.139523404537464</v>
      </c>
      <c r="U283" s="4">
        <f t="shared" si="281"/>
        <v>37.113614460178816</v>
      </c>
      <c r="V283" s="4">
        <f t="shared" si="282"/>
        <v>71.204580016423463</v>
      </c>
      <c r="W283" s="11">
        <f t="shared" si="283"/>
        <v>-1.0734613539272964E-2</v>
      </c>
      <c r="X283" s="11">
        <f t="shared" si="284"/>
        <v>-1.217998157191269E-2</v>
      </c>
      <c r="Y283" s="11">
        <f t="shared" si="285"/>
        <v>-9.7425357312937999E-3</v>
      </c>
      <c r="Z283" s="4">
        <f t="shared" si="298"/>
        <v>1139.7735475219438</v>
      </c>
      <c r="AA283" s="4">
        <f t="shared" si="299"/>
        <v>6940.4889105659577</v>
      </c>
      <c r="AB283" s="4">
        <f t="shared" si="300"/>
        <v>38735.727636093783</v>
      </c>
      <c r="AC283" s="12">
        <f t="shared" si="286"/>
        <v>0.92130602818527796</v>
      </c>
      <c r="AD283" s="12">
        <f t="shared" si="287"/>
        <v>3.0757718018627553</v>
      </c>
      <c r="AE283" s="12">
        <f t="shared" si="288"/>
        <v>21.450579348427443</v>
      </c>
      <c r="AF283" s="11">
        <f t="shared" si="289"/>
        <v>-4.0504037456468023E-3</v>
      </c>
      <c r="AG283" s="11">
        <f t="shared" si="290"/>
        <v>2.9673830763510267E-4</v>
      </c>
      <c r="AH283" s="11">
        <f t="shared" si="291"/>
        <v>9.7937136394747881E-3</v>
      </c>
      <c r="AI283" s="1">
        <f t="shared" si="255"/>
        <v>266781.67364291265</v>
      </c>
      <c r="AJ283" s="1">
        <f t="shared" si="256"/>
        <v>152772.95665968882</v>
      </c>
      <c r="AK283" s="1">
        <f t="shared" si="257"/>
        <v>63019.047566967114</v>
      </c>
      <c r="AL283" s="10">
        <f t="shared" si="292"/>
        <v>94.4237743309466</v>
      </c>
      <c r="AM283" s="10">
        <f t="shared" si="293"/>
        <v>23.288896389196839</v>
      </c>
      <c r="AN283" s="10">
        <f t="shared" si="294"/>
        <v>7.270010598444606</v>
      </c>
      <c r="AO283" s="7">
        <f t="shared" si="295"/>
        <v>2.1062088984594774E-3</v>
      </c>
      <c r="AP283" s="7">
        <f t="shared" si="296"/>
        <v>2.6532677067638267E-3</v>
      </c>
      <c r="AQ283" s="7">
        <f t="shared" si="297"/>
        <v>2.4068485841931601E-3</v>
      </c>
      <c r="AR283" s="1">
        <f t="shared" si="303"/>
        <v>125194.00593460679</v>
      </c>
      <c r="AS283" s="1">
        <f t="shared" si="301"/>
        <v>74909.124109560231</v>
      </c>
      <c r="AT283" s="1">
        <f t="shared" si="302"/>
        <v>31372.343690834339</v>
      </c>
      <c r="AU283" s="1">
        <f t="shared" si="258"/>
        <v>25038.801186921359</v>
      </c>
      <c r="AV283" s="1">
        <f t="shared" si="259"/>
        <v>14981.824821912047</v>
      </c>
      <c r="AW283" s="1">
        <f t="shared" si="260"/>
        <v>6274.4687381668682</v>
      </c>
      <c r="AX283">
        <v>0.2</v>
      </c>
      <c r="AY283">
        <v>0.2</v>
      </c>
      <c r="AZ283">
        <v>0.2</v>
      </c>
      <c r="BA283">
        <f t="shared" si="304"/>
        <v>0.2</v>
      </c>
      <c r="BB283">
        <f t="shared" si="310"/>
        <v>4.000000000000001E-3</v>
      </c>
      <c r="BC283">
        <f t="shared" si="305"/>
        <v>4.000000000000001E-3</v>
      </c>
      <c r="BD283">
        <f t="shared" si="306"/>
        <v>4.000000000000001E-3</v>
      </c>
      <c r="BE283">
        <f t="shared" si="307"/>
        <v>500.77602373842728</v>
      </c>
      <c r="BF283">
        <f t="shared" si="308"/>
        <v>299.63649643824101</v>
      </c>
      <c r="BG283">
        <f t="shared" si="309"/>
        <v>125.48937476333738</v>
      </c>
      <c r="BH283">
        <f t="shared" si="311"/>
        <v>4393.6449027721101</v>
      </c>
      <c r="BI283">
        <f t="shared" si="312"/>
        <v>431.72246263816493</v>
      </c>
      <c r="BJ283">
        <f t="shared" si="313"/>
        <v>32.396286947868489</v>
      </c>
      <c r="BK283" s="7">
        <f t="shared" si="314"/>
        <v>2.5655850684713627E-2</v>
      </c>
      <c r="BL283" s="8">
        <f>BL$3*temperature!$I393+BL$4*temperature!$I393^2+BL$5*temperature!$I393^6</f>
        <v>-61.506511436759816</v>
      </c>
      <c r="BM283" s="8">
        <f>BM$3*temperature!$I393+BM$4*temperature!$I393^2+BM$5*temperature!$I393^6</f>
        <v>-50.49600811434243</v>
      </c>
      <c r="BN283" s="8">
        <f>BN$3*temperature!$I393+BN$4*temperature!$I393^2+BN$5*temperature!$I393^6</f>
        <v>-41.862650306198717</v>
      </c>
      <c r="BO283" s="8"/>
      <c r="BP283" s="8"/>
      <c r="BQ283" s="8"/>
    </row>
    <row r="284" spans="1:69" x14ac:dyDescent="0.3">
      <c r="A284">
        <f t="shared" si="261"/>
        <v>2238</v>
      </c>
      <c r="B284" s="4">
        <f t="shared" si="262"/>
        <v>1165.4050419006926</v>
      </c>
      <c r="C284" s="4">
        <f t="shared" si="263"/>
        <v>2964.166735733756</v>
      </c>
      <c r="D284" s="4">
        <f t="shared" si="264"/>
        <v>4369.9467970118631</v>
      </c>
      <c r="E284" s="11">
        <f t="shared" si="265"/>
        <v>3.4246009903345128E-8</v>
      </c>
      <c r="F284" s="11">
        <f t="shared" si="266"/>
        <v>6.7466935892244502E-8</v>
      </c>
      <c r="G284" s="11">
        <f t="shared" si="267"/>
        <v>1.3773134968084164E-7</v>
      </c>
      <c r="H284" s="4">
        <f t="shared" si="268"/>
        <v>124369.54579715464</v>
      </c>
      <c r="I284" s="4">
        <f t="shared" si="269"/>
        <v>74742.606135754919</v>
      </c>
      <c r="J284" s="4">
        <f t="shared" si="270"/>
        <v>31351.833891454182</v>
      </c>
      <c r="K284" s="4">
        <f t="shared" si="271"/>
        <v>106717.87174896445</v>
      </c>
      <c r="L284" s="4">
        <f t="shared" si="272"/>
        <v>25215.385232792236</v>
      </c>
      <c r="M284" s="4">
        <f t="shared" si="273"/>
        <v>7174.420043944775</v>
      </c>
      <c r="N284" s="11">
        <f t="shared" si="274"/>
        <v>-6.5854941732859107E-3</v>
      </c>
      <c r="O284" s="11">
        <f t="shared" si="275"/>
        <v>-2.2230004480633392E-3</v>
      </c>
      <c r="P284" s="11">
        <f t="shared" si="276"/>
        <v>-6.5389177525654318E-4</v>
      </c>
      <c r="Q284" s="4">
        <f t="shared" si="277"/>
        <v>1493.5800319156444</v>
      </c>
      <c r="R284" s="4">
        <f t="shared" si="278"/>
        <v>2740.1813854876596</v>
      </c>
      <c r="S284" s="4">
        <f t="shared" si="279"/>
        <v>2210.6449850669619</v>
      </c>
      <c r="T284" s="4">
        <f t="shared" si="280"/>
        <v>12.009210312238794</v>
      </c>
      <c r="U284" s="4">
        <f t="shared" si="281"/>
        <v>36.661571319986763</v>
      </c>
      <c r="V284" s="4">
        <f t="shared" si="282"/>
        <v>70.510866851381692</v>
      </c>
      <c r="W284" s="11">
        <f t="shared" si="283"/>
        <v>-1.0734613539272964E-2</v>
      </c>
      <c r="X284" s="11">
        <f t="shared" si="284"/>
        <v>-1.217998157191269E-2</v>
      </c>
      <c r="Y284" s="11">
        <f t="shared" si="285"/>
        <v>-9.7425357312937999E-3</v>
      </c>
      <c r="Z284" s="4">
        <f t="shared" si="298"/>
        <v>1115.620362684434</v>
      </c>
      <c r="AA284" s="4">
        <f t="shared" si="299"/>
        <v>6842.9114758572168</v>
      </c>
      <c r="AB284" s="4">
        <f t="shared" si="300"/>
        <v>38709.41155422321</v>
      </c>
      <c r="AC284" s="12">
        <f t="shared" si="286"/>
        <v>0.91757436679782933</v>
      </c>
      <c r="AD284" s="12">
        <f t="shared" si="287"/>
        <v>3.0766845011819117</v>
      </c>
      <c r="AE284" s="12">
        <f t="shared" si="288"/>
        <v>21.660660179966772</v>
      </c>
      <c r="AF284" s="11">
        <f t="shared" si="289"/>
        <v>-4.0504037456468023E-3</v>
      </c>
      <c r="AG284" s="11">
        <f t="shared" si="290"/>
        <v>2.9673830763510267E-4</v>
      </c>
      <c r="AH284" s="11">
        <f t="shared" si="291"/>
        <v>9.7937136394747881E-3</v>
      </c>
      <c r="AI284" s="1">
        <f t="shared" si="255"/>
        <v>265142.30746554275</v>
      </c>
      <c r="AJ284" s="1">
        <f t="shared" si="256"/>
        <v>152477.48581563198</v>
      </c>
      <c r="AK284" s="1">
        <f t="shared" si="257"/>
        <v>62991.611548437271</v>
      </c>
      <c r="AL284" s="10">
        <f t="shared" si="292"/>
        <v>94.620661762731359</v>
      </c>
      <c r="AM284" s="10">
        <f t="shared" si="293"/>
        <v>23.35007014914531</v>
      </c>
      <c r="AN284" s="10">
        <f t="shared" si="294"/>
        <v>7.2873334350133812</v>
      </c>
      <c r="AO284" s="7">
        <f t="shared" si="295"/>
        <v>2.0851468094748825E-3</v>
      </c>
      <c r="AP284" s="7">
        <f t="shared" si="296"/>
        <v>2.6267350296961885E-3</v>
      </c>
      <c r="AQ284" s="7">
        <f t="shared" si="297"/>
        <v>2.3827800983512283E-3</v>
      </c>
      <c r="AR284" s="1">
        <f t="shared" si="303"/>
        <v>124369.54579715464</v>
      </c>
      <c r="AS284" s="1">
        <f t="shared" si="301"/>
        <v>74742.606135754919</v>
      </c>
      <c r="AT284" s="1">
        <f t="shared" si="302"/>
        <v>31351.833891454182</v>
      </c>
      <c r="AU284" s="1">
        <f t="shared" si="258"/>
        <v>24873.909159430928</v>
      </c>
      <c r="AV284" s="1">
        <f t="shared" si="259"/>
        <v>14948.521227150984</v>
      </c>
      <c r="AW284" s="1">
        <f t="shared" si="260"/>
        <v>6270.3667782908369</v>
      </c>
      <c r="AX284">
        <v>0.2</v>
      </c>
      <c r="AY284">
        <v>0.2</v>
      </c>
      <c r="AZ284">
        <v>0.2</v>
      </c>
      <c r="BA284">
        <f t="shared" si="304"/>
        <v>0.2</v>
      </c>
      <c r="BB284">
        <f t="shared" si="310"/>
        <v>4.000000000000001E-3</v>
      </c>
      <c r="BC284">
        <f t="shared" si="305"/>
        <v>4.000000000000001E-3</v>
      </c>
      <c r="BD284">
        <f t="shared" si="306"/>
        <v>4.000000000000001E-3</v>
      </c>
      <c r="BE284">
        <f t="shared" si="307"/>
        <v>497.47818318861869</v>
      </c>
      <c r="BF284">
        <f t="shared" si="308"/>
        <v>298.97042454301976</v>
      </c>
      <c r="BG284">
        <f t="shared" si="309"/>
        <v>125.40733556581675</v>
      </c>
      <c r="BH284">
        <f t="shared" si="311"/>
        <v>4459.206732221829</v>
      </c>
      <c r="BI284">
        <f t="shared" si="312"/>
        <v>436.9052933065563</v>
      </c>
      <c r="BJ284">
        <f t="shared" si="313"/>
        <v>32.397117530487172</v>
      </c>
      <c r="BK284" s="7">
        <f t="shared" si="314"/>
        <v>2.5630160211247061E-2</v>
      </c>
      <c r="BL284" s="8">
        <f>BL$3*temperature!$I394+BL$4*temperature!$I394^2+BL$5*temperature!$I394^6</f>
        <v>-61.789921762389056</v>
      </c>
      <c r="BM284" s="8">
        <f>BM$3*temperature!$I394+BM$4*temperature!$I394^2+BM$5*temperature!$I394^6</f>
        <v>-50.714225236394611</v>
      </c>
      <c r="BN284" s="8">
        <f>BN$3*temperature!$I394+BN$4*temperature!$I394^2+BN$5*temperature!$I394^6</f>
        <v>-42.031982771659429</v>
      </c>
      <c r="BO284" s="8"/>
      <c r="BP284" s="8"/>
      <c r="BQ284" s="8"/>
    </row>
    <row r="285" spans="1:69" x14ac:dyDescent="0.3">
      <c r="A285">
        <f t="shared" si="261"/>
        <v>2239</v>
      </c>
      <c r="B285" s="4">
        <f t="shared" si="262"/>
        <v>1165.4050798156418</v>
      </c>
      <c r="C285" s="4">
        <f t="shared" si="263"/>
        <v>2964.166925717841</v>
      </c>
      <c r="D285" s="4">
        <f t="shared" si="264"/>
        <v>4369.9473687965992</v>
      </c>
      <c r="E285" s="11">
        <f t="shared" si="265"/>
        <v>3.2533709408177867E-8</v>
      </c>
      <c r="F285" s="11">
        <f t="shared" si="266"/>
        <v>6.4093589097632269E-8</v>
      </c>
      <c r="G285" s="11">
        <f t="shared" si="267"/>
        <v>1.3084478219679956E-7</v>
      </c>
      <c r="H285" s="4">
        <f t="shared" si="268"/>
        <v>123545.64728148645</v>
      </c>
      <c r="I285" s="4">
        <f t="shared" si="269"/>
        <v>74574.6532280479</v>
      </c>
      <c r="J285" s="4">
        <f t="shared" si="270"/>
        <v>31330.763756713492</v>
      </c>
      <c r="K285" s="4">
        <f t="shared" si="271"/>
        <v>106010.9050674727</v>
      </c>
      <c r="L285" s="4">
        <f t="shared" si="272"/>
        <v>25158.722533815446</v>
      </c>
      <c r="M285" s="4">
        <f t="shared" si="273"/>
        <v>7169.5975060087258</v>
      </c>
      <c r="N285" s="11">
        <f t="shared" si="274"/>
        <v>-6.6246324997444317E-3</v>
      </c>
      <c r="O285" s="11">
        <f t="shared" si="275"/>
        <v>-2.2471478604697559E-3</v>
      </c>
      <c r="P285" s="11">
        <f t="shared" si="276"/>
        <v>-6.7218505558774844E-4</v>
      </c>
      <c r="Q285" s="4">
        <f t="shared" si="277"/>
        <v>1467.7588691765295</v>
      </c>
      <c r="R285" s="4">
        <f t="shared" si="278"/>
        <v>2700.7236064361541</v>
      </c>
      <c r="S285" s="4">
        <f t="shared" si="279"/>
        <v>2187.6364980723201</v>
      </c>
      <c r="T285" s="4">
        <f t="shared" si="280"/>
        <v>11.88029608062506</v>
      </c>
      <c r="U285" s="4">
        <f t="shared" si="281"/>
        <v>36.215034056911961</v>
      </c>
      <c r="V285" s="4">
        <f t="shared" si="282"/>
        <v>69.823912211637605</v>
      </c>
      <c r="W285" s="11">
        <f t="shared" si="283"/>
        <v>-1.0734613539272964E-2</v>
      </c>
      <c r="X285" s="11">
        <f t="shared" si="284"/>
        <v>-1.217998157191269E-2</v>
      </c>
      <c r="Y285" s="11">
        <f t="shared" si="285"/>
        <v>-9.7425357312937999E-3</v>
      </c>
      <c r="Z285" s="4">
        <f t="shared" si="298"/>
        <v>1091.9358337435913</v>
      </c>
      <c r="AA285" s="4">
        <f t="shared" si="299"/>
        <v>6746.5402423784781</v>
      </c>
      <c r="AB285" s="4">
        <f t="shared" si="300"/>
        <v>38682.393820679419</v>
      </c>
      <c r="AC285" s="12">
        <f t="shared" si="286"/>
        <v>0.91385782014564187</v>
      </c>
      <c r="AD285" s="12">
        <f t="shared" si="287"/>
        <v>3.0775974713339198</v>
      </c>
      <c r="AE285" s="12">
        <f t="shared" si="288"/>
        <v>21.872798483011341</v>
      </c>
      <c r="AF285" s="11">
        <f t="shared" si="289"/>
        <v>-4.0504037456468023E-3</v>
      </c>
      <c r="AG285" s="11">
        <f t="shared" si="290"/>
        <v>2.9673830763510267E-4</v>
      </c>
      <c r="AH285" s="11">
        <f t="shared" si="291"/>
        <v>9.7937136394747881E-3</v>
      </c>
      <c r="AI285" s="1">
        <f t="shared" si="255"/>
        <v>263501.98587841942</v>
      </c>
      <c r="AJ285" s="1">
        <f t="shared" si="256"/>
        <v>152178.25846121978</v>
      </c>
      <c r="AK285" s="1">
        <f t="shared" si="257"/>
        <v>62962.817171884381</v>
      </c>
      <c r="AL285" s="10">
        <f t="shared" si="292"/>
        <v>94.81598675400646</v>
      </c>
      <c r="AM285" s="10">
        <f t="shared" si="293"/>
        <v>23.410791251879864</v>
      </c>
      <c r="AN285" s="10">
        <f t="shared" si="294"/>
        <v>7.3045239069615908</v>
      </c>
      <c r="AO285" s="7">
        <f t="shared" si="295"/>
        <v>2.0642953413801336E-3</v>
      </c>
      <c r="AP285" s="7">
        <f t="shared" si="296"/>
        <v>2.6004676793992265E-3</v>
      </c>
      <c r="AQ285" s="7">
        <f t="shared" si="297"/>
        <v>2.3589522973677161E-3</v>
      </c>
      <c r="AR285" s="1">
        <f t="shared" si="303"/>
        <v>123545.64728148645</v>
      </c>
      <c r="AS285" s="1">
        <f t="shared" si="301"/>
        <v>74574.6532280479</v>
      </c>
      <c r="AT285" s="1">
        <f t="shared" si="302"/>
        <v>31330.763756713492</v>
      </c>
      <c r="AU285" s="1">
        <f t="shared" si="258"/>
        <v>24709.129456297291</v>
      </c>
      <c r="AV285" s="1">
        <f t="shared" si="259"/>
        <v>14914.93064560958</v>
      </c>
      <c r="AW285" s="1">
        <f t="shared" si="260"/>
        <v>6266.152751342699</v>
      </c>
      <c r="AX285">
        <v>0.2</v>
      </c>
      <c r="AY285">
        <v>0.2</v>
      </c>
      <c r="AZ285">
        <v>0.2</v>
      </c>
      <c r="BA285">
        <f t="shared" si="304"/>
        <v>0.2</v>
      </c>
      <c r="BB285">
        <f t="shared" si="310"/>
        <v>4.000000000000001E-3</v>
      </c>
      <c r="BC285">
        <f t="shared" si="305"/>
        <v>4.000000000000001E-3</v>
      </c>
      <c r="BD285">
        <f t="shared" si="306"/>
        <v>4.000000000000001E-3</v>
      </c>
      <c r="BE285">
        <f t="shared" si="307"/>
        <v>494.18258912594592</v>
      </c>
      <c r="BF285">
        <f t="shared" si="308"/>
        <v>298.29861291219169</v>
      </c>
      <c r="BG285">
        <f t="shared" si="309"/>
        <v>125.32305502685399</v>
      </c>
      <c r="BH285">
        <f t="shared" si="311"/>
        <v>4525.747519720926</v>
      </c>
      <c r="BI285">
        <f t="shared" si="312"/>
        <v>442.1504981744942</v>
      </c>
      <c r="BJ285">
        <f t="shared" si="313"/>
        <v>32.397957481074222</v>
      </c>
      <c r="BK285" s="7">
        <f t="shared" si="314"/>
        <v>2.5604766000330986E-2</v>
      </c>
      <c r="BL285" s="8">
        <f>BL$3*temperature!$I395+BL$4*temperature!$I395^2+BL$5*temperature!$I395^6</f>
        <v>-62.07161176503331</v>
      </c>
      <c r="BM285" s="8">
        <f>BM$3*temperature!$I395+BM$4*temperature!$I395^2+BM$5*temperature!$I395^6</f>
        <v>-50.93109880925239</v>
      </c>
      <c r="BN285" s="8">
        <f>BN$3*temperature!$I395+BN$4*temperature!$I395^2+BN$5*temperature!$I395^6</f>
        <v>-42.200256487539392</v>
      </c>
      <c r="BO285" s="8"/>
      <c r="BP285" s="8"/>
      <c r="BQ285" s="8"/>
    </row>
    <row r="286" spans="1:69" x14ac:dyDescent="0.3">
      <c r="A286">
        <f t="shared" si="261"/>
        <v>2240</v>
      </c>
      <c r="B286" s="4">
        <f t="shared" si="262"/>
        <v>1165.4051158348443</v>
      </c>
      <c r="C286" s="4">
        <f t="shared" si="263"/>
        <v>2964.1671062027331</v>
      </c>
      <c r="D286" s="4">
        <f t="shared" si="264"/>
        <v>4369.9479119921707</v>
      </c>
      <c r="E286" s="11">
        <f t="shared" si="265"/>
        <v>3.0907023937768974E-8</v>
      </c>
      <c r="F286" s="11">
        <f t="shared" si="266"/>
        <v>6.0888909642750647E-8</v>
      </c>
      <c r="G286" s="11">
        <f t="shared" si="267"/>
        <v>1.2430254308695959E-7</v>
      </c>
      <c r="H286" s="4">
        <f t="shared" si="268"/>
        <v>122722.38763422969</v>
      </c>
      <c r="I286" s="4">
        <f t="shared" si="269"/>
        <v>74405.302171592091</v>
      </c>
      <c r="J286" s="4">
        <f t="shared" si="270"/>
        <v>31309.143294488411</v>
      </c>
      <c r="K286" s="4">
        <f t="shared" si="271"/>
        <v>105304.4867975518</v>
      </c>
      <c r="L286" s="4">
        <f t="shared" si="272"/>
        <v>25101.588239034714</v>
      </c>
      <c r="M286" s="4">
        <f t="shared" si="273"/>
        <v>7164.6490816443638</v>
      </c>
      <c r="N286" s="11">
        <f t="shared" si="274"/>
        <v>-6.6636377594483376E-3</v>
      </c>
      <c r="O286" s="11">
        <f t="shared" si="275"/>
        <v>-2.2709537300209526E-3</v>
      </c>
      <c r="P286" s="11">
        <f t="shared" si="276"/>
        <v>-6.9019555982252623E-4</v>
      </c>
      <c r="Q286" s="4">
        <f t="shared" si="277"/>
        <v>1442.3274672079838</v>
      </c>
      <c r="R286" s="4">
        <f t="shared" si="278"/>
        <v>2661.7704888898861</v>
      </c>
      <c r="S286" s="4">
        <f t="shared" si="279"/>
        <v>2164.8284536443903</v>
      </c>
      <c r="T286" s="4">
        <f t="shared" si="280"/>
        <v>11.75276569346741</v>
      </c>
      <c r="U286" s="4">
        <f t="shared" si="281"/>
        <v>35.773935609472581</v>
      </c>
      <c r="V286" s="4">
        <f t="shared" si="282"/>
        <v>69.143650252017011</v>
      </c>
      <c r="W286" s="11">
        <f t="shared" si="283"/>
        <v>-1.0734613539272964E-2</v>
      </c>
      <c r="X286" s="11">
        <f t="shared" si="284"/>
        <v>-1.217998157191269E-2</v>
      </c>
      <c r="Y286" s="11">
        <f t="shared" si="285"/>
        <v>-9.7425357312937999E-3</v>
      </c>
      <c r="Z286" s="4">
        <f t="shared" si="298"/>
        <v>1068.7120170424248</v>
      </c>
      <c r="AA286" s="4">
        <f t="shared" si="299"/>
        <v>6651.365242914364</v>
      </c>
      <c r="AB286" s="4">
        <f t="shared" si="300"/>
        <v>38654.687081645796</v>
      </c>
      <c r="AC286" s="12">
        <f t="shared" si="286"/>
        <v>0.91015632700793536</v>
      </c>
      <c r="AD286" s="12">
        <f t="shared" si="287"/>
        <v>3.0785107123991455</v>
      </c>
      <c r="AE286" s="12">
        <f t="shared" si="288"/>
        <v>22.087014407847892</v>
      </c>
      <c r="AF286" s="11">
        <f t="shared" si="289"/>
        <v>-4.0504037456468023E-3</v>
      </c>
      <c r="AG286" s="11">
        <f t="shared" si="290"/>
        <v>2.9673830763510267E-4</v>
      </c>
      <c r="AH286" s="11">
        <f t="shared" si="291"/>
        <v>9.7937136394747881E-3</v>
      </c>
      <c r="AI286" s="1">
        <f t="shared" si="255"/>
        <v>261860.91674687478</v>
      </c>
      <c r="AJ286" s="1">
        <f t="shared" si="256"/>
        <v>151875.36326070741</v>
      </c>
      <c r="AK286" s="1">
        <f t="shared" si="257"/>
        <v>62932.688206038642</v>
      </c>
      <c r="AL286" s="10">
        <f t="shared" si="292"/>
        <v>95.009757671753675</v>
      </c>
      <c r="AM286" s="10">
        <f t="shared" si="293"/>
        <v>23.471061467819542</v>
      </c>
      <c r="AN286" s="10">
        <f t="shared" si="294"/>
        <v>7.3215826201785807</v>
      </c>
      <c r="AO286" s="7">
        <f t="shared" si="295"/>
        <v>2.0436523879663322E-3</v>
      </c>
      <c r="AP286" s="7">
        <f t="shared" si="296"/>
        <v>2.5744630026052341E-3</v>
      </c>
      <c r="AQ286" s="7">
        <f t="shared" si="297"/>
        <v>2.335362774394039E-3</v>
      </c>
      <c r="AR286" s="1">
        <f t="shared" si="303"/>
        <v>122722.38763422969</v>
      </c>
      <c r="AS286" s="1">
        <f t="shared" si="301"/>
        <v>74405.302171592091</v>
      </c>
      <c r="AT286" s="1">
        <f t="shared" si="302"/>
        <v>31309.143294488411</v>
      </c>
      <c r="AU286" s="1">
        <f t="shared" si="258"/>
        <v>24544.477526845938</v>
      </c>
      <c r="AV286" s="1">
        <f t="shared" si="259"/>
        <v>14881.060434318419</v>
      </c>
      <c r="AW286" s="1">
        <f t="shared" si="260"/>
        <v>6261.8286588976825</v>
      </c>
      <c r="AX286">
        <v>0.2</v>
      </c>
      <c r="AY286">
        <v>0.2</v>
      </c>
      <c r="AZ286">
        <v>0.2</v>
      </c>
      <c r="BA286">
        <f t="shared" si="304"/>
        <v>0.2</v>
      </c>
      <c r="BB286">
        <f t="shared" si="310"/>
        <v>4.000000000000001E-3</v>
      </c>
      <c r="BC286">
        <f t="shared" si="305"/>
        <v>4.000000000000001E-3</v>
      </c>
      <c r="BD286">
        <f t="shared" si="306"/>
        <v>4.000000000000001E-3</v>
      </c>
      <c r="BE286">
        <f t="shared" si="307"/>
        <v>490.88955053691888</v>
      </c>
      <c r="BF286">
        <f t="shared" si="308"/>
        <v>297.62120868636845</v>
      </c>
      <c r="BG286">
        <f t="shared" si="309"/>
        <v>125.23657317795367</v>
      </c>
      <c r="BH286">
        <f t="shared" si="311"/>
        <v>4593.2818449577881</v>
      </c>
      <c r="BI286">
        <f t="shared" si="312"/>
        <v>447.45882659717341</v>
      </c>
      <c r="BJ286">
        <f t="shared" si="313"/>
        <v>32.398806621673337</v>
      </c>
      <c r="BK286" s="7">
        <f t="shared" si="314"/>
        <v>2.5579660581646152E-2</v>
      </c>
      <c r="BL286" s="8">
        <f>BL$3*temperature!$I396+BL$4*temperature!$I396^2+BL$5*temperature!$I396^6</f>
        <v>-62.351593329742265</v>
      </c>
      <c r="BM286" s="8">
        <f>BM$3*temperature!$I396+BM$4*temperature!$I396^2+BM$5*temperature!$I396^6</f>
        <v>-51.146638448342344</v>
      </c>
      <c r="BN286" s="8">
        <f>BN$3*temperature!$I396+BN$4*temperature!$I396^2+BN$5*temperature!$I396^6</f>
        <v>-42.367479311589626</v>
      </c>
      <c r="BO286" s="8"/>
      <c r="BP286" s="8"/>
      <c r="BQ286" s="8"/>
    </row>
    <row r="287" spans="1:69" x14ac:dyDescent="0.3">
      <c r="A287">
        <f t="shared" si="261"/>
        <v>2241</v>
      </c>
      <c r="B287" s="4">
        <f t="shared" si="262"/>
        <v>1165.4051500530879</v>
      </c>
      <c r="C287" s="4">
        <f t="shared" si="263"/>
        <v>2964.1672776633909</v>
      </c>
      <c r="D287" s="4">
        <f t="shared" si="264"/>
        <v>4369.9484280280267</v>
      </c>
      <c r="E287" s="11">
        <f t="shared" si="265"/>
        <v>2.9361672740880525E-8</v>
      </c>
      <c r="F287" s="11">
        <f t="shared" si="266"/>
        <v>5.7844464160613111E-8</v>
      </c>
      <c r="G287" s="11">
        <f t="shared" si="267"/>
        <v>1.180874159326116E-7</v>
      </c>
      <c r="H287" s="4">
        <f t="shared" si="268"/>
        <v>121899.84193782396</v>
      </c>
      <c r="I287" s="4">
        <f t="shared" si="269"/>
        <v>74234.589083742962</v>
      </c>
      <c r="J287" s="4">
        <f t="shared" si="270"/>
        <v>31286.982348835405</v>
      </c>
      <c r="K287" s="4">
        <f t="shared" si="271"/>
        <v>104598.68135323671</v>
      </c>
      <c r="L287" s="4">
        <f t="shared" si="272"/>
        <v>25043.994528628962</v>
      </c>
      <c r="M287" s="4">
        <f t="shared" si="273"/>
        <v>7159.5770211306362</v>
      </c>
      <c r="N287" s="11">
        <f t="shared" si="274"/>
        <v>-6.7025201468575712E-3</v>
      </c>
      <c r="O287" s="11">
        <f t="shared" si="275"/>
        <v>-2.2944249526087868E-3</v>
      </c>
      <c r="P287" s="11">
        <f t="shared" si="276"/>
        <v>-7.0792867256008751E-4</v>
      </c>
      <c r="Q287" s="4">
        <f t="shared" si="277"/>
        <v>1417.2812259231621</v>
      </c>
      <c r="R287" s="4">
        <f t="shared" si="278"/>
        <v>2623.3174784839666</v>
      </c>
      <c r="S287" s="4">
        <f t="shared" si="279"/>
        <v>2142.2201747843242</v>
      </c>
      <c r="T287" s="4">
        <f t="shared" si="280"/>
        <v>11.626604295730411</v>
      </c>
      <c r="U287" s="4">
        <f t="shared" si="281"/>
        <v>35.338209732994414</v>
      </c>
      <c r="V287" s="4">
        <f t="shared" si="282"/>
        <v>68.470015768844647</v>
      </c>
      <c r="W287" s="11">
        <f t="shared" si="283"/>
        <v>-1.0734613539272964E-2</v>
      </c>
      <c r="X287" s="11">
        <f t="shared" si="284"/>
        <v>-1.217998157191269E-2</v>
      </c>
      <c r="Y287" s="11">
        <f t="shared" si="285"/>
        <v>-9.7425357312937999E-3</v>
      </c>
      <c r="Z287" s="4">
        <f t="shared" si="298"/>
        <v>1045.9410630633072</v>
      </c>
      <c r="AA287" s="4">
        <f t="shared" si="299"/>
        <v>6557.3764187478992</v>
      </c>
      <c r="AB287" s="4">
        <f t="shared" si="300"/>
        <v>38626.303775502769</v>
      </c>
      <c r="AC287" s="12">
        <f t="shared" si="286"/>
        <v>0.90646982641189833</v>
      </c>
      <c r="AD287" s="12">
        <f t="shared" si="287"/>
        <v>3.0794242244579793</v>
      </c>
      <c r="AE287" s="12">
        <f t="shared" si="288"/>
        <v>22.303328302109307</v>
      </c>
      <c r="AF287" s="11">
        <f t="shared" si="289"/>
        <v>-4.0504037456468023E-3</v>
      </c>
      <c r="AG287" s="11">
        <f t="shared" si="290"/>
        <v>2.9673830763510267E-4</v>
      </c>
      <c r="AH287" s="11">
        <f t="shared" si="291"/>
        <v>9.7937136394747881E-3</v>
      </c>
      <c r="AI287" s="1">
        <f t="shared" si="255"/>
        <v>260219.30259903322</v>
      </c>
      <c r="AJ287" s="1">
        <f t="shared" si="256"/>
        <v>151568.8873689551</v>
      </c>
      <c r="AK287" s="1">
        <f t="shared" si="257"/>
        <v>62901.24804433246</v>
      </c>
      <c r="AL287" s="10">
        <f t="shared" si="292"/>
        <v>95.201982920718208</v>
      </c>
      <c r="AM287" s="10">
        <f t="shared" si="293"/>
        <v>23.53088259340651</v>
      </c>
      <c r="AN287" s="10">
        <f t="shared" si="294"/>
        <v>7.3385101861643891</v>
      </c>
      <c r="AO287" s="7">
        <f t="shared" si="295"/>
        <v>2.0232158640866691E-3</v>
      </c>
      <c r="AP287" s="7">
        <f t="shared" si="296"/>
        <v>2.5487183725791816E-3</v>
      </c>
      <c r="AQ287" s="7">
        <f t="shared" si="297"/>
        <v>2.3120091466500986E-3</v>
      </c>
      <c r="AR287" s="1">
        <f t="shared" si="303"/>
        <v>121899.84193782396</v>
      </c>
      <c r="AS287" s="1">
        <f t="shared" si="301"/>
        <v>74234.589083742962</v>
      </c>
      <c r="AT287" s="1">
        <f t="shared" si="302"/>
        <v>31286.982348835405</v>
      </c>
      <c r="AU287" s="1">
        <f t="shared" si="258"/>
        <v>24379.968387564793</v>
      </c>
      <c r="AV287" s="1">
        <f t="shared" si="259"/>
        <v>14846.917816748593</v>
      </c>
      <c r="AW287" s="1">
        <f t="shared" si="260"/>
        <v>6257.3964697670817</v>
      </c>
      <c r="AX287">
        <v>0.2</v>
      </c>
      <c r="AY287">
        <v>0.2</v>
      </c>
      <c r="AZ287">
        <v>0.2</v>
      </c>
      <c r="BA287">
        <f t="shared" si="304"/>
        <v>0.19999999999999998</v>
      </c>
      <c r="BB287">
        <f t="shared" si="310"/>
        <v>4.000000000000001E-3</v>
      </c>
      <c r="BC287">
        <f t="shared" si="305"/>
        <v>4.000000000000001E-3</v>
      </c>
      <c r="BD287">
        <f t="shared" si="306"/>
        <v>4.000000000000001E-3</v>
      </c>
      <c r="BE287">
        <f t="shared" si="307"/>
        <v>487.59936775129597</v>
      </c>
      <c r="BF287">
        <f t="shared" si="308"/>
        <v>296.9383563349719</v>
      </c>
      <c r="BG287">
        <f t="shared" si="309"/>
        <v>125.14792939534165</v>
      </c>
      <c r="BH287">
        <f t="shared" si="311"/>
        <v>4661.8245039853</v>
      </c>
      <c r="BI287">
        <f t="shared" si="312"/>
        <v>452.8310369464362</v>
      </c>
      <c r="BJ287">
        <f t="shared" si="313"/>
        <v>32.399664778360652</v>
      </c>
      <c r="BK287" s="7">
        <f t="shared" si="314"/>
        <v>2.5554836638970929E-2</v>
      </c>
      <c r="BL287" s="8">
        <f>BL$3*temperature!$I397+BL$4*temperature!$I397^2+BL$5*temperature!$I397^6</f>
        <v>-62.629878413691003</v>
      </c>
      <c r="BM287" s="8">
        <f>BM$3*temperature!$I397+BM$4*temperature!$I397^2+BM$5*temperature!$I397^6</f>
        <v>-51.360853813742793</v>
      </c>
      <c r="BN287" s="8">
        <f>BN$3*temperature!$I397+BN$4*temperature!$I397^2+BN$5*temperature!$I397^6</f>
        <v>-42.533659126920163</v>
      </c>
      <c r="BO287" s="8"/>
      <c r="BP287" s="8"/>
      <c r="BQ287" s="8"/>
    </row>
    <row r="288" spans="1:69" x14ac:dyDescent="0.3">
      <c r="A288">
        <f t="shared" si="261"/>
        <v>2242</v>
      </c>
      <c r="B288" s="4">
        <f t="shared" si="262"/>
        <v>1165.4051825604201</v>
      </c>
      <c r="C288" s="4">
        <f t="shared" si="263"/>
        <v>2964.1674405510253</v>
      </c>
      <c r="D288" s="4">
        <f t="shared" si="264"/>
        <v>4369.9489182621483</v>
      </c>
      <c r="E288" s="11">
        <f t="shared" si="265"/>
        <v>2.7893589103836498E-8</v>
      </c>
      <c r="F288" s="11">
        <f t="shared" si="266"/>
        <v>5.4952240952582456E-8</v>
      </c>
      <c r="G288" s="11">
        <f t="shared" si="267"/>
        <v>1.1218304513598101E-7</v>
      </c>
      <c r="H288" s="4">
        <f t="shared" si="268"/>
        <v>121078.08316022248</v>
      </c>
      <c r="I288" s="4">
        <f t="shared" si="269"/>
        <v>74062.549424926357</v>
      </c>
      <c r="J288" s="4">
        <f t="shared" si="270"/>
        <v>31264.290602797744</v>
      </c>
      <c r="K288" s="4">
        <f t="shared" si="271"/>
        <v>103893.5513348339</v>
      </c>
      <c r="L288" s="4">
        <f t="shared" si="272"/>
        <v>24985.953361379095</v>
      </c>
      <c r="M288" s="4">
        <f t="shared" si="273"/>
        <v>7154.383538018792</v>
      </c>
      <c r="N288" s="11">
        <f t="shared" si="274"/>
        <v>-6.741289749356727E-3</v>
      </c>
      <c r="O288" s="11">
        <f t="shared" si="275"/>
        <v>-2.3175682770381067E-3</v>
      </c>
      <c r="P288" s="11">
        <f t="shared" si="276"/>
        <v>-7.253896559135109E-4</v>
      </c>
      <c r="Q288" s="4">
        <f t="shared" si="277"/>
        <v>1392.6155568858219</v>
      </c>
      <c r="R288" s="4">
        <f t="shared" si="278"/>
        <v>2585.3599954868523</v>
      </c>
      <c r="S288" s="4">
        <f t="shared" si="279"/>
        <v>2119.8109509969404</v>
      </c>
      <c r="T288" s="4">
        <f t="shared" si="280"/>
        <v>11.501797191841694</v>
      </c>
      <c r="U288" s="4">
        <f t="shared" si="281"/>
        <v>34.907790989662153</v>
      </c>
      <c r="V288" s="4">
        <f t="shared" si="282"/>
        <v>67.802944193694429</v>
      </c>
      <c r="W288" s="11">
        <f t="shared" si="283"/>
        <v>-1.0734613539272964E-2</v>
      </c>
      <c r="X288" s="11">
        <f t="shared" si="284"/>
        <v>-1.217998157191269E-2</v>
      </c>
      <c r="Y288" s="11">
        <f t="shared" si="285"/>
        <v>-9.7425357312937999E-3</v>
      </c>
      <c r="Z288" s="4">
        <f t="shared" si="298"/>
        <v>1023.615217070022</v>
      </c>
      <c r="AA288" s="4">
        <f t="shared" si="299"/>
        <v>6464.5636279612127</v>
      </c>
      <c r="AB288" s="4">
        <f t="shared" si="300"/>
        <v>38597.256136341348</v>
      </c>
      <c r="AC288" s="12">
        <f t="shared" si="286"/>
        <v>0.90279825763168375</v>
      </c>
      <c r="AD288" s="12">
        <f t="shared" si="287"/>
        <v>3.0803380075908353</v>
      </c>
      <c r="AE288" s="12">
        <f t="shared" si="288"/>
        <v>22.521760712707358</v>
      </c>
      <c r="AF288" s="11">
        <f t="shared" si="289"/>
        <v>-4.0504037456468023E-3</v>
      </c>
      <c r="AG288" s="11">
        <f t="shared" si="290"/>
        <v>2.9673830763510267E-4</v>
      </c>
      <c r="AH288" s="11">
        <f t="shared" si="291"/>
        <v>9.7937136394747881E-3</v>
      </c>
      <c r="AI288" s="1">
        <f t="shared" si="255"/>
        <v>258577.3407266947</v>
      </c>
      <c r="AJ288" s="1">
        <f t="shared" si="256"/>
        <v>151258.91644880816</v>
      </c>
      <c r="AK288" s="1">
        <f t="shared" si="257"/>
        <v>62868.519709666296</v>
      </c>
      <c r="AL288" s="10">
        <f t="shared" si="292"/>
        <v>95.392670941234542</v>
      </c>
      <c r="AM288" s="10">
        <f t="shared" si="293"/>
        <v>23.590256450267443</v>
      </c>
      <c r="AN288" s="10">
        <f t="shared" si="294"/>
        <v>7.3553072218108539</v>
      </c>
      <c r="AO288" s="7">
        <f t="shared" si="295"/>
        <v>2.0029837054458023E-3</v>
      </c>
      <c r="AP288" s="7">
        <f t="shared" si="296"/>
        <v>2.5232311888533899E-3</v>
      </c>
      <c r="AQ288" s="7">
        <f t="shared" si="297"/>
        <v>2.2888890551835974E-3</v>
      </c>
      <c r="AR288" s="1">
        <f t="shared" si="303"/>
        <v>121078.08316022248</v>
      </c>
      <c r="AS288" s="1">
        <f t="shared" si="301"/>
        <v>74062.549424926357</v>
      </c>
      <c r="AT288" s="1">
        <f t="shared" si="302"/>
        <v>31264.290602797744</v>
      </c>
      <c r="AU288" s="1">
        <f t="shared" si="258"/>
        <v>24215.616632044497</v>
      </c>
      <c r="AV288" s="1">
        <f t="shared" si="259"/>
        <v>14812.509884985273</v>
      </c>
      <c r="AW288" s="1">
        <f t="shared" si="260"/>
        <v>6252.8581205595492</v>
      </c>
      <c r="AX288">
        <v>0.2</v>
      </c>
      <c r="AY288">
        <v>0.2</v>
      </c>
      <c r="AZ288">
        <v>0.2</v>
      </c>
      <c r="BA288">
        <f t="shared" si="304"/>
        <v>0.19999999999999998</v>
      </c>
      <c r="BB288">
        <f t="shared" si="310"/>
        <v>4.000000000000001E-3</v>
      </c>
      <c r="BC288">
        <f t="shared" si="305"/>
        <v>4.000000000000001E-3</v>
      </c>
      <c r="BD288">
        <f t="shared" si="306"/>
        <v>4.000000000000001E-3</v>
      </c>
      <c r="BE288">
        <f t="shared" si="307"/>
        <v>484.31233264089002</v>
      </c>
      <c r="BF288">
        <f t="shared" si="308"/>
        <v>296.2501976997055</v>
      </c>
      <c r="BG288">
        <f t="shared" si="309"/>
        <v>125.057162411191</v>
      </c>
      <c r="BH288">
        <f t="shared" si="311"/>
        <v>4731.3905124151734</v>
      </c>
      <c r="BI288">
        <f t="shared" si="312"/>
        <v>458.26789671979236</v>
      </c>
      <c r="BJ288">
        <f t="shared" si="313"/>
        <v>32.400531781180973</v>
      </c>
      <c r="BK288" s="7">
        <f t="shared" si="314"/>
        <v>2.5530287008824065E-2</v>
      </c>
      <c r="BL288" s="8">
        <f>BL$3*temperature!$I398+BL$4*temperature!$I398^2+BL$5*temperature!$I398^6</f>
        <v>-62.906479037708287</v>
      </c>
      <c r="BM288" s="8">
        <f>BM$3*temperature!$I398+BM$4*temperature!$I398^2+BM$5*temperature!$I398^6</f>
        <v>-51.573754603897662</v>
      </c>
      <c r="BN288" s="8">
        <f>BN$3*temperature!$I398+BN$4*temperature!$I398^2+BN$5*temperature!$I398^6</f>
        <v>-42.698803837324363</v>
      </c>
      <c r="BO288" s="8"/>
      <c r="BP288" s="8"/>
      <c r="BQ288" s="8"/>
    </row>
    <row r="289" spans="1:69" x14ac:dyDescent="0.3">
      <c r="A289">
        <f t="shared" si="261"/>
        <v>2243</v>
      </c>
      <c r="B289" s="4">
        <f t="shared" si="262"/>
        <v>1165.4052134423869</v>
      </c>
      <c r="C289" s="4">
        <f t="shared" si="263"/>
        <v>2964.1675952942865</v>
      </c>
      <c r="D289" s="4">
        <f t="shared" si="264"/>
        <v>4369.9493839846164</v>
      </c>
      <c r="E289" s="11">
        <f t="shared" si="265"/>
        <v>2.6498909648644671E-8</v>
      </c>
      <c r="F289" s="11">
        <f t="shared" si="266"/>
        <v>5.2204628904953329E-8</v>
      </c>
      <c r="G289" s="11">
        <f t="shared" si="267"/>
        <v>1.0657389287918195E-7</v>
      </c>
      <c r="H289" s="4">
        <f t="shared" si="268"/>
        <v>120257.18220400962</v>
      </c>
      <c r="I289" s="4">
        <f t="shared" si="269"/>
        <v>73889.218009513352</v>
      </c>
      <c r="J289" s="4">
        <f t="shared" si="270"/>
        <v>31241.077581204714</v>
      </c>
      <c r="K289" s="4">
        <f t="shared" si="271"/>
        <v>103189.15757103283</v>
      </c>
      <c r="L289" s="4">
        <f t="shared" si="272"/>
        <v>24927.476478325621</v>
      </c>
      <c r="M289" s="4">
        <f t="shared" si="273"/>
        <v>7149.0708097672314</v>
      </c>
      <c r="N289" s="11">
        <f t="shared" si="274"/>
        <v>-6.7799565492848712E-3</v>
      </c>
      <c r="O289" s="11">
        <f t="shared" si="275"/>
        <v>-2.3403903068138776E-3</v>
      </c>
      <c r="P289" s="11">
        <f t="shared" si="276"/>
        <v>-7.4258365145352112E-4</v>
      </c>
      <c r="Q289" s="4">
        <f t="shared" si="277"/>
        <v>1368.3258852248448</v>
      </c>
      <c r="R289" s="4">
        <f t="shared" si="278"/>
        <v>2547.8934379652633</v>
      </c>
      <c r="S289" s="4">
        <f t="shared" si="279"/>
        <v>2097.6000397418043</v>
      </c>
      <c r="T289" s="4">
        <f t="shared" si="280"/>
        <v>11.378329843980179</v>
      </c>
      <c r="U289" s="4">
        <f t="shared" si="281"/>
        <v>34.482614738691886</v>
      </c>
      <c r="V289" s="4">
        <f t="shared" si="282"/>
        <v>67.142371587200444</v>
      </c>
      <c r="W289" s="11">
        <f t="shared" si="283"/>
        <v>-1.0734613539272964E-2</v>
      </c>
      <c r="X289" s="11">
        <f t="shared" si="284"/>
        <v>-1.217998157191269E-2</v>
      </c>
      <c r="Y289" s="11">
        <f t="shared" si="285"/>
        <v>-9.7425357312937999E-3</v>
      </c>
      <c r="Z289" s="4">
        <f t="shared" si="298"/>
        <v>1001.7268196476602</v>
      </c>
      <c r="AA289" s="4">
        <f t="shared" si="299"/>
        <v>6372.9166534329233</v>
      </c>
      <c r="AB289" s="4">
        <f t="shared" si="300"/>
        <v>38567.556197470192</v>
      </c>
      <c r="AC289" s="12">
        <f t="shared" si="286"/>
        <v>0.89914156018740898</v>
      </c>
      <c r="AD289" s="12">
        <f t="shared" si="287"/>
        <v>3.081252061878152</v>
      </c>
      <c r="AE289" s="12">
        <f t="shared" si="288"/>
        <v>22.742332387784387</v>
      </c>
      <c r="AF289" s="11">
        <f t="shared" si="289"/>
        <v>-4.0504037456468023E-3</v>
      </c>
      <c r="AG289" s="11">
        <f t="shared" si="290"/>
        <v>2.9673830763510267E-4</v>
      </c>
      <c r="AH289" s="11">
        <f t="shared" si="291"/>
        <v>9.7937136394747881E-3</v>
      </c>
      <c r="AI289" s="1">
        <f t="shared" si="255"/>
        <v>256935.22328606973</v>
      </c>
      <c r="AJ289" s="1">
        <f t="shared" si="256"/>
        <v>150945.53468891262</v>
      </c>
      <c r="AK289" s="1">
        <f t="shared" si="257"/>
        <v>62834.525859259214</v>
      </c>
      <c r="AL289" s="10">
        <f t="shared" si="292"/>
        <v>95.581830207093645</v>
      </c>
      <c r="AM289" s="10">
        <f t="shared" si="293"/>
        <v>23.649184884387523</v>
      </c>
      <c r="AN289" s="10">
        <f t="shared" si="294"/>
        <v>7.3719743491863943</v>
      </c>
      <c r="AO289" s="7">
        <f t="shared" si="295"/>
        <v>1.9829538683913445E-3</v>
      </c>
      <c r="AP289" s="7">
        <f t="shared" si="296"/>
        <v>2.4979988769648557E-3</v>
      </c>
      <c r="AQ289" s="7">
        <f t="shared" si="297"/>
        <v>2.2660001646317616E-3</v>
      </c>
      <c r="AR289" s="1">
        <f t="shared" si="303"/>
        <v>120257.18220400962</v>
      </c>
      <c r="AS289" s="1">
        <f t="shared" si="301"/>
        <v>73889.218009513352</v>
      </c>
      <c r="AT289" s="1">
        <f t="shared" si="302"/>
        <v>31241.077581204714</v>
      </c>
      <c r="AU289" s="1">
        <f t="shared" si="258"/>
        <v>24051.436440801925</v>
      </c>
      <c r="AV289" s="1">
        <f t="shared" si="259"/>
        <v>14777.84360190267</v>
      </c>
      <c r="AW289" s="1">
        <f t="shared" si="260"/>
        <v>6248.2155162409435</v>
      </c>
      <c r="AX289">
        <v>0.2</v>
      </c>
      <c r="AY289">
        <v>0.2</v>
      </c>
      <c r="AZ289">
        <v>0.2</v>
      </c>
      <c r="BA289">
        <f t="shared" si="304"/>
        <v>0.2</v>
      </c>
      <c r="BB289">
        <f t="shared" si="310"/>
        <v>4.000000000000001E-3</v>
      </c>
      <c r="BC289">
        <f t="shared" si="305"/>
        <v>4.000000000000001E-3</v>
      </c>
      <c r="BD289">
        <f t="shared" si="306"/>
        <v>4.000000000000001E-3</v>
      </c>
      <c r="BE289">
        <f t="shared" si="307"/>
        <v>481.02872881603855</v>
      </c>
      <c r="BF289">
        <f t="shared" si="308"/>
        <v>295.55687203805348</v>
      </c>
      <c r="BG289">
        <f t="shared" si="309"/>
        <v>124.96431032481888</v>
      </c>
      <c r="BH289">
        <f t="shared" si="311"/>
        <v>4801.9951086587853</v>
      </c>
      <c r="BI289">
        <f t="shared" si="312"/>
        <v>463.77018265074076</v>
      </c>
      <c r="BJ289">
        <f t="shared" si="313"/>
        <v>32.401407464083974</v>
      </c>
      <c r="BK289" s="7">
        <f t="shared" si="314"/>
        <v>2.5506004679085675E-2</v>
      </c>
      <c r="BL289" s="8">
        <f>BL$3*temperature!$I399+BL$4*temperature!$I399^2+BL$5*temperature!$I399^6</f>
        <v>-63.181407278095463</v>
      </c>
      <c r="BM289" s="8">
        <f>BM$3*temperature!$I399+BM$4*temperature!$I399^2+BM$5*temperature!$I399^6</f>
        <v>-51.785350549550614</v>
      </c>
      <c r="BN289" s="8">
        <f>BN$3*temperature!$I399+BN$4*temperature!$I399^2+BN$5*temperature!$I399^6</f>
        <v>-42.862921362770983</v>
      </c>
      <c r="BO289" s="8"/>
      <c r="BP289" s="8"/>
      <c r="BQ289" s="8"/>
    </row>
    <row r="290" spans="1:69" x14ac:dyDescent="0.3">
      <c r="A290">
        <f t="shared" si="261"/>
        <v>2244</v>
      </c>
      <c r="B290" s="4">
        <f t="shared" si="262"/>
        <v>1165.405242780256</v>
      </c>
      <c r="C290" s="4">
        <f t="shared" si="263"/>
        <v>2964.1677423003925</v>
      </c>
      <c r="D290" s="4">
        <f t="shared" si="264"/>
        <v>4369.9498264210079</v>
      </c>
      <c r="E290" s="11">
        <f t="shared" si="265"/>
        <v>2.5173964166212438E-8</v>
      </c>
      <c r="F290" s="11">
        <f t="shared" si="266"/>
        <v>4.9594397459705657E-8</v>
      </c>
      <c r="G290" s="11">
        <f t="shared" si="267"/>
        <v>1.0124519823522286E-7</v>
      </c>
      <c r="H290" s="4">
        <f t="shared" si="268"/>
        <v>119437.20795490577</v>
      </c>
      <c r="I290" s="4">
        <f t="shared" si="269"/>
        <v>73714.629016687948</v>
      </c>
      <c r="J290" s="4">
        <f t="shared" si="270"/>
        <v>31217.352653459748</v>
      </c>
      <c r="K290" s="4">
        <f t="shared" si="271"/>
        <v>102485.55916049398</v>
      </c>
      <c r="L290" s="4">
        <f t="shared" si="272"/>
        <v>24868.575406424356</v>
      </c>
      <c r="M290" s="4">
        <f t="shared" si="273"/>
        <v>7143.6409783740655</v>
      </c>
      <c r="N290" s="11">
        <f t="shared" si="274"/>
        <v>-6.8185304260722779E-3</v>
      </c>
      <c r="O290" s="11">
        <f t="shared" si="275"/>
        <v>-2.3628975019786003E-3</v>
      </c>
      <c r="P290" s="11">
        <f t="shared" si="276"/>
        <v>-7.595156821985638E-4</v>
      </c>
      <c r="Q290" s="4">
        <f t="shared" si="277"/>
        <v>1344.4076514543835</v>
      </c>
      <c r="R290" s="4">
        <f t="shared" si="278"/>
        <v>2510.9131848265142</v>
      </c>
      <c r="S290" s="4">
        <f t="shared" si="279"/>
        <v>2075.5866678420998</v>
      </c>
      <c r="T290" s="4">
        <f t="shared" si="280"/>
        <v>11.256187870382675</v>
      </c>
      <c r="U290" s="4">
        <f t="shared" si="281"/>
        <v>34.062617126623252</v>
      </c>
      <c r="V290" s="4">
        <f t="shared" si="282"/>
        <v>66.488234632928339</v>
      </c>
      <c r="W290" s="11">
        <f t="shared" si="283"/>
        <v>-1.0734613539272964E-2</v>
      </c>
      <c r="X290" s="11">
        <f t="shared" si="284"/>
        <v>-1.217998157191269E-2</v>
      </c>
      <c r="Y290" s="11">
        <f t="shared" si="285"/>
        <v>-9.7425357312937999E-3</v>
      </c>
      <c r="Z290" s="4">
        <f t="shared" si="298"/>
        <v>980.26830714509515</v>
      </c>
      <c r="AA290" s="4">
        <f t="shared" si="299"/>
        <v>6282.4252105396463</v>
      </c>
      <c r="AB290" s="4">
        <f t="shared" si="300"/>
        <v>38537.215794912685</v>
      </c>
      <c r="AC290" s="12">
        <f t="shared" si="286"/>
        <v>0.89549967384415918</v>
      </c>
      <c r="AD290" s="12">
        <f t="shared" si="287"/>
        <v>3.0821663874003908</v>
      </c>
      <c r="AE290" s="12">
        <f t="shared" si="288"/>
        <v>22.9650642786841</v>
      </c>
      <c r="AF290" s="11">
        <f t="shared" si="289"/>
        <v>-4.0504037456468023E-3</v>
      </c>
      <c r="AG290" s="11">
        <f t="shared" si="290"/>
        <v>2.9673830763510267E-4</v>
      </c>
      <c r="AH290" s="11">
        <f t="shared" si="291"/>
        <v>9.7937136394747881E-3</v>
      </c>
      <c r="AI290" s="1">
        <f t="shared" si="255"/>
        <v>255293.13739826466</v>
      </c>
      <c r="AJ290" s="1">
        <f t="shared" si="256"/>
        <v>150628.82482192403</v>
      </c>
      <c r="AK290" s="1">
        <f t="shared" si="257"/>
        <v>62799.288789574231</v>
      </c>
      <c r="AL290" s="10">
        <f t="shared" si="292"/>
        <v>95.769469223451154</v>
      </c>
      <c r="AM290" s="10">
        <f t="shared" si="293"/>
        <v>23.707669765297034</v>
      </c>
      <c r="AN290" s="10">
        <f t="shared" si="294"/>
        <v>7.3885121953244237</v>
      </c>
      <c r="AO290" s="7">
        <f t="shared" si="295"/>
        <v>1.9631243297074312E-3</v>
      </c>
      <c r="AP290" s="7">
        <f t="shared" si="296"/>
        <v>2.4730188881952071E-3</v>
      </c>
      <c r="AQ290" s="7">
        <f t="shared" si="297"/>
        <v>2.2433401629854441E-3</v>
      </c>
      <c r="AR290" s="1">
        <f t="shared" si="303"/>
        <v>119437.20795490577</v>
      </c>
      <c r="AS290" s="1">
        <f t="shared" si="301"/>
        <v>73714.629016687948</v>
      </c>
      <c r="AT290" s="1">
        <f t="shared" si="302"/>
        <v>31217.352653459748</v>
      </c>
      <c r="AU290" s="1">
        <f t="shared" si="258"/>
        <v>23887.441590981154</v>
      </c>
      <c r="AV290" s="1">
        <f t="shared" si="259"/>
        <v>14742.92580333759</v>
      </c>
      <c r="AW290" s="1">
        <f t="shared" si="260"/>
        <v>6243.4705306919495</v>
      </c>
      <c r="AX290">
        <v>0.2</v>
      </c>
      <c r="AY290">
        <v>0.2</v>
      </c>
      <c r="AZ290">
        <v>0.2</v>
      </c>
      <c r="BA290">
        <f t="shared" si="304"/>
        <v>0.2</v>
      </c>
      <c r="BB290">
        <f t="shared" si="310"/>
        <v>4.000000000000001E-3</v>
      </c>
      <c r="BC290">
        <f t="shared" si="305"/>
        <v>4.000000000000001E-3</v>
      </c>
      <c r="BD290">
        <f t="shared" si="306"/>
        <v>4.000000000000001E-3</v>
      </c>
      <c r="BE290">
        <f t="shared" si="307"/>
        <v>477.74883181962321</v>
      </c>
      <c r="BF290">
        <f t="shared" si="308"/>
        <v>294.85851606675186</v>
      </c>
      <c r="BG290">
        <f t="shared" si="309"/>
        <v>124.86941061383902</v>
      </c>
      <c r="BH290">
        <f t="shared" si="311"/>
        <v>4873.6537572147463</v>
      </c>
      <c r="BI290">
        <f t="shared" si="312"/>
        <v>469.33868082040277</v>
      </c>
      <c r="BJ290">
        <f t="shared" si="313"/>
        <v>32.402291664859476</v>
      </c>
      <c r="BK290" s="7">
        <f t="shared" si="314"/>
        <v>2.5481982787538188E-2</v>
      </c>
      <c r="BL290" s="8">
        <f>BL$3*temperature!$I400+BL$4*temperature!$I400^2+BL$5*temperature!$I400^6</f>
        <v>-63.454675258729949</v>
      </c>
      <c r="BM290" s="8">
        <f>BM$3*temperature!$I400+BM$4*temperature!$I400^2+BM$5*temperature!$I400^6</f>
        <v>-51.99565140789457</v>
      </c>
      <c r="BN290" s="8">
        <f>BN$3*temperature!$I400+BN$4*temperature!$I400^2+BN$5*temperature!$I400^6</f>
        <v>-43.026019635060266</v>
      </c>
      <c r="BO290" s="8"/>
      <c r="BP290" s="8"/>
      <c r="BQ290" s="8"/>
    </row>
    <row r="291" spans="1:69" x14ac:dyDescent="0.3">
      <c r="A291">
        <f t="shared" si="261"/>
        <v>2245</v>
      </c>
      <c r="B291" s="4">
        <f t="shared" si="262"/>
        <v>1165.4052706512323</v>
      </c>
      <c r="C291" s="4">
        <f t="shared" si="263"/>
        <v>2964.1678819561998</v>
      </c>
      <c r="D291" s="4">
        <f t="shared" si="264"/>
        <v>4369.9502467356224</v>
      </c>
      <c r="E291" s="11">
        <f t="shared" si="265"/>
        <v>2.3915265957901815E-8</v>
      </c>
      <c r="F291" s="11">
        <f t="shared" si="266"/>
        <v>4.7114677586720375E-8</v>
      </c>
      <c r="G291" s="11">
        <f t="shared" si="267"/>
        <v>9.6182938323461708E-8</v>
      </c>
      <c r="H291" s="4">
        <f t="shared" si="268"/>
        <v>118618.22732964127</v>
      </c>
      <c r="I291" s="4">
        <f t="shared" si="269"/>
        <v>73538.816001296436</v>
      </c>
      <c r="J291" s="4">
        <f t="shared" si="270"/>
        <v>31193.125036315552</v>
      </c>
      <c r="K291" s="4">
        <f t="shared" si="271"/>
        <v>101782.8135128967</v>
      </c>
      <c r="L291" s="4">
        <f t="shared" si="272"/>
        <v>24809.261462196453</v>
      </c>
      <c r="M291" s="4">
        <f t="shared" si="273"/>
        <v>7138.096151006981</v>
      </c>
      <c r="N291" s="11">
        <f t="shared" si="274"/>
        <v>-6.8570211584324525E-3</v>
      </c>
      <c r="O291" s="11">
        <f t="shared" si="275"/>
        <v>-2.3850961809649407E-3</v>
      </c>
      <c r="P291" s="11">
        <f t="shared" si="276"/>
        <v>-7.7619065457945613E-4</v>
      </c>
      <c r="Q291" s="4">
        <f t="shared" si="277"/>
        <v>1320.8563132026118</v>
      </c>
      <c r="R291" s="4">
        <f t="shared" si="278"/>
        <v>2474.4145987415445</v>
      </c>
      <c r="S291" s="4">
        <f t="shared" si="279"/>
        <v>2053.7700328522023</v>
      </c>
      <c r="T291" s="4">
        <f t="shared" si="280"/>
        <v>11.135357043668664</v>
      </c>
      <c r="U291" s="4">
        <f t="shared" si="281"/>
        <v>33.647735077729862</v>
      </c>
      <c r="V291" s="4">
        <f t="shared" si="282"/>
        <v>65.840470631306388</v>
      </c>
      <c r="W291" s="11">
        <f t="shared" si="283"/>
        <v>-1.0734613539272964E-2</v>
      </c>
      <c r="X291" s="11">
        <f t="shared" si="284"/>
        <v>-1.217998157191269E-2</v>
      </c>
      <c r="Y291" s="11">
        <f t="shared" si="285"/>
        <v>-9.7425357312937999E-3</v>
      </c>
      <c r="Z291" s="4">
        <f t="shared" si="298"/>
        <v>959.23221202453396</v>
      </c>
      <c r="AA291" s="4">
        <f t="shared" si="299"/>
        <v>6193.0789545689577</v>
      </c>
      <c r="AB291" s="4">
        <f t="shared" si="300"/>
        <v>38506.24657088946</v>
      </c>
      <c r="AC291" s="12">
        <f t="shared" si="286"/>
        <v>0.89187253861099536</v>
      </c>
      <c r="AD291" s="12">
        <f t="shared" si="287"/>
        <v>3.083080984238038</v>
      </c>
      <c r="AE291" s="12">
        <f t="shared" si="288"/>
        <v>23.189977541941662</v>
      </c>
      <c r="AF291" s="11">
        <f t="shared" si="289"/>
        <v>-4.0504037456468023E-3</v>
      </c>
      <c r="AG291" s="11">
        <f t="shared" si="290"/>
        <v>2.9673830763510267E-4</v>
      </c>
      <c r="AH291" s="11">
        <f t="shared" si="291"/>
        <v>9.7937136394747881E-3</v>
      </c>
      <c r="AI291" s="1">
        <f t="shared" si="255"/>
        <v>253651.26524941935</v>
      </c>
      <c r="AJ291" s="1">
        <f t="shared" si="256"/>
        <v>150308.86814306924</v>
      </c>
      <c r="AK291" s="1">
        <f t="shared" si="257"/>
        <v>62762.830441308761</v>
      </c>
      <c r="AL291" s="10">
        <f t="shared" si="292"/>
        <v>95.955596524776126</v>
      </c>
      <c r="AM291" s="10">
        <f t="shared" si="293"/>
        <v>23.765712985270465</v>
      </c>
      <c r="AN291" s="10">
        <f t="shared" si="294"/>
        <v>7.4049213920153782</v>
      </c>
      <c r="AO291" s="7">
        <f t="shared" si="295"/>
        <v>1.9434930864103569E-3</v>
      </c>
      <c r="AP291" s="7">
        <f t="shared" si="296"/>
        <v>2.4482886993132552E-3</v>
      </c>
      <c r="AQ291" s="7">
        <f t="shared" si="297"/>
        <v>2.2209067613555896E-3</v>
      </c>
      <c r="AR291" s="1">
        <f t="shared" si="303"/>
        <v>118618.22732964127</v>
      </c>
      <c r="AS291" s="1">
        <f t="shared" si="301"/>
        <v>73538.816001296436</v>
      </c>
      <c r="AT291" s="1">
        <f t="shared" si="302"/>
        <v>31193.125036315552</v>
      </c>
      <c r="AU291" s="1">
        <f t="shared" si="258"/>
        <v>23723.645465928257</v>
      </c>
      <c r="AV291" s="1">
        <f t="shared" si="259"/>
        <v>14707.763200259287</v>
      </c>
      <c r="AW291" s="1">
        <f t="shared" si="260"/>
        <v>6238.625007263111</v>
      </c>
      <c r="AX291">
        <v>0.2</v>
      </c>
      <c r="AY291">
        <v>0.2</v>
      </c>
      <c r="AZ291">
        <v>0.2</v>
      </c>
      <c r="BA291">
        <f t="shared" si="304"/>
        <v>0.2</v>
      </c>
      <c r="BB291">
        <f t="shared" si="310"/>
        <v>4.000000000000001E-3</v>
      </c>
      <c r="BC291">
        <f t="shared" si="305"/>
        <v>4.000000000000001E-3</v>
      </c>
      <c r="BD291">
        <f t="shared" si="306"/>
        <v>4.000000000000001E-3</v>
      </c>
      <c r="BE291">
        <f t="shared" si="307"/>
        <v>474.4729093185652</v>
      </c>
      <c r="BF291">
        <f t="shared" si="308"/>
        <v>294.15526400518581</v>
      </c>
      <c r="BG291">
        <f t="shared" si="309"/>
        <v>124.77250014526224</v>
      </c>
      <c r="BH291">
        <f t="shared" si="311"/>
        <v>4946.3821520041884</v>
      </c>
      <c r="BI291">
        <f t="shared" si="312"/>
        <v>474.97418677049495</v>
      </c>
      <c r="BJ291">
        <f t="shared" si="313"/>
        <v>32.403184225073147</v>
      </c>
      <c r="BK291" s="7">
        <f t="shared" si="314"/>
        <v>2.5458214620384417E-2</v>
      </c>
      <c r="BL291" s="8">
        <f>BL$3*temperature!$I401+BL$4*temperature!$I401^2+BL$5*temperature!$I401^6</f>
        <v>-63.726295143448034</v>
      </c>
      <c r="BM291" s="8">
        <f>BM$3*temperature!$I401+BM$4*temperature!$I401^2+BM$5*temperature!$I401^6</f>
        <v>-52.20466695693252</v>
      </c>
      <c r="BN291" s="8">
        <f>BN$3*temperature!$I401+BN$4*temperature!$I401^2+BN$5*temperature!$I401^6</f>
        <v>-43.188106593641017</v>
      </c>
      <c r="BO291" s="8"/>
      <c r="BP291" s="8"/>
      <c r="BQ291" s="8"/>
    </row>
    <row r="292" spans="1:69" x14ac:dyDescent="0.3">
      <c r="A292">
        <f t="shared" si="261"/>
        <v>2246</v>
      </c>
      <c r="B292" s="4">
        <f t="shared" si="262"/>
        <v>1165.4052971286605</v>
      </c>
      <c r="C292" s="4">
        <f t="shared" si="263"/>
        <v>2964.1680146292229</v>
      </c>
      <c r="D292" s="4">
        <f t="shared" si="264"/>
        <v>4369.9506460345447</v>
      </c>
      <c r="E292" s="11">
        <f t="shared" si="265"/>
        <v>2.2719502660006724E-8</v>
      </c>
      <c r="F292" s="11">
        <f t="shared" si="266"/>
        <v>4.4758943707384355E-8</v>
      </c>
      <c r="G292" s="11">
        <f t="shared" si="267"/>
        <v>9.1373791407288624E-8</v>
      </c>
      <c r="H292" s="4">
        <f t="shared" si="268"/>
        <v>117800.30532317817</v>
      </c>
      <c r="I292" s="4">
        <f t="shared" si="269"/>
        <v>73361.811904668197</v>
      </c>
      <c r="J292" s="4">
        <f t="shared" si="270"/>
        <v>31168.403796633214</v>
      </c>
      <c r="K292" s="4">
        <f t="shared" si="271"/>
        <v>101080.97638942946</v>
      </c>
      <c r="L292" s="4">
        <f t="shared" si="272"/>
        <v>24749.545755369323</v>
      </c>
      <c r="M292" s="4">
        <f t="shared" si="273"/>
        <v>7132.4384006296686</v>
      </c>
      <c r="N292" s="11">
        <f t="shared" si="274"/>
        <v>-6.8954384266289859E-3</v>
      </c>
      <c r="O292" s="11">
        <f t="shared" si="275"/>
        <v>-2.4069925224546873E-3</v>
      </c>
      <c r="P292" s="11">
        <f t="shared" si="276"/>
        <v>-7.9261336042868447E-4</v>
      </c>
      <c r="Q292" s="4">
        <f t="shared" si="277"/>
        <v>1297.6673468519414</v>
      </c>
      <c r="R292" s="4">
        <f t="shared" si="278"/>
        <v>2438.3930289518903</v>
      </c>
      <c r="S292" s="4">
        <f t="shared" si="279"/>
        <v>2032.1493043847663</v>
      </c>
      <c r="T292" s="4">
        <f t="shared" si="280"/>
        <v>11.015823289183061</v>
      </c>
      <c r="U292" s="4">
        <f t="shared" si="281"/>
        <v>33.237906284546511</v>
      </c>
      <c r="V292" s="4">
        <f t="shared" si="282"/>
        <v>65.199017493615685</v>
      </c>
      <c r="W292" s="11">
        <f t="shared" si="283"/>
        <v>-1.0734613539272964E-2</v>
      </c>
      <c r="X292" s="11">
        <f t="shared" si="284"/>
        <v>-1.217998157191269E-2</v>
      </c>
      <c r="Y292" s="11">
        <f t="shared" si="285"/>
        <v>-9.7425357312937999E-3</v>
      </c>
      <c r="Z292" s="4">
        <f t="shared" si="298"/>
        <v>938.61116312258719</v>
      </c>
      <c r="AA292" s="4">
        <f t="shared" si="299"/>
        <v>6104.8674878512875</v>
      </c>
      <c r="AB292" s="4">
        <f t="shared" si="300"/>
        <v>38474.65997728402</v>
      </c>
      <c r="AC292" s="12">
        <f t="shared" si="286"/>
        <v>0.88826009473996581</v>
      </c>
      <c r="AD292" s="12">
        <f t="shared" si="287"/>
        <v>3.0839958524716029</v>
      </c>
      <c r="AE292" s="12">
        <f t="shared" si="288"/>
        <v>23.417093541293291</v>
      </c>
      <c r="AF292" s="11">
        <f t="shared" si="289"/>
        <v>-4.0504037456468023E-3</v>
      </c>
      <c r="AG292" s="11">
        <f t="shared" si="290"/>
        <v>2.9673830763510267E-4</v>
      </c>
      <c r="AH292" s="11">
        <f t="shared" si="291"/>
        <v>9.7937136394747881E-3</v>
      </c>
      <c r="AI292" s="1">
        <f t="shared" si="255"/>
        <v>252009.78419040565</v>
      </c>
      <c r="AJ292" s="1">
        <f t="shared" si="256"/>
        <v>149985.74452902161</v>
      </c>
      <c r="AK292" s="1">
        <f t="shared" si="257"/>
        <v>62725.172404440993</v>
      </c>
      <c r="AL292" s="10">
        <f t="shared" si="292"/>
        <v>96.140220672839916</v>
      </c>
      <c r="AM292" s="10">
        <f t="shared" si="293"/>
        <v>23.823316458538095</v>
      </c>
      <c r="AN292" s="10">
        <f t="shared" si="294"/>
        <v>7.4212025756023436</v>
      </c>
      <c r="AO292" s="7">
        <f t="shared" si="295"/>
        <v>1.9240581555462534E-3</v>
      </c>
      <c r="AP292" s="7">
        <f t="shared" si="296"/>
        <v>2.4238058123201224E-3</v>
      </c>
      <c r="AQ292" s="7">
        <f t="shared" si="297"/>
        <v>2.1986976937420338E-3</v>
      </c>
      <c r="AR292" s="1">
        <f t="shared" si="303"/>
        <v>117800.30532317817</v>
      </c>
      <c r="AS292" s="1">
        <f t="shared" si="301"/>
        <v>73361.811904668197</v>
      </c>
      <c r="AT292" s="1">
        <f t="shared" si="302"/>
        <v>31168.403796633214</v>
      </c>
      <c r="AU292" s="1">
        <f t="shared" si="258"/>
        <v>23560.061064635636</v>
      </c>
      <c r="AV292" s="1">
        <f t="shared" si="259"/>
        <v>14672.36238093364</v>
      </c>
      <c r="AW292" s="1">
        <f t="shared" si="260"/>
        <v>6233.6807593266431</v>
      </c>
      <c r="AX292">
        <v>0.2</v>
      </c>
      <c r="AY292">
        <v>0.2</v>
      </c>
      <c r="AZ292">
        <v>0.2</v>
      </c>
      <c r="BA292">
        <f t="shared" si="304"/>
        <v>0.19999999999999998</v>
      </c>
      <c r="BB292">
        <f t="shared" si="310"/>
        <v>4.000000000000001E-3</v>
      </c>
      <c r="BC292">
        <f t="shared" si="305"/>
        <v>4.000000000000001E-3</v>
      </c>
      <c r="BD292">
        <f t="shared" si="306"/>
        <v>4.000000000000001E-3</v>
      </c>
      <c r="BE292">
        <f t="shared" si="307"/>
        <v>471.20122129271277</v>
      </c>
      <c r="BF292">
        <f t="shared" si="308"/>
        <v>293.44724761867286</v>
      </c>
      <c r="BG292">
        <f t="shared" si="309"/>
        <v>124.67361518653288</v>
      </c>
      <c r="BH292">
        <f t="shared" si="311"/>
        <v>5020.1962197542243</v>
      </c>
      <c r="BI292">
        <f t="shared" si="312"/>
        <v>480.67750561766348</v>
      </c>
      <c r="BJ292">
        <f t="shared" si="313"/>
        <v>32.404084990001714</v>
      </c>
      <c r="BK292" s="7">
        <f t="shared" si="314"/>
        <v>2.5434693610733888E-2</v>
      </c>
      <c r="BL292" s="8">
        <f>BL$3*temperature!$I402+BL$4*temperature!$I402^2+BL$5*temperature!$I402^6</f>
        <v>-63.996279128701495</v>
      </c>
      <c r="BM292" s="8">
        <f>BM$3*temperature!$I402+BM$4*temperature!$I402^2+BM$5*temperature!$I402^6</f>
        <v>-52.412406990045767</v>
      </c>
      <c r="BN292" s="8">
        <f>BN$3*temperature!$I402+BN$4*temperature!$I402^2+BN$5*temperature!$I402^6</f>
        <v>-43.349190181585222</v>
      </c>
      <c r="BO292" s="8"/>
      <c r="BP292" s="8"/>
      <c r="BQ292" s="8"/>
    </row>
    <row r="293" spans="1:69" x14ac:dyDescent="0.3">
      <c r="A293">
        <f t="shared" si="261"/>
        <v>2247</v>
      </c>
      <c r="B293" s="4">
        <f t="shared" si="262"/>
        <v>1165.4053222822181</v>
      </c>
      <c r="C293" s="4">
        <f t="shared" si="263"/>
        <v>2964.1681406686007</v>
      </c>
      <c r="D293" s="4">
        <f t="shared" si="264"/>
        <v>4369.9510253685548</v>
      </c>
      <c r="E293" s="11">
        <f t="shared" si="265"/>
        <v>2.1583527527006385E-8</v>
      </c>
      <c r="F293" s="11">
        <f t="shared" si="266"/>
        <v>4.2520996522015135E-8</v>
      </c>
      <c r="G293" s="11">
        <f t="shared" si="267"/>
        <v>8.6805101836924189E-8</v>
      </c>
      <c r="H293" s="4">
        <f t="shared" si="268"/>
        <v>116983.50505526105</v>
      </c>
      <c r="I293" s="4">
        <f t="shared" si="269"/>
        <v>73183.64906539346</v>
      </c>
      <c r="J293" s="4">
        <f t="shared" si="270"/>
        <v>31143.197854123104</v>
      </c>
      <c r="K293" s="4">
        <f t="shared" si="271"/>
        <v>100380.10194270588</v>
      </c>
      <c r="L293" s="4">
        <f t="shared" si="272"/>
        <v>24689.439192503462</v>
      </c>
      <c r="M293" s="4">
        <f t="shared" si="273"/>
        <v>7126.6697666243381</v>
      </c>
      <c r="N293" s="11">
        <f t="shared" si="274"/>
        <v>-6.9337918148253408E-3</v>
      </c>
      <c r="O293" s="11">
        <f t="shared" si="275"/>
        <v>-2.4285925673129816E-3</v>
      </c>
      <c r="P293" s="11">
        <f t="shared" si="276"/>
        <v>-8.0878847896126427E-4</v>
      </c>
      <c r="Q293" s="4">
        <f t="shared" si="277"/>
        <v>1274.8362490935401</v>
      </c>
      <c r="R293" s="4">
        <f t="shared" si="278"/>
        <v>2402.8438139636646</v>
      </c>
      <c r="S293" s="4">
        <f t="shared" si="279"/>
        <v>2010.7236253982098</v>
      </c>
      <c r="T293" s="4">
        <f t="shared" si="280"/>
        <v>10.897572683356758</v>
      </c>
      <c r="U293" s="4">
        <f t="shared" si="281"/>
        <v>32.833069198511772</v>
      </c>
      <c r="V293" s="4">
        <f t="shared" si="282"/>
        <v>64.563813736038881</v>
      </c>
      <c r="W293" s="11">
        <f t="shared" si="283"/>
        <v>-1.0734613539272964E-2</v>
      </c>
      <c r="X293" s="11">
        <f t="shared" si="284"/>
        <v>-1.217998157191269E-2</v>
      </c>
      <c r="Y293" s="11">
        <f t="shared" si="285"/>
        <v>-9.7425357312937999E-3</v>
      </c>
      <c r="Z293" s="4">
        <f t="shared" si="298"/>
        <v>918.39788582711344</v>
      </c>
      <c r="AA293" s="4">
        <f t="shared" si="299"/>
        <v>6017.7803666181753</v>
      </c>
      <c r="AB293" s="4">
        <f t="shared" si="300"/>
        <v>38442.467279087563</v>
      </c>
      <c r="AC293" s="12">
        <f t="shared" si="286"/>
        <v>0.88466228272512248</v>
      </c>
      <c r="AD293" s="12">
        <f t="shared" si="287"/>
        <v>3.0849109921816189</v>
      </c>
      <c r="AE293" s="12">
        <f t="shared" si="288"/>
        <v>23.646433849705513</v>
      </c>
      <c r="AF293" s="11">
        <f t="shared" si="289"/>
        <v>-4.0504037456468023E-3</v>
      </c>
      <c r="AG293" s="11">
        <f t="shared" si="290"/>
        <v>2.9673830763510267E-4</v>
      </c>
      <c r="AH293" s="11">
        <f t="shared" si="291"/>
        <v>9.7937136394747881E-3</v>
      </c>
      <c r="AI293" s="1">
        <f t="shared" si="255"/>
        <v>250368.86683600073</v>
      </c>
      <c r="AJ293" s="1">
        <f t="shared" si="256"/>
        <v>149659.53245705308</v>
      </c>
      <c r="AK293" s="1">
        <f t="shared" si="257"/>
        <v>62686.335923323539</v>
      </c>
      <c r="AL293" s="10">
        <f t="shared" si="292"/>
        <v>96.323350254744895</v>
      </c>
      <c r="AM293" s="10">
        <f t="shared" si="293"/>
        <v>23.880482120510035</v>
      </c>
      <c r="AN293" s="10">
        <f t="shared" si="294"/>
        <v>7.4373563867802357</v>
      </c>
      <c r="AO293" s="7">
        <f t="shared" si="295"/>
        <v>1.9048175739907907E-3</v>
      </c>
      <c r="AP293" s="7">
        <f t="shared" si="296"/>
        <v>2.3995677541969211E-3</v>
      </c>
      <c r="AQ293" s="7">
        <f t="shared" si="297"/>
        <v>2.1767107168046136E-3</v>
      </c>
      <c r="AR293" s="1">
        <f t="shared" si="303"/>
        <v>116983.50505526105</v>
      </c>
      <c r="AS293" s="1">
        <f t="shared" si="301"/>
        <v>73183.64906539346</v>
      </c>
      <c r="AT293" s="1">
        <f t="shared" si="302"/>
        <v>31143.197854123104</v>
      </c>
      <c r="AU293" s="1">
        <f t="shared" si="258"/>
        <v>23396.70101105221</v>
      </c>
      <c r="AV293" s="1">
        <f t="shared" si="259"/>
        <v>14636.729813078693</v>
      </c>
      <c r="AW293" s="1">
        <f t="shared" si="260"/>
        <v>6228.6395708246209</v>
      </c>
      <c r="AX293">
        <v>0.2</v>
      </c>
      <c r="AY293">
        <v>0.2</v>
      </c>
      <c r="AZ293">
        <v>0.2</v>
      </c>
      <c r="BA293">
        <f t="shared" si="304"/>
        <v>0.20000000000000004</v>
      </c>
      <c r="BB293">
        <f t="shared" si="310"/>
        <v>4.000000000000001E-3</v>
      </c>
      <c r="BC293">
        <f t="shared" si="305"/>
        <v>4.000000000000001E-3</v>
      </c>
      <c r="BD293">
        <f t="shared" si="306"/>
        <v>4.000000000000001E-3</v>
      </c>
      <c r="BE293">
        <f t="shared" si="307"/>
        <v>467.93402022104431</v>
      </c>
      <c r="BF293">
        <f t="shared" si="308"/>
        <v>292.73459626157393</v>
      </c>
      <c r="BG293">
        <f t="shared" si="309"/>
        <v>124.57279141649245</v>
      </c>
      <c r="BH293">
        <f t="shared" si="311"/>
        <v>5095.1121234302573</v>
      </c>
      <c r="BI293">
        <f t="shared" si="312"/>
        <v>486.44945216916011</v>
      </c>
      <c r="BJ293">
        <f t="shared" si="313"/>
        <v>32.404993808568364</v>
      </c>
      <c r="BK293" s="7">
        <f t="shared" si="314"/>
        <v>2.541141333702221E-2</v>
      </c>
      <c r="BL293" s="8">
        <f>BL$3*temperature!$I403+BL$4*temperature!$I403^2+BL$5*temperature!$I403^6</f>
        <v>-64.264639436482639</v>
      </c>
      <c r="BM293" s="8">
        <f>BM$3*temperature!$I403+BM$4*temperature!$I403^2+BM$5*temperature!$I403^6</f>
        <v>-52.618881310764799</v>
      </c>
      <c r="BN293" s="8">
        <f>BN$3*temperature!$I403+BN$4*temperature!$I403^2+BN$5*temperature!$I403^6</f>
        <v>-43.509278341717042</v>
      </c>
      <c r="BO293" s="8"/>
      <c r="BP293" s="8"/>
      <c r="BQ293" s="8"/>
    </row>
    <row r="294" spans="1:69" x14ac:dyDescent="0.3">
      <c r="A294">
        <f t="shared" si="261"/>
        <v>2248</v>
      </c>
      <c r="B294" s="4">
        <f t="shared" si="262"/>
        <v>1165.4053461780979</v>
      </c>
      <c r="C294" s="4">
        <f t="shared" si="263"/>
        <v>2964.1682604060147</v>
      </c>
      <c r="D294" s="4">
        <f t="shared" si="264"/>
        <v>4369.9513857358961</v>
      </c>
      <c r="E294" s="11">
        <f t="shared" si="265"/>
        <v>2.0504351150656065E-8</v>
      </c>
      <c r="F294" s="11">
        <f t="shared" si="266"/>
        <v>4.0394946695914376E-8</v>
      </c>
      <c r="G294" s="11">
        <f t="shared" si="267"/>
        <v>8.2464846745077975E-8</v>
      </c>
      <c r="H294" s="4">
        <f t="shared" si="268"/>
        <v>116167.88781628288</v>
      </c>
      <c r="I294" s="4">
        <f t="shared" si="269"/>
        <v>73004.359230051588</v>
      </c>
      <c r="J294" s="4">
        <f t="shared" si="270"/>
        <v>31117.515984064819</v>
      </c>
      <c r="K294" s="4">
        <f t="shared" si="271"/>
        <v>99680.24275609426</v>
      </c>
      <c r="L294" s="4">
        <f t="shared" si="272"/>
        <v>24628.952480603064</v>
      </c>
      <c r="M294" s="4">
        <f t="shared" si="273"/>
        <v>7120.7922554096458</v>
      </c>
      <c r="N294" s="11">
        <f t="shared" si="274"/>
        <v>-6.9720908134869308E-3</v>
      </c>
      <c r="O294" s="11">
        <f t="shared" si="275"/>
        <v>-2.4499022204912402E-3</v>
      </c>
      <c r="P294" s="11">
        <f t="shared" si="276"/>
        <v>-8.2472057877835958E-4</v>
      </c>
      <c r="Q294" s="4">
        <f t="shared" si="277"/>
        <v>1252.3585383989634</v>
      </c>
      <c r="R294" s="4">
        <f t="shared" si="278"/>
        <v>2367.7622841318012</v>
      </c>
      <c r="S294" s="4">
        <f t="shared" si="279"/>
        <v>1989.4921134454055</v>
      </c>
      <c r="T294" s="4">
        <f t="shared" si="280"/>
        <v>10.780591452084785</v>
      </c>
      <c r="U294" s="4">
        <f t="shared" si="281"/>
        <v>32.433163020724564</v>
      </c>
      <c r="V294" s="4">
        <f t="shared" si="282"/>
        <v>63.934798473766925</v>
      </c>
      <c r="W294" s="11">
        <f t="shared" si="283"/>
        <v>-1.0734613539272964E-2</v>
      </c>
      <c r="X294" s="11">
        <f t="shared" si="284"/>
        <v>-1.217998157191269E-2</v>
      </c>
      <c r="Y294" s="11">
        <f t="shared" si="285"/>
        <v>-9.7425357312937999E-3</v>
      </c>
      <c r="Z294" s="4">
        <f t="shared" si="298"/>
        <v>898.58520217396824</v>
      </c>
      <c r="AA294" s="4">
        <f t="shared" si="299"/>
        <v>5931.8071075938542</v>
      </c>
      <c r="AB294" s="4">
        <f t="shared" si="300"/>
        <v>38409.679557820615</v>
      </c>
      <c r="AC294" s="12">
        <f t="shared" si="286"/>
        <v>0.88107904330154019</v>
      </c>
      <c r="AD294" s="12">
        <f t="shared" si="287"/>
        <v>3.0858264034486438</v>
      </c>
      <c r="AE294" s="12">
        <f t="shared" si="288"/>
        <v>23.878020251424314</v>
      </c>
      <c r="AF294" s="11">
        <f t="shared" si="289"/>
        <v>-4.0504037456468023E-3</v>
      </c>
      <c r="AG294" s="11">
        <f t="shared" si="290"/>
        <v>2.9673830763510267E-4</v>
      </c>
      <c r="AH294" s="11">
        <f t="shared" si="291"/>
        <v>9.7937136394747881E-3</v>
      </c>
      <c r="AI294" s="1">
        <f t="shared" si="255"/>
        <v>248728.68116345286</v>
      </c>
      <c r="AJ294" s="1">
        <f t="shared" si="256"/>
        <v>149330.30902442645</v>
      </c>
      <c r="AK294" s="1">
        <f t="shared" si="257"/>
        <v>62646.341901815809</v>
      </c>
      <c r="AL294" s="10">
        <f t="shared" si="292"/>
        <v>96.504993880992288</v>
      </c>
      <c r="AM294" s="10">
        <f t="shared" si="293"/>
        <v>23.937211927012576</v>
      </c>
      <c r="AN294" s="10">
        <f t="shared" si="294"/>
        <v>7.453383470398518</v>
      </c>
      <c r="AO294" s="7">
        <f t="shared" si="295"/>
        <v>1.8857693982508828E-3</v>
      </c>
      <c r="AP294" s="7">
        <f t="shared" si="296"/>
        <v>2.3755720766549518E-3</v>
      </c>
      <c r="AQ294" s="7">
        <f t="shared" si="297"/>
        <v>2.1549436096365672E-3</v>
      </c>
      <c r="AR294" s="1">
        <f t="shared" si="303"/>
        <v>116167.88781628288</v>
      </c>
      <c r="AS294" s="1">
        <f t="shared" si="301"/>
        <v>73004.359230051588</v>
      </c>
      <c r="AT294" s="1">
        <f t="shared" si="302"/>
        <v>31117.515984064819</v>
      </c>
      <c r="AU294" s="1">
        <f t="shared" si="258"/>
        <v>23233.577563256578</v>
      </c>
      <c r="AV294" s="1">
        <f t="shared" si="259"/>
        <v>14600.871846010319</v>
      </c>
      <c r="AW294" s="1">
        <f t="shared" si="260"/>
        <v>6223.5031968129642</v>
      </c>
      <c r="AX294">
        <v>0.2</v>
      </c>
      <c r="AY294">
        <v>0.2</v>
      </c>
      <c r="AZ294">
        <v>0.2</v>
      </c>
      <c r="BA294">
        <f t="shared" si="304"/>
        <v>0.2</v>
      </c>
      <c r="BB294">
        <f t="shared" si="310"/>
        <v>4.000000000000001E-3</v>
      </c>
      <c r="BC294">
        <f t="shared" si="305"/>
        <v>4.000000000000001E-3</v>
      </c>
      <c r="BD294">
        <f t="shared" si="306"/>
        <v>4.000000000000001E-3</v>
      </c>
      <c r="BE294">
        <f t="shared" si="307"/>
        <v>464.6715512651316</v>
      </c>
      <c r="BF294">
        <f t="shared" si="308"/>
        <v>292.01743692020642</v>
      </c>
      <c r="BG294">
        <f t="shared" si="309"/>
        <v>124.47006393625931</v>
      </c>
      <c r="BH294">
        <f t="shared" si="311"/>
        <v>5171.14626571794</v>
      </c>
      <c r="BI294">
        <f t="shared" si="312"/>
        <v>492.29085103992662</v>
      </c>
      <c r="BJ294">
        <f t="shared" si="313"/>
        <v>32.405910533277506</v>
      </c>
      <c r="BK294" s="7">
        <f t="shared" si="314"/>
        <v>2.5388367521424232E-2</v>
      </c>
      <c r="BL294" s="8">
        <f>BL$3*temperature!$I404+BL$4*temperature!$I404^2+BL$5*temperature!$I404^6</f>
        <v>-64.531388307512046</v>
      </c>
      <c r="BM294" s="8">
        <f>BM$3*temperature!$I404+BM$4*temperature!$I404^2+BM$5*temperature!$I404^6</f>
        <v>-52.824099727739032</v>
      </c>
      <c r="BN294" s="8">
        <f>BN$3*temperature!$I404+BN$4*temperature!$I404^2+BN$5*temperature!$I404^6</f>
        <v>-43.668379012892764</v>
      </c>
      <c r="BO294" s="8"/>
      <c r="BP294" s="8"/>
      <c r="BQ294" s="8"/>
    </row>
    <row r="295" spans="1:69" x14ac:dyDescent="0.3">
      <c r="A295">
        <f t="shared" si="261"/>
        <v>2249</v>
      </c>
      <c r="B295" s="4">
        <f t="shared" si="262"/>
        <v>1165.4053688791844</v>
      </c>
      <c r="C295" s="4">
        <f t="shared" si="263"/>
        <v>2964.168374156563</v>
      </c>
      <c r="D295" s="4">
        <f t="shared" si="264"/>
        <v>4369.9517280848986</v>
      </c>
      <c r="E295" s="11">
        <f t="shared" si="265"/>
        <v>1.9479133593123262E-8</v>
      </c>
      <c r="F295" s="11">
        <f t="shared" si="266"/>
        <v>3.8375199361118658E-8</v>
      </c>
      <c r="G295" s="11">
        <f t="shared" si="267"/>
        <v>7.834160440782407E-8</v>
      </c>
      <c r="H295" s="4">
        <f t="shared" si="268"/>
        <v>115353.51311244986</v>
      </c>
      <c r="I295" s="4">
        <f t="shared" si="269"/>
        <v>72823.973563878448</v>
      </c>
      <c r="J295" s="4">
        <f t="shared" si="270"/>
        <v>31091.366820005002</v>
      </c>
      <c r="K295" s="4">
        <f t="shared" si="271"/>
        <v>98981.449882447181</v>
      </c>
      <c r="L295" s="4">
        <f t="shared" si="272"/>
        <v>24568.096130706504</v>
      </c>
      <c r="M295" s="4">
        <f t="shared" si="273"/>
        <v>7114.807841053791</v>
      </c>
      <c r="N295" s="11">
        <f t="shared" si="274"/>
        <v>-7.0103448218614695E-3</v>
      </c>
      <c r="O295" s="11">
        <f t="shared" si="275"/>
        <v>-2.4709272529754855E-3</v>
      </c>
      <c r="P295" s="11">
        <f t="shared" si="276"/>
        <v>-8.4041411983459824E-4</v>
      </c>
      <c r="Q295" s="4">
        <f t="shared" si="277"/>
        <v>1230.2297564116195</v>
      </c>
      <c r="R295" s="4">
        <f t="shared" si="278"/>
        <v>2333.1437641375978</v>
      </c>
      <c r="S295" s="4">
        <f t="shared" si="279"/>
        <v>1968.4538618845004</v>
      </c>
      <c r="T295" s="4">
        <f t="shared" si="280"/>
        <v>10.664865969121866</v>
      </c>
      <c r="U295" s="4">
        <f t="shared" si="281"/>
        <v>32.038127692813298</v>
      </c>
      <c r="V295" s="4">
        <f t="shared" si="282"/>
        <v>63.311911415163181</v>
      </c>
      <c r="W295" s="11">
        <f t="shared" si="283"/>
        <v>-1.0734613539272964E-2</v>
      </c>
      <c r="X295" s="11">
        <f t="shared" si="284"/>
        <v>-1.217998157191269E-2</v>
      </c>
      <c r="Y295" s="11">
        <f t="shared" si="285"/>
        <v>-9.7425357312937999E-3</v>
      </c>
      <c r="Z295" s="4">
        <f t="shared" si="298"/>
        <v>879.16603086768396</v>
      </c>
      <c r="AA295" s="4">
        <f t="shared" si="299"/>
        <v>5846.9371943276428</v>
      </c>
      <c r="AB295" s="4">
        <f t="shared" si="300"/>
        <v>38376.307714927738</v>
      </c>
      <c r="AC295" s="12">
        <f t="shared" si="286"/>
        <v>0.87751031744434072</v>
      </c>
      <c r="AD295" s="12">
        <f t="shared" si="287"/>
        <v>3.0867420863532589</v>
      </c>
      <c r="AE295" s="12">
        <f t="shared" si="288"/>
        <v>24.111874744044343</v>
      </c>
      <c r="AF295" s="11">
        <f t="shared" si="289"/>
        <v>-4.0504037456468023E-3</v>
      </c>
      <c r="AG295" s="11">
        <f t="shared" si="290"/>
        <v>2.9673830763510267E-4</v>
      </c>
      <c r="AH295" s="11">
        <f t="shared" si="291"/>
        <v>9.7937136394747881E-3</v>
      </c>
      <c r="AI295" s="1">
        <f t="shared" si="255"/>
        <v>247089.39061036415</v>
      </c>
      <c r="AJ295" s="1">
        <f t="shared" si="256"/>
        <v>148998.14996799413</v>
      </c>
      <c r="AK295" s="1">
        <f t="shared" si="257"/>
        <v>62605.210908447189</v>
      </c>
      <c r="AL295" s="10">
        <f t="shared" si="292"/>
        <v>96.685160183589062</v>
      </c>
      <c r="AM295" s="10">
        <f t="shared" si="293"/>
        <v>23.993507853536894</v>
      </c>
      <c r="AN295" s="10">
        <f t="shared" si="294"/>
        <v>7.4692844752674272</v>
      </c>
      <c r="AO295" s="7">
        <f t="shared" si="295"/>
        <v>1.866911704268374E-3</v>
      </c>
      <c r="AP295" s="7">
        <f t="shared" si="296"/>
        <v>2.3518163558884021E-3</v>
      </c>
      <c r="AQ295" s="7">
        <f t="shared" si="297"/>
        <v>2.1333941735402016E-3</v>
      </c>
      <c r="AR295" s="1">
        <f t="shared" si="303"/>
        <v>115353.51311244986</v>
      </c>
      <c r="AS295" s="1">
        <f t="shared" si="301"/>
        <v>72823.973563878448</v>
      </c>
      <c r="AT295" s="1">
        <f t="shared" si="302"/>
        <v>31091.366820005002</v>
      </c>
      <c r="AU295" s="1">
        <f t="shared" si="258"/>
        <v>23070.702622489975</v>
      </c>
      <c r="AV295" s="1">
        <f t="shared" si="259"/>
        <v>14564.794712775691</v>
      </c>
      <c r="AW295" s="1">
        <f t="shared" si="260"/>
        <v>6218.273364001001</v>
      </c>
      <c r="AX295">
        <v>0.2</v>
      </c>
      <c r="AY295">
        <v>0.2</v>
      </c>
      <c r="AZ295">
        <v>0.2</v>
      </c>
      <c r="BA295">
        <f t="shared" si="304"/>
        <v>0.19999999999999998</v>
      </c>
      <c r="BB295">
        <f t="shared" si="310"/>
        <v>4.000000000000001E-3</v>
      </c>
      <c r="BC295">
        <f t="shared" si="305"/>
        <v>4.000000000000001E-3</v>
      </c>
      <c r="BD295">
        <f t="shared" si="306"/>
        <v>4.000000000000001E-3</v>
      </c>
      <c r="BE295">
        <f t="shared" si="307"/>
        <v>461.41405244979956</v>
      </c>
      <c r="BF295">
        <f t="shared" si="308"/>
        <v>291.29589425551387</v>
      </c>
      <c r="BG295">
        <f t="shared" si="309"/>
        <v>124.36546728002004</v>
      </c>
      <c r="BH295">
        <f t="shared" si="311"/>
        <v>5248.3152925552822</v>
      </c>
      <c r="BI295">
        <f t="shared" si="312"/>
        <v>498.20253677106729</v>
      </c>
      <c r="BJ295">
        <f t="shared" si="313"/>
        <v>32.406835020150716</v>
      </c>
      <c r="BK295" s="7">
        <f t="shared" si="314"/>
        <v>2.5365550028229794E-2</v>
      </c>
      <c r="BL295" s="8">
        <f>BL$3*temperature!$I405+BL$4*temperature!$I405^2+BL$5*temperature!$I405^6</f>
        <v>-64.796537994683774</v>
      </c>
      <c r="BM295" s="8">
        <f>BM$3*temperature!$I405+BM$4*temperature!$I405^2+BM$5*temperature!$I405^6</f>
        <v>-53.028072049900956</v>
      </c>
      <c r="BN295" s="8">
        <f>BN$3*temperature!$I405+BN$4*temperature!$I405^2+BN$5*temperature!$I405^6</f>
        <v>-43.826500126428506</v>
      </c>
      <c r="BO295" s="8"/>
      <c r="BP295" s="8"/>
      <c r="BQ295" s="8"/>
    </row>
    <row r="296" spans="1:69" x14ac:dyDescent="0.3">
      <c r="A296">
        <f t="shared" si="261"/>
        <v>2250</v>
      </c>
      <c r="B296" s="4">
        <f t="shared" si="262"/>
        <v>1165.4053904452169</v>
      </c>
      <c r="C296" s="4">
        <f t="shared" si="263"/>
        <v>2964.168482219588</v>
      </c>
      <c r="D296" s="4">
        <f t="shared" si="264"/>
        <v>4369.9520533164759</v>
      </c>
      <c r="E296" s="11">
        <f t="shared" si="265"/>
        <v>1.8505176913467097E-8</v>
      </c>
      <c r="F296" s="11">
        <f t="shared" si="266"/>
        <v>3.6456439393062724E-8</v>
      </c>
      <c r="G296" s="11">
        <f t="shared" si="267"/>
        <v>7.4424524187432867E-8</v>
      </c>
      <c r="H296" s="4">
        <f t="shared" si="268"/>
        <v>114540.43871023247</v>
      </c>
      <c r="I296" s="4">
        <f t="shared" si="269"/>
        <v>72642.522661362746</v>
      </c>
      <c r="J296" s="4">
        <f t="shared" si="270"/>
        <v>31064.758856429769</v>
      </c>
      <c r="K296" s="4">
        <f t="shared" si="271"/>
        <v>98283.772882219884</v>
      </c>
      <c r="L296" s="4">
        <f t="shared" si="272"/>
        <v>24506.880461453246</v>
      </c>
      <c r="M296" s="4">
        <f t="shared" si="273"/>
        <v>7108.7184658819942</v>
      </c>
      <c r="N296" s="11">
        <f t="shared" si="274"/>
        <v>-7.0485631505284863E-3</v>
      </c>
      <c r="O296" s="11">
        <f t="shared" si="275"/>
        <v>-2.4916733037668726E-3</v>
      </c>
      <c r="P296" s="11">
        <f t="shared" si="276"/>
        <v>-8.5587345545157234E-4</v>
      </c>
      <c r="Q296" s="4">
        <f t="shared" si="277"/>
        <v>1208.445469260751</v>
      </c>
      <c r="R296" s="4">
        <f t="shared" si="278"/>
        <v>2298.9835753625857</v>
      </c>
      <c r="S296" s="4">
        <f t="shared" si="279"/>
        <v>1947.6079410526297</v>
      </c>
      <c r="T296" s="4">
        <f t="shared" si="280"/>
        <v>10.5503827544952</v>
      </c>
      <c r="U296" s="4">
        <f t="shared" si="281"/>
        <v>31.647903887916247</v>
      </c>
      <c r="V296" s="4">
        <f t="shared" si="282"/>
        <v>62.695092855984448</v>
      </c>
      <c r="W296" s="11">
        <f t="shared" si="283"/>
        <v>-1.0734613539272964E-2</v>
      </c>
      <c r="X296" s="11">
        <f t="shared" si="284"/>
        <v>-1.217998157191269E-2</v>
      </c>
      <c r="Y296" s="11">
        <f t="shared" si="285"/>
        <v>-9.7425357312937999E-3</v>
      </c>
      <c r="Z296" s="4">
        <f t="shared" si="298"/>
        <v>860.13338722993819</v>
      </c>
      <c r="AA296" s="4">
        <f t="shared" si="299"/>
        <v>5763.1600832741024</v>
      </c>
      <c r="AB296" s="4">
        <f t="shared" si="300"/>
        <v>38342.362475144153</v>
      </c>
      <c r="AC296" s="12">
        <f t="shared" si="286"/>
        <v>0.8739560463677204</v>
      </c>
      <c r="AD296" s="12">
        <f t="shared" si="287"/>
        <v>3.0876580409760694</v>
      </c>
      <c r="AE296" s="12">
        <f t="shared" si="288"/>
        <v>24.348019540598397</v>
      </c>
      <c r="AF296" s="11">
        <f t="shared" si="289"/>
        <v>-4.0504037456468023E-3</v>
      </c>
      <c r="AG296" s="11">
        <f t="shared" si="290"/>
        <v>2.9673830763510267E-4</v>
      </c>
      <c r="AH296" s="11">
        <f t="shared" si="291"/>
        <v>9.7937136394747881E-3</v>
      </c>
      <c r="AI296" s="1">
        <f t="shared" si="255"/>
        <v>245451.1541718177</v>
      </c>
      <c r="AJ296" s="1">
        <f t="shared" si="256"/>
        <v>148663.12968397042</v>
      </c>
      <c r="AK296" s="1">
        <f t="shared" si="257"/>
        <v>62562.963181603467</v>
      </c>
      <c r="AL296" s="10">
        <f t="shared" si="292"/>
        <v>96.863857814193111</v>
      </c>
      <c r="AM296" s="10">
        <f t="shared" si="293"/>
        <v>24.049371894499931</v>
      </c>
      <c r="AN296" s="10">
        <f t="shared" si="294"/>
        <v>7.4850600539676764</v>
      </c>
      <c r="AO296" s="7">
        <f t="shared" si="295"/>
        <v>1.8482425872256903E-3</v>
      </c>
      <c r="AP296" s="7">
        <f t="shared" si="296"/>
        <v>2.3282981923295181E-3</v>
      </c>
      <c r="AQ296" s="7">
        <f t="shared" si="297"/>
        <v>2.1120602318047996E-3</v>
      </c>
      <c r="AR296" s="1">
        <f t="shared" si="303"/>
        <v>114540.43871023247</v>
      </c>
      <c r="AS296" s="1">
        <f t="shared" si="301"/>
        <v>72642.522661362746</v>
      </c>
      <c r="AT296" s="1">
        <f t="shared" si="302"/>
        <v>31064.758856429769</v>
      </c>
      <c r="AU296" s="1">
        <f t="shared" si="258"/>
        <v>22908.087742046497</v>
      </c>
      <c r="AV296" s="1">
        <f t="shared" si="259"/>
        <v>14528.504532272549</v>
      </c>
      <c r="AW296" s="1">
        <f t="shared" si="260"/>
        <v>6212.9517712859542</v>
      </c>
      <c r="AX296">
        <v>0.2</v>
      </c>
      <c r="AY296">
        <v>0.2</v>
      </c>
      <c r="AZ296">
        <v>0.2</v>
      </c>
      <c r="BA296">
        <f t="shared" si="304"/>
        <v>0.2</v>
      </c>
      <c r="BB296">
        <f t="shared" si="310"/>
        <v>4.000000000000001E-3</v>
      </c>
      <c r="BC296">
        <f t="shared" si="305"/>
        <v>4.000000000000001E-3</v>
      </c>
      <c r="BD296">
        <f t="shared" si="306"/>
        <v>4.000000000000001E-3</v>
      </c>
      <c r="BE296">
        <f t="shared" si="307"/>
        <v>458.16175484092997</v>
      </c>
      <c r="BF296">
        <f t="shared" si="308"/>
        <v>290.57009064545105</v>
      </c>
      <c r="BG296">
        <f t="shared" si="309"/>
        <v>124.25903542571911</v>
      </c>
      <c r="BH296">
        <f t="shared" si="311"/>
        <v>5326.6360967156634</v>
      </c>
      <c r="BI296">
        <f t="shared" si="312"/>
        <v>504.18535394973031</v>
      </c>
      <c r="BJ296">
        <f t="shared" si="313"/>
        <v>32.407767128661241</v>
      </c>
      <c r="BK296" s="7">
        <f t="shared" si="314"/>
        <v>2.5342954862166506E-2</v>
      </c>
      <c r="BL296" s="8">
        <f>BL$3*temperature!$I406+BL$4*temperature!$I406^2+BL$5*temperature!$I406^6</f>
        <v>-65.060100756762182</v>
      </c>
      <c r="BM296" s="8">
        <f>BM$3*temperature!$I406+BM$4*temperature!$I406^2+BM$5*temperature!$I406^6</f>
        <v>-53.230808081820264</v>
      </c>
      <c r="BN296" s="8">
        <f>BN$3*temperature!$I406+BN$4*temperature!$I406^2+BN$5*temperature!$I406^6</f>
        <v>-43.983649602672251</v>
      </c>
      <c r="BO296" s="8"/>
      <c r="BP296" s="8"/>
      <c r="BQ296" s="8"/>
    </row>
    <row r="297" spans="1:69" x14ac:dyDescent="0.3">
      <c r="A297">
        <f t="shared" si="261"/>
        <v>2251</v>
      </c>
      <c r="B297" s="4">
        <f t="shared" si="262"/>
        <v>1165.4054109329481</v>
      </c>
      <c r="C297" s="4">
        <f t="shared" si="263"/>
        <v>2964.1685848794655</v>
      </c>
      <c r="D297" s="4">
        <f t="shared" si="264"/>
        <v>4369.9523622864981</v>
      </c>
      <c r="E297" s="11">
        <f t="shared" si="265"/>
        <v>1.7579918067793741E-8</v>
      </c>
      <c r="F297" s="11">
        <f t="shared" si="266"/>
        <v>3.4633617423409587E-8</v>
      </c>
      <c r="G297" s="11">
        <f t="shared" si="267"/>
        <v>7.0703297978061215E-8</v>
      </c>
      <c r="H297" s="4">
        <f t="shared" si="268"/>
        <v>113728.72068009147</v>
      </c>
      <c r="I297" s="4">
        <f t="shared" si="269"/>
        <v>72460.036556766616</v>
      </c>
      <c r="J297" s="4">
        <f t="shared" si="270"/>
        <v>31037.700451411267</v>
      </c>
      <c r="K297" s="4">
        <f t="shared" si="271"/>
        <v>97587.259860967708</v>
      </c>
      <c r="L297" s="4">
        <f t="shared" si="272"/>
        <v>24445.315602625593</v>
      </c>
      <c r="M297" s="4">
        <f t="shared" si="273"/>
        <v>7102.5260410782494</v>
      </c>
      <c r="N297" s="11">
        <f t="shared" si="274"/>
        <v>-7.0867550240145682E-3</v>
      </c>
      <c r="O297" s="11">
        <f t="shared" si="275"/>
        <v>-2.5121458818264664E-3</v>
      </c>
      <c r="P297" s="11">
        <f t="shared" si="276"/>
        <v>-8.7110283428226687E-4</v>
      </c>
      <c r="Q297" s="4">
        <f t="shared" si="277"/>
        <v>1187.0012688005727</v>
      </c>
      <c r="R297" s="4">
        <f t="shared" si="278"/>
        <v>2265.2770381618488</v>
      </c>
      <c r="S297" s="4">
        <f t="shared" si="279"/>
        <v>1926.9533994034473</v>
      </c>
      <c r="T297" s="4">
        <f t="shared" si="280"/>
        <v>10.437128472934283</v>
      </c>
      <c r="U297" s="4">
        <f t="shared" si="281"/>
        <v>31.262433001771761</v>
      </c>
      <c r="V297" s="4">
        <f t="shared" si="282"/>
        <v>62.084283673658234</v>
      </c>
      <c r="W297" s="11">
        <f t="shared" si="283"/>
        <v>-1.0734613539272964E-2</v>
      </c>
      <c r="X297" s="11">
        <f t="shared" si="284"/>
        <v>-1.217998157191269E-2</v>
      </c>
      <c r="Y297" s="11">
        <f t="shared" si="285"/>
        <v>-9.7425357312937999E-3</v>
      </c>
      <c r="Z297" s="4">
        <f t="shared" si="298"/>
        <v>841.48038307955585</v>
      </c>
      <c r="AA297" s="4">
        <f t="shared" si="299"/>
        <v>5680.4652096278842</v>
      </c>
      <c r="AB297" s="4">
        <f t="shared" si="300"/>
        <v>38307.854389830194</v>
      </c>
      <c r="AC297" s="12">
        <f t="shared" si="286"/>
        <v>0.87041617152398187</v>
      </c>
      <c r="AD297" s="12">
        <f t="shared" si="287"/>
        <v>3.0885742673977048</v>
      </c>
      <c r="AE297" s="12">
        <f t="shared" si="288"/>
        <v>24.586477071667353</v>
      </c>
      <c r="AF297" s="11">
        <f t="shared" si="289"/>
        <v>-4.0504037456468023E-3</v>
      </c>
      <c r="AG297" s="11">
        <f t="shared" si="290"/>
        <v>2.9673830763510267E-4</v>
      </c>
      <c r="AH297" s="11">
        <f t="shared" si="291"/>
        <v>9.7937136394747881E-3</v>
      </c>
      <c r="AI297" s="1">
        <f t="shared" si="255"/>
        <v>243814.12649668241</v>
      </c>
      <c r="AJ297" s="1">
        <f t="shared" si="256"/>
        <v>148325.32124784592</v>
      </c>
      <c r="AK297" s="1">
        <f t="shared" si="257"/>
        <v>62519.618634729071</v>
      </c>
      <c r="AL297" s="10">
        <f t="shared" si="292"/>
        <v>97.041095442296537</v>
      </c>
      <c r="AM297" s="10">
        <f t="shared" si="293"/>
        <v>24.104806062517468</v>
      </c>
      <c r="AN297" s="10">
        <f t="shared" si="294"/>
        <v>7.5007108626636061</v>
      </c>
      <c r="AO297" s="7">
        <f t="shared" si="295"/>
        <v>1.8297601613534334E-3</v>
      </c>
      <c r="AP297" s="7">
        <f t="shared" si="296"/>
        <v>2.3050152104062229E-3</v>
      </c>
      <c r="AQ297" s="7">
        <f t="shared" si="297"/>
        <v>2.0909396294867513E-3</v>
      </c>
      <c r="AR297" s="1">
        <f t="shared" si="303"/>
        <v>113728.72068009147</v>
      </c>
      <c r="AS297" s="1">
        <f t="shared" si="301"/>
        <v>72460.036556766616</v>
      </c>
      <c r="AT297" s="1">
        <f t="shared" si="302"/>
        <v>31037.700451411267</v>
      </c>
      <c r="AU297" s="1">
        <f t="shared" si="258"/>
        <v>22745.744136018297</v>
      </c>
      <c r="AV297" s="1">
        <f t="shared" si="259"/>
        <v>14492.007311353324</v>
      </c>
      <c r="AW297" s="1">
        <f t="shared" si="260"/>
        <v>6207.5400902822539</v>
      </c>
      <c r="AX297">
        <v>0.2</v>
      </c>
      <c r="AY297">
        <v>0.2</v>
      </c>
      <c r="AZ297">
        <v>0.2</v>
      </c>
      <c r="BA297">
        <f t="shared" si="304"/>
        <v>0.2</v>
      </c>
      <c r="BB297">
        <f t="shared" si="310"/>
        <v>4.000000000000001E-3</v>
      </c>
      <c r="BC297">
        <f t="shared" si="305"/>
        <v>4.000000000000001E-3</v>
      </c>
      <c r="BD297">
        <f t="shared" si="306"/>
        <v>4.000000000000001E-3</v>
      </c>
      <c r="BE297">
        <f t="shared" si="307"/>
        <v>454.91488272036599</v>
      </c>
      <c r="BF297">
        <f t="shared" si="308"/>
        <v>289.84014622706655</v>
      </c>
      <c r="BG297">
        <f t="shared" si="309"/>
        <v>124.1508018056451</v>
      </c>
      <c r="BH297">
        <f t="shared" si="311"/>
        <v>5406.1258214424361</v>
      </c>
      <c r="BI297">
        <f t="shared" si="312"/>
        <v>510.24015733044746</v>
      </c>
      <c r="BJ297">
        <f t="shared" si="313"/>
        <v>32.408706721670143</v>
      </c>
      <c r="BK297" s="7">
        <f t="shared" si="314"/>
        <v>2.5320576166727199E-2</v>
      </c>
      <c r="BL297" s="8">
        <f>BL$3*temperature!$I407+BL$4*temperature!$I407^2+BL$5*temperature!$I407^6</f>
        <v>-65.322088852324924</v>
      </c>
      <c r="BM297" s="8">
        <f>BM$3*temperature!$I407+BM$4*temperature!$I407^2+BM$5*temperature!$I407^6</f>
        <v>-53.43231761924401</v>
      </c>
      <c r="BN297" s="8">
        <f>BN$3*temperature!$I407+BN$4*temperature!$I407^2+BN$5*temperature!$I407^6</f>
        <v>-44.139835347716989</v>
      </c>
      <c r="BO297" s="8"/>
      <c r="BP297" s="8"/>
      <c r="BQ297" s="8"/>
    </row>
    <row r="298" spans="1:69" x14ac:dyDescent="0.3">
      <c r="A298">
        <f t="shared" si="261"/>
        <v>2252</v>
      </c>
      <c r="B298" s="4">
        <f t="shared" si="262"/>
        <v>1165.4054303962932</v>
      </c>
      <c r="C298" s="4">
        <f t="shared" si="263"/>
        <v>2964.1686824063522</v>
      </c>
      <c r="D298" s="4">
        <f t="shared" si="264"/>
        <v>4369.9526558080397</v>
      </c>
      <c r="E298" s="11">
        <f t="shared" si="265"/>
        <v>1.6700922164404053E-8</v>
      </c>
      <c r="F298" s="11">
        <f t="shared" si="266"/>
        <v>3.2901936552239103E-8</v>
      </c>
      <c r="G298" s="11">
        <f t="shared" si="267"/>
        <v>6.7168133079158156E-8</v>
      </c>
      <c r="H298" s="4">
        <f t="shared" si="268"/>
        <v>112918.41343947127</v>
      </c>
      <c r="I298" s="4">
        <f t="shared" si="269"/>
        <v>72276.544734558091</v>
      </c>
      <c r="J298" s="4">
        <f t="shared" si="270"/>
        <v>31010.19982922565</v>
      </c>
      <c r="K298" s="4">
        <f t="shared" si="271"/>
        <v>96891.957506216233</v>
      </c>
      <c r="L298" s="4">
        <f t="shared" si="272"/>
        <v>24383.411498661073</v>
      </c>
      <c r="M298" s="4">
        <f t="shared" si="273"/>
        <v>7096.2324472807395</v>
      </c>
      <c r="N298" s="11">
        <f t="shared" si="274"/>
        <v>-7.1249295834524551E-3</v>
      </c>
      <c r="O298" s="11">
        <f t="shared" si="275"/>
        <v>-2.5323503680955151E-3</v>
      </c>
      <c r="P298" s="11">
        <f t="shared" si="276"/>
        <v>-8.8610640230113447E-4</v>
      </c>
      <c r="Q298" s="4">
        <f t="shared" si="277"/>
        <v>1165.8927737771603</v>
      </c>
      <c r="R298" s="4">
        <f t="shared" si="278"/>
        <v>2232.0194740396046</v>
      </c>
      <c r="S298" s="4">
        <f t="shared" si="279"/>
        <v>1906.4892646092626</v>
      </c>
      <c r="T298" s="4">
        <f t="shared" si="280"/>
        <v>10.325089932317592</v>
      </c>
      <c r="U298" s="4">
        <f t="shared" si="281"/>
        <v>30.881657143917025</v>
      </c>
      <c r="V298" s="4">
        <f t="shared" si="282"/>
        <v>61.479425321615835</v>
      </c>
      <c r="W298" s="11">
        <f t="shared" si="283"/>
        <v>-1.0734613539272964E-2</v>
      </c>
      <c r="X298" s="11">
        <f t="shared" si="284"/>
        <v>-1.217998157191269E-2</v>
      </c>
      <c r="Y298" s="11">
        <f t="shared" si="285"/>
        <v>-9.7425357312937999E-3</v>
      </c>
      <c r="Z298" s="4">
        <f t="shared" si="298"/>
        <v>823.20022654766694</v>
      </c>
      <c r="AA298" s="4">
        <f t="shared" si="299"/>
        <v>5598.8419929204802</v>
      </c>
      <c r="AB298" s="4">
        <f t="shared" si="300"/>
        <v>38272.793840272861</v>
      </c>
      <c r="AC298" s="12">
        <f t="shared" si="286"/>
        <v>0.86689063460256954</v>
      </c>
      <c r="AD298" s="12">
        <f t="shared" si="287"/>
        <v>3.0894907656988178</v>
      </c>
      <c r="AE298" s="12">
        <f t="shared" si="288"/>
        <v>24.827269987510775</v>
      </c>
      <c r="AF298" s="11">
        <f t="shared" si="289"/>
        <v>-4.0504037456468023E-3</v>
      </c>
      <c r="AG298" s="11">
        <f t="shared" si="290"/>
        <v>2.9673830763510267E-4</v>
      </c>
      <c r="AH298" s="11">
        <f t="shared" si="291"/>
        <v>9.7937136394747881E-3</v>
      </c>
      <c r="AI298" s="1">
        <f t="shared" si="255"/>
        <v>242178.45798303248</v>
      </c>
      <c r="AJ298" s="1">
        <f t="shared" si="256"/>
        <v>147984.79643441463</v>
      </c>
      <c r="AK298" s="1">
        <f t="shared" si="257"/>
        <v>62475.196861538418</v>
      </c>
      <c r="AL298" s="10">
        <f t="shared" si="292"/>
        <v>97.216881753446401</v>
      </c>
      <c r="AM298" s="10">
        <f t="shared" si="293"/>
        <v>24.159812387689282</v>
      </c>
      <c r="AN298" s="10">
        <f t="shared" si="294"/>
        <v>7.5162375609197509</v>
      </c>
      <c r="AO298" s="7">
        <f t="shared" si="295"/>
        <v>1.811462559739899E-3</v>
      </c>
      <c r="AP298" s="7">
        <f t="shared" si="296"/>
        <v>2.2819650583021608E-3</v>
      </c>
      <c r="AQ298" s="7">
        <f t="shared" si="297"/>
        <v>2.0700302331918838E-3</v>
      </c>
      <c r="AR298" s="1">
        <f t="shared" si="303"/>
        <v>112918.41343947127</v>
      </c>
      <c r="AS298" s="1">
        <f t="shared" si="301"/>
        <v>72276.544734558091</v>
      </c>
      <c r="AT298" s="1">
        <f t="shared" si="302"/>
        <v>31010.19982922565</v>
      </c>
      <c r="AU298" s="1">
        <f t="shared" si="258"/>
        <v>22583.682687894256</v>
      </c>
      <c r="AV298" s="1">
        <f t="shared" si="259"/>
        <v>14455.308946911618</v>
      </c>
      <c r="AW298" s="1">
        <f t="shared" si="260"/>
        <v>6202.0399658451306</v>
      </c>
      <c r="AX298">
        <v>0.2</v>
      </c>
      <c r="AY298">
        <v>0.2</v>
      </c>
      <c r="AZ298">
        <v>0.2</v>
      </c>
      <c r="BA298">
        <f t="shared" si="304"/>
        <v>0.2</v>
      </c>
      <c r="BB298">
        <f t="shared" si="310"/>
        <v>4.000000000000001E-3</v>
      </c>
      <c r="BC298">
        <f t="shared" si="305"/>
        <v>4.000000000000001E-3</v>
      </c>
      <c r="BD298">
        <f t="shared" si="306"/>
        <v>4.000000000000001E-3</v>
      </c>
      <c r="BE298">
        <f t="shared" si="307"/>
        <v>451.67365375788523</v>
      </c>
      <c r="BF298">
        <f t="shared" si="308"/>
        <v>289.1061789382324</v>
      </c>
      <c r="BG298">
        <f t="shared" si="309"/>
        <v>124.04079931690264</v>
      </c>
      <c r="BH298">
        <f t="shared" si="311"/>
        <v>5486.8018641359222</v>
      </c>
      <c r="BI298">
        <f t="shared" si="312"/>
        <v>516.36781195789422</v>
      </c>
      <c r="BJ298">
        <f t="shared" si="313"/>
        <v>32.409653665361546</v>
      </c>
      <c r="BK298" s="7">
        <f t="shared" si="314"/>
        <v>2.529840822245441E-2</v>
      </c>
      <c r="BL298" s="8">
        <f>BL$3*temperature!$I408+BL$4*temperature!$I408^2+BL$5*temperature!$I408^6</f>
        <v>-65.582514533946949</v>
      </c>
      <c r="BM298" s="8">
        <f>BM$3*temperature!$I408+BM$4*temperature!$I408^2+BM$5*temperature!$I408^6</f>
        <v>-53.632610444818447</v>
      </c>
      <c r="BN298" s="8">
        <f>BN$3*temperature!$I408+BN$4*temperature!$I408^2+BN$5*temperature!$I408^6</f>
        <v>-44.295065250251774</v>
      </c>
      <c r="BO298" s="8"/>
      <c r="BP298" s="8"/>
      <c r="BQ298" s="8"/>
    </row>
    <row r="299" spans="1:69" x14ac:dyDescent="0.3">
      <c r="A299">
        <f t="shared" si="261"/>
        <v>2253</v>
      </c>
      <c r="B299" s="4">
        <f t="shared" si="262"/>
        <v>1165.4054488864713</v>
      </c>
      <c r="C299" s="4">
        <f t="shared" si="263"/>
        <v>2964.1687750568976</v>
      </c>
      <c r="D299" s="4">
        <f t="shared" si="264"/>
        <v>4369.9529346535228</v>
      </c>
      <c r="E299" s="11">
        <f t="shared" si="265"/>
        <v>1.5865876056183849E-8</v>
      </c>
      <c r="F299" s="11">
        <f t="shared" si="266"/>
        <v>3.1256839724627149E-8</v>
      </c>
      <c r="G299" s="11">
        <f t="shared" si="267"/>
        <v>6.3809726425200242E-8</v>
      </c>
      <c r="H299" s="4">
        <f t="shared" si="268"/>
        <v>112109.56979504897</v>
      </c>
      <c r="I299" s="4">
        <f t="shared" si="269"/>
        <v>72092.076139751021</v>
      </c>
      <c r="J299" s="4">
        <f t="shared" si="270"/>
        <v>30982.265082941369</v>
      </c>
      <c r="K299" s="4">
        <f t="shared" si="271"/>
        <v>96197.911123693571</v>
      </c>
      <c r="L299" s="4">
        <f t="shared" si="272"/>
        <v>24321.177912133968</v>
      </c>
      <c r="M299" s="4">
        <f t="shared" si="273"/>
        <v>7089.8395351706085</v>
      </c>
      <c r="N299" s="11">
        <f t="shared" si="274"/>
        <v>-7.1630958893377228E-3</v>
      </c>
      <c r="O299" s="11">
        <f t="shared" si="275"/>
        <v>-2.5522920174858577E-3</v>
      </c>
      <c r="P299" s="11">
        <f t="shared" si="276"/>
        <v>-9.0088820477984832E-4</v>
      </c>
      <c r="Q299" s="4">
        <f t="shared" si="277"/>
        <v>1145.1156309255814</v>
      </c>
      <c r="R299" s="4">
        <f t="shared" si="278"/>
        <v>2199.2062077300661</v>
      </c>
      <c r="S299" s="4">
        <f t="shared" si="279"/>
        <v>1886.2145446286336</v>
      </c>
      <c r="T299" s="4">
        <f t="shared" si="280"/>
        <v>10.214254082135925</v>
      </c>
      <c r="U299" s="4">
        <f t="shared" si="281"/>
        <v>30.505519128993988</v>
      </c>
      <c r="V299" s="4">
        <f t="shared" si="282"/>
        <v>60.880459823680582</v>
      </c>
      <c r="W299" s="11">
        <f t="shared" si="283"/>
        <v>-1.0734613539272964E-2</v>
      </c>
      <c r="X299" s="11">
        <f t="shared" si="284"/>
        <v>-1.217998157191269E-2</v>
      </c>
      <c r="Y299" s="11">
        <f t="shared" si="285"/>
        <v>-9.7425357312937999E-3</v>
      </c>
      <c r="Z299" s="4">
        <f t="shared" si="298"/>
        <v>805.28622183152902</v>
      </c>
      <c r="AA299" s="4">
        <f t="shared" si="299"/>
        <v>5518.2798423853283</v>
      </c>
      <c r="AB299" s="4">
        <f t="shared" si="300"/>
        <v>38237.191040951388</v>
      </c>
      <c r="AC299" s="12">
        <f t="shared" si="286"/>
        <v>0.8633793775291092</v>
      </c>
      <c r="AD299" s="12">
        <f t="shared" si="287"/>
        <v>3.0904075359600855</v>
      </c>
      <c r="AE299" s="12">
        <f t="shared" si="288"/>
        <v>25.07042116021838</v>
      </c>
      <c r="AF299" s="11">
        <f t="shared" si="289"/>
        <v>-4.0504037456468023E-3</v>
      </c>
      <c r="AG299" s="11">
        <f t="shared" si="290"/>
        <v>2.9673830763510267E-4</v>
      </c>
      <c r="AH299" s="11">
        <f t="shared" si="291"/>
        <v>9.7937136394747881E-3</v>
      </c>
      <c r="AI299" s="1">
        <f t="shared" si="255"/>
        <v>240544.29487262349</v>
      </c>
      <c r="AJ299" s="1">
        <f t="shared" si="256"/>
        <v>147641.62573788481</v>
      </c>
      <c r="AK299" s="1">
        <f t="shared" si="257"/>
        <v>62429.717141229703</v>
      </c>
      <c r="AL299" s="10">
        <f t="shared" si="292"/>
        <v>97.39122544750272</v>
      </c>
      <c r="AM299" s="10">
        <f t="shared" si="293"/>
        <v>24.214392916896287</v>
      </c>
      <c r="AN299" s="10">
        <f t="shared" si="294"/>
        <v>7.5316408115207976</v>
      </c>
      <c r="AO299" s="7">
        <f t="shared" si="295"/>
        <v>1.7933479341424999E-3</v>
      </c>
      <c r="AP299" s="7">
        <f t="shared" si="296"/>
        <v>2.259145407719139E-3</v>
      </c>
      <c r="AQ299" s="7">
        <f t="shared" si="297"/>
        <v>2.049329930859965E-3</v>
      </c>
      <c r="AR299" s="1">
        <f t="shared" si="303"/>
        <v>112109.56979504897</v>
      </c>
      <c r="AS299" s="1">
        <f t="shared" si="301"/>
        <v>72092.076139751021</v>
      </c>
      <c r="AT299" s="1">
        <f t="shared" si="302"/>
        <v>30982.265082941369</v>
      </c>
      <c r="AU299" s="1">
        <f t="shared" si="258"/>
        <v>22421.913959009795</v>
      </c>
      <c r="AV299" s="1">
        <f t="shared" si="259"/>
        <v>14418.415227950205</v>
      </c>
      <c r="AW299" s="1">
        <f t="shared" si="260"/>
        <v>6196.4530165882743</v>
      </c>
      <c r="AX299">
        <v>0.2</v>
      </c>
      <c r="AY299">
        <v>0.2</v>
      </c>
      <c r="AZ299">
        <v>0.2</v>
      </c>
      <c r="BA299">
        <f t="shared" si="304"/>
        <v>0.2</v>
      </c>
      <c r="BB299">
        <f t="shared" si="310"/>
        <v>4.000000000000001E-3</v>
      </c>
      <c r="BC299">
        <f t="shared" si="305"/>
        <v>4.000000000000001E-3</v>
      </c>
      <c r="BD299">
        <f t="shared" si="306"/>
        <v>4.000000000000001E-3</v>
      </c>
      <c r="BE299">
        <f t="shared" si="307"/>
        <v>448.43827918019599</v>
      </c>
      <c r="BF299">
        <f t="shared" si="308"/>
        <v>288.36830455900417</v>
      </c>
      <c r="BG299">
        <f t="shared" si="309"/>
        <v>123.9290603317655</v>
      </c>
      <c r="BH299">
        <f t="shared" si="311"/>
        <v>5568.6818800932133</v>
      </c>
      <c r="BI299">
        <f t="shared" si="312"/>
        <v>522.56919329113657</v>
      </c>
      <c r="BJ299">
        <f t="shared" si="313"/>
        <v>32.410607829178552</v>
      </c>
      <c r="BK299" s="7">
        <f t="shared" si="314"/>
        <v>2.5276445445198442E-2</v>
      </c>
      <c r="BL299" s="8">
        <f>BL$3*temperature!$I409+BL$4*temperature!$I409^2+BL$5*temperature!$I409^6</f>
        <v>-65.841390042619366</v>
      </c>
      <c r="BM299" s="8">
        <f>BM$3*temperature!$I409+BM$4*temperature!$I409^2+BM$5*temperature!$I409^6</f>
        <v>-53.831696323988254</v>
      </c>
      <c r="BN299" s="8">
        <f>BN$3*temperature!$I409+BN$4*temperature!$I409^2+BN$5*temperature!$I409^6</f>
        <v>-44.4493471785472</v>
      </c>
      <c r="BO299" s="8"/>
      <c r="BP299" s="8"/>
      <c r="BQ299" s="8"/>
    </row>
    <row r="300" spans="1:69" x14ac:dyDescent="0.3">
      <c r="A300">
        <f t="shared" si="261"/>
        <v>2254</v>
      </c>
      <c r="B300" s="4">
        <f t="shared" si="262"/>
        <v>1165.4054664521409</v>
      </c>
      <c r="C300" s="4">
        <f t="shared" si="263"/>
        <v>2964.1688630749186</v>
      </c>
      <c r="D300" s="4">
        <f t="shared" si="264"/>
        <v>4369.9531995567486</v>
      </c>
      <c r="E300" s="11">
        <f t="shared" si="265"/>
        <v>1.5072582253374657E-8</v>
      </c>
      <c r="F300" s="11">
        <f t="shared" si="266"/>
        <v>2.969399773839579E-8</v>
      </c>
      <c r="G300" s="11">
        <f t="shared" si="267"/>
        <v>6.0619240103940226E-8</v>
      </c>
      <c r="H300" s="4">
        <f t="shared" si="268"/>
        <v>111302.24098423433</v>
      </c>
      <c r="I300" s="4">
        <f t="shared" si="269"/>
        <v>71906.659188145743</v>
      </c>
      <c r="J300" s="4">
        <f t="shared" si="270"/>
        <v>30953.904176976288</v>
      </c>
      <c r="K300" s="4">
        <f t="shared" si="271"/>
        <v>95505.164672921266</v>
      </c>
      <c r="L300" s="4">
        <f t="shared" si="272"/>
        <v>24258.624427203667</v>
      </c>
      <c r="M300" s="4">
        <f t="shared" si="273"/>
        <v>7083.3491260537967</v>
      </c>
      <c r="N300" s="11">
        <f t="shared" si="274"/>
        <v>-7.201262924322327E-3</v>
      </c>
      <c r="O300" s="11">
        <f t="shared" si="275"/>
        <v>-2.5719759608802129E-3</v>
      </c>
      <c r="P300" s="11">
        <f t="shared" si="276"/>
        <v>-9.1545218824984342E-4</v>
      </c>
      <c r="Q300" s="4">
        <f t="shared" si="277"/>
        <v>1124.6655159997611</v>
      </c>
      <c r="R300" s="4">
        <f t="shared" si="278"/>
        <v>2166.8325691864434</v>
      </c>
      <c r="S300" s="4">
        <f t="shared" si="279"/>
        <v>1866.1282287402528</v>
      </c>
      <c r="T300" s="4">
        <f t="shared" si="280"/>
        <v>10.104608011972255</v>
      </c>
      <c r="U300" s="4">
        <f t="shared" si="281"/>
        <v>30.133962468161211</v>
      </c>
      <c r="V300" s="4">
        <f t="shared" si="282"/>
        <v>60.28732976851078</v>
      </c>
      <c r="W300" s="11">
        <f t="shared" si="283"/>
        <v>-1.0734613539272964E-2</v>
      </c>
      <c r="X300" s="11">
        <f t="shared" si="284"/>
        <v>-1.217998157191269E-2</v>
      </c>
      <c r="Y300" s="11">
        <f t="shared" si="285"/>
        <v>-9.7425357312937999E-3</v>
      </c>
      <c r="Z300" s="4">
        <f t="shared" si="298"/>
        <v>787.73176889035744</v>
      </c>
      <c r="AA300" s="4">
        <f t="shared" si="299"/>
        <v>5438.768162098223</v>
      </c>
      <c r="AB300" s="4">
        <f t="shared" si="300"/>
        <v>38201.056042765289</v>
      </c>
      <c r="AC300" s="12">
        <f t="shared" si="286"/>
        <v>0.85988234246445105</v>
      </c>
      <c r="AD300" s="12">
        <f t="shared" si="287"/>
        <v>3.091324578262209</v>
      </c>
      <c r="AE300" s="12">
        <f t="shared" si="288"/>
        <v>25.31595368588259</v>
      </c>
      <c r="AF300" s="11">
        <f t="shared" si="289"/>
        <v>-4.0504037456468023E-3</v>
      </c>
      <c r="AG300" s="11">
        <f t="shared" si="290"/>
        <v>2.9673830763510267E-4</v>
      </c>
      <c r="AH300" s="11">
        <f t="shared" si="291"/>
        <v>9.7937136394747881E-3</v>
      </c>
      <c r="AI300" s="1">
        <f t="shared" si="255"/>
        <v>238911.77934437094</v>
      </c>
      <c r="AJ300" s="1">
        <f t="shared" si="256"/>
        <v>147295.87839204652</v>
      </c>
      <c r="AK300" s="1">
        <f t="shared" si="257"/>
        <v>62383.198443695008</v>
      </c>
      <c r="AL300" s="10">
        <f t="shared" si="292"/>
        <v>97.564135236932998</v>
      </c>
      <c r="AM300" s="10">
        <f t="shared" si="293"/>
        <v>24.268549713109611</v>
      </c>
      <c r="AN300" s="10">
        <f t="shared" si="294"/>
        <v>7.5469212802948977</v>
      </c>
      <c r="AO300" s="7">
        <f t="shared" si="295"/>
        <v>1.775414454801075E-3</v>
      </c>
      <c r="AP300" s="7">
        <f t="shared" si="296"/>
        <v>2.2365539536419476E-3</v>
      </c>
      <c r="AQ300" s="7">
        <f t="shared" si="297"/>
        <v>2.0288366315513655E-3</v>
      </c>
      <c r="AR300" s="1">
        <f t="shared" si="303"/>
        <v>111302.24098423433</v>
      </c>
      <c r="AS300" s="1">
        <f t="shared" si="301"/>
        <v>71906.659188145743</v>
      </c>
      <c r="AT300" s="1">
        <f t="shared" si="302"/>
        <v>30953.904176976288</v>
      </c>
      <c r="AU300" s="1">
        <f t="shared" si="258"/>
        <v>22260.448196846868</v>
      </c>
      <c r="AV300" s="1">
        <f t="shared" si="259"/>
        <v>14381.33183762915</v>
      </c>
      <c r="AW300" s="1">
        <f t="shared" si="260"/>
        <v>6190.7808353952578</v>
      </c>
      <c r="AX300">
        <v>0.2</v>
      </c>
      <c r="AY300">
        <v>0.2</v>
      </c>
      <c r="AZ300">
        <v>0.2</v>
      </c>
      <c r="BA300">
        <f t="shared" si="304"/>
        <v>0.19999999999999998</v>
      </c>
      <c r="BB300">
        <f t="shared" si="310"/>
        <v>4.000000000000001E-3</v>
      </c>
      <c r="BC300">
        <f t="shared" si="305"/>
        <v>4.000000000000001E-3</v>
      </c>
      <c r="BD300">
        <f t="shared" si="306"/>
        <v>4.000000000000001E-3</v>
      </c>
      <c r="BE300">
        <f t="shared" si="307"/>
        <v>445.20896393693744</v>
      </c>
      <c r="BF300">
        <f t="shared" si="308"/>
        <v>287.62663675258301</v>
      </c>
      <c r="BG300">
        <f t="shared" si="309"/>
        <v>123.81561670790518</v>
      </c>
      <c r="BH300">
        <f t="shared" si="311"/>
        <v>5651.7837863018194</v>
      </c>
      <c r="BI300">
        <f t="shared" si="312"/>
        <v>528.84518732936669</v>
      </c>
      <c r="BJ300">
        <f t="shared" si="313"/>
        <v>32.411569085759346</v>
      </c>
      <c r="BK300" s="7">
        <f t="shared" si="314"/>
        <v>2.525468238436876E-2</v>
      </c>
      <c r="BL300" s="8">
        <f>BL$3*temperature!$I410+BL$4*temperature!$I410^2+BL$5*temperature!$I410^6</f>
        <v>-66.098727602398327</v>
      </c>
      <c r="BM300" s="8">
        <f>BM$3*temperature!$I410+BM$4*temperature!$I410^2+BM$5*temperature!$I410^6</f>
        <v>-54.029585001068995</v>
      </c>
      <c r="BN300" s="8">
        <f>BN$3*temperature!$I410+BN$4*temperature!$I410^2+BN$5*temperature!$I410^6</f>
        <v>-44.602688977572321</v>
      </c>
      <c r="BO300" s="8"/>
      <c r="BP300" s="8"/>
      <c r="BQ300" s="8"/>
    </row>
    <row r="301" spans="1:69" x14ac:dyDescent="0.3">
      <c r="A301">
        <f t="shared" si="261"/>
        <v>2255</v>
      </c>
      <c r="B301" s="4">
        <f t="shared" si="262"/>
        <v>1165.4054831395272</v>
      </c>
      <c r="C301" s="4">
        <f t="shared" si="263"/>
        <v>2964.1689466920407</v>
      </c>
      <c r="D301" s="4">
        <f t="shared" si="264"/>
        <v>4369.9534512148293</v>
      </c>
      <c r="E301" s="11">
        <f t="shared" si="265"/>
        <v>1.4318953140705924E-8</v>
      </c>
      <c r="F301" s="11">
        <f t="shared" si="266"/>
        <v>2.8209297851475999E-8</v>
      </c>
      <c r="G301" s="11">
        <f t="shared" si="267"/>
        <v>5.7588278098743212E-8</v>
      </c>
      <c r="H301" s="4">
        <f t="shared" si="268"/>
        <v>110496.4767159156</v>
      </c>
      <c r="I301" s="4">
        <f t="shared" si="269"/>
        <v>71720.321776461627</v>
      </c>
      <c r="J301" s="4">
        <f t="shared" si="270"/>
        <v>30925.124949622284</v>
      </c>
      <c r="K301" s="4">
        <f t="shared" si="271"/>
        <v>94813.76080215894</v>
      </c>
      <c r="L301" s="4">
        <f t="shared" si="272"/>
        <v>24195.76045302688</v>
      </c>
      <c r="M301" s="4">
        <f t="shared" si="273"/>
        <v>7076.7630124355728</v>
      </c>
      <c r="N301" s="11">
        <f t="shared" si="274"/>
        <v>-7.2394395960699853E-3</v>
      </c>
      <c r="O301" s="11">
        <f t="shared" si="275"/>
        <v>-2.5914072071742122E-3</v>
      </c>
      <c r="P301" s="11">
        <f t="shared" si="276"/>
        <v>-9.2980220246363654E-4</v>
      </c>
      <c r="Q301" s="4">
        <f t="shared" si="277"/>
        <v>1104.5381347374991</v>
      </c>
      <c r="R301" s="4">
        <f t="shared" si="278"/>
        <v>2134.8938954808177</v>
      </c>
      <c r="S301" s="4">
        <f t="shared" si="279"/>
        <v>1846.2292885439322</v>
      </c>
      <c r="T301" s="4">
        <f t="shared" si="280"/>
        <v>9.9961389499978921</v>
      </c>
      <c r="U301" s="4">
        <f t="shared" si="281"/>
        <v>29.7669313606103</v>
      </c>
      <c r="V301" s="4">
        <f t="shared" si="282"/>
        <v>59.699978304096774</v>
      </c>
      <c r="W301" s="11">
        <f t="shared" si="283"/>
        <v>-1.0734613539272964E-2</v>
      </c>
      <c r="X301" s="11">
        <f t="shared" si="284"/>
        <v>-1.217998157191269E-2</v>
      </c>
      <c r="Y301" s="11">
        <f t="shared" si="285"/>
        <v>-9.7425357312937999E-3</v>
      </c>
      <c r="Z301" s="4">
        <f t="shared" si="298"/>
        <v>770.53036308644062</v>
      </c>
      <c r="AA301" s="4">
        <f t="shared" si="299"/>
        <v>5360.2963558996544</v>
      </c>
      <c r="AB301" s="4">
        <f t="shared" si="300"/>
        <v>38164.398736223091</v>
      </c>
      <c r="AC301" s="12">
        <f t="shared" si="286"/>
        <v>0.85639947180371745</v>
      </c>
      <c r="AD301" s="12">
        <f t="shared" si="287"/>
        <v>3.0922418926859132</v>
      </c>
      <c r="AE301" s="12">
        <f t="shared" si="288"/>
        <v>25.563890886792329</v>
      </c>
      <c r="AF301" s="11">
        <f t="shared" si="289"/>
        <v>-4.0504037456468023E-3</v>
      </c>
      <c r="AG301" s="11">
        <f t="shared" si="290"/>
        <v>2.9673830763510267E-4</v>
      </c>
      <c r="AH301" s="11">
        <f t="shared" si="291"/>
        <v>9.7937136394747881E-3</v>
      </c>
      <c r="AI301" s="1">
        <f t="shared" si="255"/>
        <v>237281.04960678073</v>
      </c>
      <c r="AJ301" s="1">
        <f t="shared" si="256"/>
        <v>146947.62239047102</v>
      </c>
      <c r="AK301" s="1">
        <f t="shared" si="257"/>
        <v>62335.659434720765</v>
      </c>
      <c r="AL301" s="10">
        <f t="shared" si="292"/>
        <v>97.73561984514312</v>
      </c>
      <c r="AM301" s="10">
        <f t="shared" si="293"/>
        <v>24.322284854711523</v>
      </c>
      <c r="AN301" s="10">
        <f t="shared" si="294"/>
        <v>7.5620796359403055</v>
      </c>
      <c r="AO301" s="7">
        <f t="shared" si="295"/>
        <v>1.7576603102530642E-3</v>
      </c>
      <c r="AP301" s="7">
        <f t="shared" si="296"/>
        <v>2.2141884141055283E-3</v>
      </c>
      <c r="AQ301" s="7">
        <f t="shared" si="297"/>
        <v>2.0085482652358517E-3</v>
      </c>
      <c r="AR301" s="1">
        <f t="shared" si="303"/>
        <v>110496.4767159156</v>
      </c>
      <c r="AS301" s="1">
        <f t="shared" si="301"/>
        <v>71720.321776461627</v>
      </c>
      <c r="AT301" s="1">
        <f t="shared" si="302"/>
        <v>30925.124949622284</v>
      </c>
      <c r="AU301" s="1">
        <f t="shared" si="258"/>
        <v>22099.295343183123</v>
      </c>
      <c r="AV301" s="1">
        <f t="shared" si="259"/>
        <v>14344.064355292327</v>
      </c>
      <c r="AW301" s="1">
        <f t="shared" si="260"/>
        <v>6185.0249899244573</v>
      </c>
      <c r="AX301">
        <v>0.2</v>
      </c>
      <c r="AY301">
        <v>0.2</v>
      </c>
      <c r="AZ301">
        <v>0.2</v>
      </c>
      <c r="BA301">
        <f t="shared" si="304"/>
        <v>0.2</v>
      </c>
      <c r="BB301">
        <f t="shared" si="310"/>
        <v>4.000000000000001E-3</v>
      </c>
      <c r="BC301">
        <f t="shared" si="305"/>
        <v>4.000000000000001E-3</v>
      </c>
      <c r="BD301">
        <f t="shared" si="306"/>
        <v>4.000000000000001E-3</v>
      </c>
      <c r="BE301">
        <f t="shared" si="307"/>
        <v>441.98590686366254</v>
      </c>
      <c r="BF301">
        <f t="shared" si="308"/>
        <v>286.88128710584658</v>
      </c>
      <c r="BG301">
        <f t="shared" si="309"/>
        <v>123.70049979848916</v>
      </c>
      <c r="BH301">
        <f t="shared" si="311"/>
        <v>5736.1257652877084</v>
      </c>
      <c r="BI301">
        <f t="shared" si="312"/>
        <v>535.19669073912121</v>
      </c>
      <c r="BJ301">
        <f t="shared" si="313"/>
        <v>32.412537310873688</v>
      </c>
      <c r="BK301" s="7">
        <f t="shared" si="314"/>
        <v>2.5233113721153638E-2</v>
      </c>
      <c r="BL301" s="8">
        <f>BL$3*temperature!$I411+BL$4*temperature!$I411^2+BL$5*temperature!$I411^6</f>
        <v>-66.354539415277998</v>
      </c>
      <c r="BM301" s="8">
        <f>BM$3*temperature!$I411+BM$4*temperature!$I411^2+BM$5*temperature!$I411^6</f>
        <v>-54.226286195488619</v>
      </c>
      <c r="BN301" s="8">
        <f>BN$3*temperature!$I411+BN$4*temperature!$I411^2+BN$5*temperature!$I411^6</f>
        <v>-44.755098466239545</v>
      </c>
      <c r="BO301" s="8"/>
      <c r="BP301" s="8"/>
      <c r="BQ301" s="8"/>
    </row>
    <row r="302" spans="1:69" x14ac:dyDescent="0.3">
      <c r="A302">
        <f t="shared" si="261"/>
        <v>2256</v>
      </c>
      <c r="B302" s="4">
        <f t="shared" si="262"/>
        <v>1165.4054989925442</v>
      </c>
      <c r="C302" s="4">
        <f t="shared" si="263"/>
        <v>2964.1690261283093</v>
      </c>
      <c r="D302" s="4">
        <f t="shared" si="264"/>
        <v>4369.953690290019</v>
      </c>
      <c r="E302" s="11">
        <f t="shared" si="265"/>
        <v>1.3603005483670627E-8</v>
      </c>
      <c r="F302" s="11">
        <f t="shared" si="266"/>
        <v>2.6798832958902197E-8</v>
      </c>
      <c r="G302" s="11">
        <f t="shared" si="267"/>
        <v>5.4708864193806049E-8</v>
      </c>
      <c r="H302" s="4">
        <f t="shared" si="268"/>
        <v>109692.32521044493</v>
      </c>
      <c r="I302" s="4">
        <f t="shared" si="269"/>
        <v>71533.091292359546</v>
      </c>
      <c r="J302" s="4">
        <f t="shared" si="270"/>
        <v>30895.935115536111</v>
      </c>
      <c r="K302" s="4">
        <f t="shared" si="271"/>
        <v>94123.740882697428</v>
      </c>
      <c r="L302" s="4">
        <f t="shared" si="272"/>
        <v>24132.595227133013</v>
      </c>
      <c r="M302" s="4">
        <f t="shared" si="273"/>
        <v>7070.0829585875208</v>
      </c>
      <c r="N302" s="11">
        <f t="shared" si="274"/>
        <v>-7.2776347401863895E-3</v>
      </c>
      <c r="O302" s="11">
        <f t="shared" si="275"/>
        <v>-2.6105906452700278E-3</v>
      </c>
      <c r="P302" s="11">
        <f t="shared" si="276"/>
        <v>-9.4394200234115822E-4</v>
      </c>
      <c r="Q302" s="4">
        <f t="shared" si="277"/>
        <v>1084.7292237629797</v>
      </c>
      <c r="R302" s="4">
        <f t="shared" si="278"/>
        <v>2103.3855326177677</v>
      </c>
      <c r="S302" s="4">
        <f t="shared" si="279"/>
        <v>1826.5166789295113</v>
      </c>
      <c r="T302" s="4">
        <f t="shared" si="280"/>
        <v>9.8888342614847904</v>
      </c>
      <c r="U302" s="4">
        <f t="shared" si="281"/>
        <v>29.404370685185675</v>
      </c>
      <c r="V302" s="4">
        <f t="shared" si="282"/>
        <v>59.11834913231165</v>
      </c>
      <c r="W302" s="11">
        <f t="shared" si="283"/>
        <v>-1.0734613539272964E-2</v>
      </c>
      <c r="X302" s="11">
        <f t="shared" si="284"/>
        <v>-1.217998157191269E-2</v>
      </c>
      <c r="Y302" s="11">
        <f t="shared" si="285"/>
        <v>-9.7425357312937999E-3</v>
      </c>
      <c r="Z302" s="4">
        <f t="shared" si="298"/>
        <v>753.67559477467159</v>
      </c>
      <c r="AA302" s="4">
        <f t="shared" si="299"/>
        <v>5282.8538321053602</v>
      </c>
      <c r="AB302" s="4">
        <f t="shared" si="300"/>
        <v>38127.228854590168</v>
      </c>
      <c r="AC302" s="12">
        <f t="shared" si="286"/>
        <v>0.85293070817535377</v>
      </c>
      <c r="AD302" s="12">
        <f t="shared" si="287"/>
        <v>3.093159479311947</v>
      </c>
      <c r="AE302" s="12">
        <f t="shared" si="288"/>
        <v>25.814256313648354</v>
      </c>
      <c r="AF302" s="11">
        <f t="shared" si="289"/>
        <v>-4.0504037456468023E-3</v>
      </c>
      <c r="AG302" s="11">
        <f t="shared" si="290"/>
        <v>2.9673830763510267E-4</v>
      </c>
      <c r="AH302" s="11">
        <f t="shared" si="291"/>
        <v>9.7937136394747881E-3</v>
      </c>
      <c r="AI302" s="1">
        <f t="shared" si="255"/>
        <v>235652.23998928579</v>
      </c>
      <c r="AJ302" s="1">
        <f t="shared" si="256"/>
        <v>146596.92450671626</v>
      </c>
      <c r="AK302" s="1">
        <f t="shared" si="257"/>
        <v>62287.118481173151</v>
      </c>
      <c r="AL302" s="10">
        <f t="shared" si="292"/>
        <v>97.905688004843924</v>
      </c>
      <c r="AM302" s="10">
        <f t="shared" si="293"/>
        <v>24.375600434828101</v>
      </c>
      <c r="AN302" s="10">
        <f t="shared" si="294"/>
        <v>7.5771165498553055</v>
      </c>
      <c r="AO302" s="7">
        <f t="shared" si="295"/>
        <v>1.7400837071505336E-3</v>
      </c>
      <c r="AP302" s="7">
        <f t="shared" si="296"/>
        <v>2.1920465299644729E-3</v>
      </c>
      <c r="AQ302" s="7">
        <f t="shared" si="297"/>
        <v>1.9884627825834931E-3</v>
      </c>
      <c r="AR302" s="1">
        <f t="shared" si="303"/>
        <v>109692.32521044493</v>
      </c>
      <c r="AS302" s="1">
        <f t="shared" si="301"/>
        <v>71533.091292359546</v>
      </c>
      <c r="AT302" s="1">
        <f t="shared" si="302"/>
        <v>30895.935115536111</v>
      </c>
      <c r="AU302" s="1">
        <f t="shared" si="258"/>
        <v>21938.465042088988</v>
      </c>
      <c r="AV302" s="1">
        <f t="shared" si="259"/>
        <v>14306.61825847191</v>
      </c>
      <c r="AW302" s="1">
        <f t="shared" si="260"/>
        <v>6179.1870231072226</v>
      </c>
      <c r="AX302">
        <v>0.2</v>
      </c>
      <c r="AY302">
        <v>0.2</v>
      </c>
      <c r="AZ302">
        <v>0.2</v>
      </c>
      <c r="BA302">
        <f t="shared" si="304"/>
        <v>0.19999999999999998</v>
      </c>
      <c r="BB302">
        <f t="shared" si="310"/>
        <v>4.000000000000001E-3</v>
      </c>
      <c r="BC302">
        <f t="shared" si="305"/>
        <v>4.000000000000001E-3</v>
      </c>
      <c r="BD302">
        <f t="shared" si="306"/>
        <v>4.000000000000001E-3</v>
      </c>
      <c r="BE302">
        <f t="shared" si="307"/>
        <v>438.76930084177985</v>
      </c>
      <c r="BF302">
        <f t="shared" si="308"/>
        <v>286.13236516943823</v>
      </c>
      <c r="BG302">
        <f t="shared" si="309"/>
        <v>123.58374046214448</v>
      </c>
      <c r="BH302">
        <f t="shared" si="311"/>
        <v>5821.7262690184343</v>
      </c>
      <c r="BI302">
        <f t="shared" si="312"/>
        <v>541.62461098305039</v>
      </c>
      <c r="BJ302">
        <f t="shared" si="313"/>
        <v>32.413512383359617</v>
      </c>
      <c r="BK302" s="7">
        <f t="shared" si="314"/>
        <v>2.5211734266737257E-2</v>
      </c>
      <c r="BL302" s="8">
        <f>BL$3*temperature!$I412+BL$4*temperature!$I412^2+BL$5*temperature!$I412^6</f>
        <v>-66.608837656282532</v>
      </c>
      <c r="BM302" s="8">
        <f>BM$3*temperature!$I412+BM$4*temperature!$I412^2+BM$5*temperature!$I412^6</f>
        <v>-54.42180959819396</v>
      </c>
      <c r="BN302" s="8">
        <f>BN$3*temperature!$I412+BN$4*temperature!$I412^2+BN$5*temperature!$I412^6</f>
        <v>-44.906583434774518</v>
      </c>
      <c r="BO302" s="8"/>
      <c r="BP302" s="8"/>
      <c r="BQ302" s="8"/>
    </row>
    <row r="303" spans="1:69" x14ac:dyDescent="0.3">
      <c r="A303">
        <f t="shared" si="261"/>
        <v>2257</v>
      </c>
      <c r="B303" s="4">
        <f t="shared" si="262"/>
        <v>1165.4055140529108</v>
      </c>
      <c r="C303" s="4">
        <f t="shared" si="263"/>
        <v>2964.1691015927659</v>
      </c>
      <c r="D303" s="4">
        <f t="shared" si="264"/>
        <v>4369.9539174114616</v>
      </c>
      <c r="E303" s="11">
        <f t="shared" si="265"/>
        <v>1.2922855209487094E-8</v>
      </c>
      <c r="F303" s="11">
        <f t="shared" si="266"/>
        <v>2.5458891310957086E-8</v>
      </c>
      <c r="G303" s="11">
        <f t="shared" si="267"/>
        <v>5.1973420984115747E-8</v>
      </c>
      <c r="H303" s="4">
        <f t="shared" si="268"/>
        <v>108889.83323886129</v>
      </c>
      <c r="I303" s="4">
        <f t="shared" si="269"/>
        <v>71344.994624344807</v>
      </c>
      <c r="J303" s="4">
        <f t="shared" si="270"/>
        <v>30866.342268195382</v>
      </c>
      <c r="K303" s="4">
        <f t="shared" si="271"/>
        <v>93435.145042498538</v>
      </c>
      <c r="L303" s="4">
        <f t="shared" si="272"/>
        <v>24069.137818759496</v>
      </c>
      <c r="M303" s="4">
        <f t="shared" si="273"/>
        <v>7063.3107011066686</v>
      </c>
      <c r="N303" s="11">
        <f t="shared" si="274"/>
        <v>-7.3158571231997094E-3</v>
      </c>
      <c r="O303" s="11">
        <f t="shared" si="275"/>
        <v>-2.6295310461333932E-3</v>
      </c>
      <c r="P303" s="11">
        <f t="shared" si="276"/>
        <v>-9.5787524991153283E-4</v>
      </c>
      <c r="Q303" s="4">
        <f t="shared" si="277"/>
        <v>1065.2345514290828</v>
      </c>
      <c r="R303" s="4">
        <f t="shared" si="278"/>
        <v>2072.3028372643375</v>
      </c>
      <c r="S303" s="4">
        <f t="shared" si="279"/>
        <v>1806.9893390144759</v>
      </c>
      <c r="T303" s="4">
        <f t="shared" si="280"/>
        <v>9.7826814473338288</v>
      </c>
      <c r="U303" s="4">
        <f t="shared" si="281"/>
        <v>29.046225992106425</v>
      </c>
      <c r="V303" s="4">
        <f t="shared" si="282"/>
        <v>58.542386503515004</v>
      </c>
      <c r="W303" s="11">
        <f t="shared" si="283"/>
        <v>-1.0734613539272964E-2</v>
      </c>
      <c r="X303" s="11">
        <f t="shared" si="284"/>
        <v>-1.217998157191269E-2</v>
      </c>
      <c r="Y303" s="11">
        <f t="shared" si="285"/>
        <v>-9.7425357312937999E-3</v>
      </c>
      <c r="Z303" s="4">
        <f t="shared" si="298"/>
        <v>737.16114884350816</v>
      </c>
      <c r="AA303" s="4">
        <f t="shared" si="299"/>
        <v>5206.4300080117755</v>
      </c>
      <c r="AB303" s="4">
        <f t="shared" si="300"/>
        <v>38089.555976994183</v>
      </c>
      <c r="AC303" s="12">
        <f t="shared" si="286"/>
        <v>0.84947599444018318</v>
      </c>
      <c r="AD303" s="12">
        <f t="shared" si="287"/>
        <v>3.0940773382210836</v>
      </c>
      <c r="AE303" s="12">
        <f t="shared" si="288"/>
        <v>26.067073747800229</v>
      </c>
      <c r="AF303" s="11">
        <f t="shared" si="289"/>
        <v>-4.0504037456468023E-3</v>
      </c>
      <c r="AG303" s="11">
        <f t="shared" si="290"/>
        <v>2.9673830763510267E-4</v>
      </c>
      <c r="AH303" s="11">
        <f t="shared" si="291"/>
        <v>9.7937136394747881E-3</v>
      </c>
      <c r="AI303" s="1">
        <f t="shared" si="255"/>
        <v>234025.4810324462</v>
      </c>
      <c r="AJ303" s="1">
        <f t="shared" si="256"/>
        <v>146243.85031451655</v>
      </c>
      <c r="AK303" s="1">
        <f t="shared" si="257"/>
        <v>62237.593656163059</v>
      </c>
      <c r="AL303" s="10">
        <f t="shared" si="292"/>
        <v>98.074348456453166</v>
      </c>
      <c r="AM303" s="10">
        <f t="shared" si="293"/>
        <v>24.428498560673578</v>
      </c>
      <c r="AN303" s="10">
        <f t="shared" si="294"/>
        <v>7.5920326959714028</v>
      </c>
      <c r="AO303" s="7">
        <f t="shared" si="295"/>
        <v>1.7226828700790283E-3</v>
      </c>
      <c r="AP303" s="7">
        <f t="shared" si="296"/>
        <v>2.1701260646648283E-3</v>
      </c>
      <c r="AQ303" s="7">
        <f t="shared" si="297"/>
        <v>1.968578154757658E-3</v>
      </c>
      <c r="AR303" s="1">
        <f t="shared" si="303"/>
        <v>108889.83323886129</v>
      </c>
      <c r="AS303" s="1">
        <f t="shared" si="301"/>
        <v>71344.994624344807</v>
      </c>
      <c r="AT303" s="1">
        <f t="shared" si="302"/>
        <v>30866.342268195382</v>
      </c>
      <c r="AU303" s="1">
        <f t="shared" si="258"/>
        <v>21777.96664777226</v>
      </c>
      <c r="AV303" s="1">
        <f t="shared" si="259"/>
        <v>14268.998924868962</v>
      </c>
      <c r="AW303" s="1">
        <f t="shared" si="260"/>
        <v>6173.2684536390771</v>
      </c>
      <c r="AX303">
        <v>0.2</v>
      </c>
      <c r="AY303">
        <v>0.2</v>
      </c>
      <c r="AZ303">
        <v>0.2</v>
      </c>
      <c r="BA303">
        <f t="shared" si="304"/>
        <v>0.2</v>
      </c>
      <c r="BB303">
        <f t="shared" si="310"/>
        <v>4.000000000000001E-3</v>
      </c>
      <c r="BC303">
        <f t="shared" si="305"/>
        <v>4.000000000000001E-3</v>
      </c>
      <c r="BD303">
        <f t="shared" si="306"/>
        <v>4.000000000000001E-3</v>
      </c>
      <c r="BE303">
        <f t="shared" si="307"/>
        <v>435.55933295544526</v>
      </c>
      <c r="BF303">
        <f t="shared" si="308"/>
        <v>285.37997849737928</v>
      </c>
      <c r="BG303">
        <f t="shared" si="309"/>
        <v>123.46536907278156</v>
      </c>
      <c r="BH303">
        <f t="shared" si="311"/>
        <v>5908.6040228621723</v>
      </c>
      <c r="BI303">
        <f t="shared" si="312"/>
        <v>548.12986645019703</v>
      </c>
      <c r="BJ303">
        <f t="shared" si="313"/>
        <v>32.414494185060533</v>
      </c>
      <c r="BK303" s="7">
        <f t="shared" si="314"/>
        <v>2.5190538960479042E-2</v>
      </c>
      <c r="BL303" s="8">
        <f>BL$3*temperature!$I413+BL$4*temperature!$I413^2+BL$5*temperature!$I413^6</f>
        <v>-66.861634468771427</v>
      </c>
      <c r="BM303" s="8">
        <f>BM$3*temperature!$I413+BM$4*temperature!$I413^2+BM$5*temperature!$I413^6</f>
        <v>-54.616164868217993</v>
      </c>
      <c r="BN303" s="8">
        <f>BN$3*temperature!$I413+BN$4*temperature!$I413^2+BN$5*temperature!$I413^6</f>
        <v>-45.057151642207586</v>
      </c>
      <c r="BO303" s="8"/>
      <c r="BP303" s="8"/>
      <c r="BQ303" s="8"/>
    </row>
    <row r="304" spans="1:69" x14ac:dyDescent="0.3">
      <c r="A304">
        <f t="shared" si="261"/>
        <v>2258</v>
      </c>
      <c r="B304" s="4">
        <f t="shared" si="262"/>
        <v>1165.4055283602593</v>
      </c>
      <c r="C304" s="4">
        <f t="shared" si="263"/>
        <v>2964.1691732840022</v>
      </c>
      <c r="D304" s="4">
        <f t="shared" si="264"/>
        <v>4369.9541331768432</v>
      </c>
      <c r="E304" s="11">
        <f t="shared" si="265"/>
        <v>1.227671244901274E-8</v>
      </c>
      <c r="F304" s="11">
        <f t="shared" si="266"/>
        <v>2.4185946745409231E-8</v>
      </c>
      <c r="G304" s="11">
        <f t="shared" si="267"/>
        <v>4.9374749934909955E-8</v>
      </c>
      <c r="H304" s="4">
        <f t="shared" si="268"/>
        <v>108089.04616135039</v>
      </c>
      <c r="I304" s="4">
        <f t="shared" si="269"/>
        <v>71156.058171549666</v>
      </c>
      <c r="J304" s="4">
        <f t="shared" si="270"/>
        <v>30836.353882319043</v>
      </c>
      <c r="K304" s="4">
        <f t="shared" si="271"/>
        <v>92748.012199181074</v>
      </c>
      <c r="L304" s="4">
        <f t="shared" si="272"/>
        <v>24005.397132146776</v>
      </c>
      <c r="M304" s="4">
        <f t="shared" si="273"/>
        <v>7056.4479494666484</v>
      </c>
      <c r="N304" s="11">
        <f t="shared" si="274"/>
        <v>-7.3541154455845081E-3</v>
      </c>
      <c r="O304" s="11">
        <f t="shared" si="275"/>
        <v>-2.6482330647938923E-3</v>
      </c>
      <c r="P304" s="11">
        <f t="shared" si="276"/>
        <v>-9.7160551622699209E-4</v>
      </c>
      <c r="Q304" s="4">
        <f t="shared" si="277"/>
        <v>1046.0499186017626</v>
      </c>
      <c r="R304" s="4">
        <f t="shared" si="278"/>
        <v>2041.6411783991048</v>
      </c>
      <c r="S304" s="4">
        <f t="shared" si="279"/>
        <v>1787.64619305111</v>
      </c>
      <c r="T304" s="4">
        <f t="shared" si="280"/>
        <v>9.6776681426188844</v>
      </c>
      <c r="U304" s="4">
        <f t="shared" si="281"/>
        <v>28.692443494788957</v>
      </c>
      <c r="V304" s="4">
        <f t="shared" si="282"/>
        <v>57.972035211209295</v>
      </c>
      <c r="W304" s="11">
        <f t="shared" si="283"/>
        <v>-1.0734613539272964E-2</v>
      </c>
      <c r="X304" s="11">
        <f t="shared" si="284"/>
        <v>-1.217998157191269E-2</v>
      </c>
      <c r="Y304" s="11">
        <f t="shared" si="285"/>
        <v>-9.7425357312937999E-3</v>
      </c>
      <c r="Z304" s="4">
        <f t="shared" si="298"/>
        <v>720.98080421027555</v>
      </c>
      <c r="AA304" s="4">
        <f t="shared" si="299"/>
        <v>5131.014314202348</v>
      </c>
      <c r="AB304" s="4">
        <f t="shared" si="300"/>
        <v>38051.389531486631</v>
      </c>
      <c r="AC304" s="12">
        <f t="shared" si="286"/>
        <v>0.84603527369046561</v>
      </c>
      <c r="AD304" s="12">
        <f t="shared" si="287"/>
        <v>3.0949954694941195</v>
      </c>
      <c r="AE304" s="12">
        <f t="shared" si="288"/>
        <v>26.322367203505255</v>
      </c>
      <c r="AF304" s="11">
        <f t="shared" si="289"/>
        <v>-4.0504037456468023E-3</v>
      </c>
      <c r="AG304" s="11">
        <f t="shared" si="290"/>
        <v>2.9673830763510267E-4</v>
      </c>
      <c r="AH304" s="11">
        <f t="shared" si="291"/>
        <v>9.7937136394747881E-3</v>
      </c>
      <c r="AI304" s="1">
        <f t="shared" si="255"/>
        <v>232400.89957697384</v>
      </c>
      <c r="AJ304" s="1">
        <f t="shared" si="256"/>
        <v>145888.46420793387</v>
      </c>
      <c r="AK304" s="1">
        <f t="shared" si="257"/>
        <v>62187.102744185831</v>
      </c>
      <c r="AL304" s="10">
        <f t="shared" si="292"/>
        <v>98.241609946532463</v>
      </c>
      <c r="AM304" s="10">
        <f t="shared" si="293"/>
        <v>24.480981352906252</v>
      </c>
      <c r="AN304" s="10">
        <f t="shared" si="294"/>
        <v>7.6068287505897425</v>
      </c>
      <c r="AO304" s="7">
        <f t="shared" si="295"/>
        <v>1.705456041378238E-3</v>
      </c>
      <c r="AP304" s="7">
        <f t="shared" si="296"/>
        <v>2.1484248040181801E-3</v>
      </c>
      <c r="AQ304" s="7">
        <f t="shared" si="297"/>
        <v>1.9488923732100814E-3</v>
      </c>
      <c r="AR304" s="1">
        <f t="shared" si="303"/>
        <v>108089.04616135039</v>
      </c>
      <c r="AS304" s="1">
        <f t="shared" si="301"/>
        <v>71156.058171549666</v>
      </c>
      <c r="AT304" s="1">
        <f t="shared" si="302"/>
        <v>30836.353882319043</v>
      </c>
      <c r="AU304" s="1">
        <f t="shared" si="258"/>
        <v>21617.80923227008</v>
      </c>
      <c r="AV304" s="1">
        <f t="shared" si="259"/>
        <v>14231.211634309933</v>
      </c>
      <c r="AW304" s="1">
        <f t="shared" si="260"/>
        <v>6167.2707764638089</v>
      </c>
      <c r="AX304">
        <v>0.2</v>
      </c>
      <c r="AY304">
        <v>0.2</v>
      </c>
      <c r="AZ304">
        <v>0.2</v>
      </c>
      <c r="BA304">
        <f t="shared" si="304"/>
        <v>0.19999999999999998</v>
      </c>
      <c r="BB304">
        <f t="shared" si="310"/>
        <v>4.000000000000001E-3</v>
      </c>
      <c r="BC304">
        <f t="shared" si="305"/>
        <v>4.000000000000001E-3</v>
      </c>
      <c r="BD304">
        <f t="shared" si="306"/>
        <v>4.000000000000001E-3</v>
      </c>
      <c r="BE304">
        <f t="shared" si="307"/>
        <v>432.35618464540164</v>
      </c>
      <c r="BF304">
        <f t="shared" si="308"/>
        <v>284.62423268619875</v>
      </c>
      <c r="BG304">
        <f t="shared" si="309"/>
        <v>123.3454155292762</v>
      </c>
      <c r="BH304">
        <f t="shared" si="311"/>
        <v>5996.7780296034634</v>
      </c>
      <c r="BI304">
        <f t="shared" si="312"/>
        <v>554.71338658786328</v>
      </c>
      <c r="BJ304">
        <f t="shared" si="313"/>
        <v>32.415482600763049</v>
      </c>
      <c r="BK304" s="7">
        <f t="shared" si="314"/>
        <v>2.5169522868120325E-2</v>
      </c>
      <c r="BL304" s="8">
        <f>BL$3*temperature!$I414+BL$4*temperature!$I414^2+BL$5*temperature!$I414^6</f>
        <v>-67.112941959953218</v>
      </c>
      <c r="BM304" s="8">
        <f>BM$3*temperature!$I414+BM$4*temperature!$I414^2+BM$5*temperature!$I414^6</f>
        <v>-54.809361629403696</v>
      </c>
      <c r="BN304" s="8">
        <f>BN$3*temperature!$I414+BN$4*temperature!$I414^2+BN$5*temperature!$I414^6</f>
        <v>-45.206810813984028</v>
      </c>
      <c r="BO304" s="8"/>
      <c r="BP304" s="8"/>
      <c r="BQ304" s="8"/>
    </row>
    <row r="305" spans="1:69" x14ac:dyDescent="0.3">
      <c r="A305">
        <f t="shared" si="261"/>
        <v>2259</v>
      </c>
      <c r="B305" s="4">
        <f t="shared" si="262"/>
        <v>1165.4055419522404</v>
      </c>
      <c r="C305" s="4">
        <f t="shared" si="263"/>
        <v>2964.1692413906785</v>
      </c>
      <c r="D305" s="4">
        <f t="shared" si="264"/>
        <v>4369.9543381539661</v>
      </c>
      <c r="E305" s="11">
        <f t="shared" si="265"/>
        <v>1.1662876826562102E-8</v>
      </c>
      <c r="F305" s="11">
        <f t="shared" si="266"/>
        <v>2.2976649408138768E-8</v>
      </c>
      <c r="G305" s="11">
        <f t="shared" si="267"/>
        <v>4.6906012438164453E-8</v>
      </c>
      <c r="H305" s="4">
        <f t="shared" si="268"/>
        <v>107290.0079649362</v>
      </c>
      <c r="I305" s="4">
        <f t="shared" si="269"/>
        <v>70966.307853387276</v>
      </c>
      <c r="J305" s="4">
        <f t="shared" si="270"/>
        <v>30805.977316250603</v>
      </c>
      <c r="K305" s="4">
        <f t="shared" si="271"/>
        <v>92062.380092348205</v>
      </c>
      <c r="L305" s="4">
        <f t="shared" si="272"/>
        <v>23941.38190979018</v>
      </c>
      <c r="M305" s="4">
        <f t="shared" si="273"/>
        <v>7049.4963865604632</v>
      </c>
      <c r="N305" s="11">
        <f t="shared" si="274"/>
        <v>-7.3924183448852432E-3</v>
      </c>
      <c r="O305" s="11">
        <f t="shared" si="275"/>
        <v>-2.6667012423997605E-3</v>
      </c>
      <c r="P305" s="11">
        <f t="shared" si="276"/>
        <v>-9.8513628329255365E-4</v>
      </c>
      <c r="Q305" s="4">
        <f t="shared" si="277"/>
        <v>1027.1711593886357</v>
      </c>
      <c r="R305" s="4">
        <f t="shared" si="278"/>
        <v>2011.3959388828578</v>
      </c>
      <c r="S305" s="4">
        <f t="shared" si="279"/>
        <v>1768.4861513039082</v>
      </c>
      <c r="T305" s="4">
        <f t="shared" si="280"/>
        <v>9.5737821151465372</v>
      </c>
      <c r="U305" s="4">
        <f t="shared" si="281"/>
        <v>28.342970061769282</v>
      </c>
      <c r="V305" s="4">
        <f t="shared" si="282"/>
        <v>57.407240586748266</v>
      </c>
      <c r="W305" s="11">
        <f t="shared" si="283"/>
        <v>-1.0734613539272964E-2</v>
      </c>
      <c r="X305" s="11">
        <f t="shared" si="284"/>
        <v>-1.217998157191269E-2</v>
      </c>
      <c r="Y305" s="11">
        <f t="shared" si="285"/>
        <v>-9.7425357312937999E-3</v>
      </c>
      <c r="Z305" s="4">
        <f t="shared" si="298"/>
        <v>705.12843327362339</v>
      </c>
      <c r="AA305" s="4">
        <f t="shared" si="299"/>
        <v>5056.5961986611446</v>
      </c>
      <c r="AB305" s="4">
        <f t="shared" si="300"/>
        <v>38012.738798059872</v>
      </c>
      <c r="AC305" s="12">
        <f t="shared" si="286"/>
        <v>0.84260848924896048</v>
      </c>
      <c r="AD305" s="12">
        <f t="shared" si="287"/>
        <v>3.0959138732118756</v>
      </c>
      <c r="AE305" s="12">
        <f t="shared" si="288"/>
        <v>26.580160930209487</v>
      </c>
      <c r="AF305" s="11">
        <f t="shared" si="289"/>
        <v>-4.0504037456468023E-3</v>
      </c>
      <c r="AG305" s="11">
        <f t="shared" si="290"/>
        <v>2.9673830763510267E-4</v>
      </c>
      <c r="AH305" s="11">
        <f t="shared" si="291"/>
        <v>9.7937136394747881E-3</v>
      </c>
      <c r="AI305" s="1">
        <f t="shared" si="255"/>
        <v>230778.61885154655</v>
      </c>
      <c r="AJ305" s="1">
        <f t="shared" si="256"/>
        <v>145530.82942145041</v>
      </c>
      <c r="AK305" s="1">
        <f t="shared" si="257"/>
        <v>62135.663246231059</v>
      </c>
      <c r="AL305" s="10">
        <f t="shared" si="292"/>
        <v>98.407481226258511</v>
      </c>
      <c r="AM305" s="10">
        <f t="shared" si="293"/>
        <v>24.533050944995889</v>
      </c>
      <c r="AN305" s="10">
        <f t="shared" si="294"/>
        <v>7.6215053922207181</v>
      </c>
      <c r="AO305" s="7">
        <f t="shared" si="295"/>
        <v>1.6884014809644557E-3</v>
      </c>
      <c r="AP305" s="7">
        <f t="shared" si="296"/>
        <v>2.1269405559779984E-3</v>
      </c>
      <c r="AQ305" s="7">
        <f t="shared" si="297"/>
        <v>1.9294034494779806E-3</v>
      </c>
      <c r="AR305" s="1">
        <f t="shared" si="303"/>
        <v>107290.0079649362</v>
      </c>
      <c r="AS305" s="1">
        <f t="shared" si="301"/>
        <v>70966.307853387276</v>
      </c>
      <c r="AT305" s="1">
        <f t="shared" si="302"/>
        <v>30805.977316250603</v>
      </c>
      <c r="AU305" s="1">
        <f t="shared" si="258"/>
        <v>21458.001592987242</v>
      </c>
      <c r="AV305" s="1">
        <f t="shared" si="259"/>
        <v>14193.261570677456</v>
      </c>
      <c r="AW305" s="1">
        <f t="shared" si="260"/>
        <v>6161.1954632501211</v>
      </c>
      <c r="AX305">
        <v>0.2</v>
      </c>
      <c r="AY305">
        <v>0.2</v>
      </c>
      <c r="AZ305">
        <v>0.2</v>
      </c>
      <c r="BA305">
        <f t="shared" si="304"/>
        <v>0.19999999999999998</v>
      </c>
      <c r="BB305">
        <f t="shared" si="310"/>
        <v>4.000000000000001E-3</v>
      </c>
      <c r="BC305">
        <f t="shared" si="305"/>
        <v>4.000000000000001E-3</v>
      </c>
      <c r="BD305">
        <f t="shared" si="306"/>
        <v>4.000000000000001E-3</v>
      </c>
      <c r="BE305">
        <f t="shared" si="307"/>
        <v>429.16003185974489</v>
      </c>
      <c r="BF305">
        <f t="shared" si="308"/>
        <v>283.86523141354917</v>
      </c>
      <c r="BG305">
        <f t="shared" si="309"/>
        <v>123.22390926500243</v>
      </c>
      <c r="BH305">
        <f t="shared" si="311"/>
        <v>6086.2675735160765</v>
      </c>
      <c r="BI305">
        <f t="shared" si="312"/>
        <v>561.37611203502729</v>
      </c>
      <c r="BJ305">
        <f t="shared" si="313"/>
        <v>32.416477518134428</v>
      </c>
      <c r="BK305" s="7">
        <f t="shared" si="314"/>
        <v>2.5148681179925941E-2</v>
      </c>
      <c r="BL305" s="8">
        <f>BL$3*temperature!$I415+BL$4*temperature!$I415^2+BL$5*temperature!$I415^6</f>
        <v>-67.362772196601668</v>
      </c>
      <c r="BM305" s="8">
        <f>BM$3*temperature!$I415+BM$4*temperature!$I415^2+BM$5*temperature!$I415^6</f>
        <v>-55.001409467280709</v>
      </c>
      <c r="BN305" s="8">
        <f>BN$3*temperature!$I415+BN$4*temperature!$I415^2+BN$5*temperature!$I415^6</f>
        <v>-45.355568639689452</v>
      </c>
      <c r="BO305" s="8"/>
      <c r="BP305" s="8"/>
      <c r="BQ305" s="8"/>
    </row>
    <row r="306" spans="1:69" x14ac:dyDescent="0.3">
      <c r="A306">
        <f t="shared" si="261"/>
        <v>2260</v>
      </c>
      <c r="B306" s="4">
        <f t="shared" si="262"/>
        <v>1165.4055548646224</v>
      </c>
      <c r="C306" s="4">
        <f t="shared" si="263"/>
        <v>2964.169306092022</v>
      </c>
      <c r="D306" s="4">
        <f t="shared" si="264"/>
        <v>4369.9545328822414</v>
      </c>
      <c r="E306" s="11">
        <f t="shared" si="265"/>
        <v>1.1079732985233995E-8</v>
      </c>
      <c r="F306" s="11">
        <f t="shared" si="266"/>
        <v>2.1827816937731829E-8</v>
      </c>
      <c r="G306" s="11">
        <f t="shared" si="267"/>
        <v>4.4560711816256225E-8</v>
      </c>
      <c r="H306" s="4">
        <f t="shared" si="268"/>
        <v>106492.76130041078</v>
      </c>
      <c r="I306" s="4">
        <f t="shared" si="269"/>
        <v>70775.769119075747</v>
      </c>
      <c r="J306" s="4">
        <f t="shared" si="270"/>
        <v>30775.219814304721</v>
      </c>
      <c r="K306" s="4">
        <f t="shared" si="271"/>
        <v>91378.285315262081</v>
      </c>
      <c r="L306" s="4">
        <f t="shared" si="272"/>
        <v>23877.100735648237</v>
      </c>
      <c r="M306" s="4">
        <f t="shared" si="273"/>
        <v>7042.4576692349838</v>
      </c>
      <c r="N306" s="11">
        <f t="shared" si="274"/>
        <v>-7.4307743988358821E-3</v>
      </c>
      <c r="O306" s="11">
        <f t="shared" si="275"/>
        <v>-2.6849400082313846E-3</v>
      </c>
      <c r="P306" s="11">
        <f t="shared" si="276"/>
        <v>-9.9847094593852326E-4</v>
      </c>
      <c r="Q306" s="4">
        <f t="shared" si="277"/>
        <v>1008.5941418139803</v>
      </c>
      <c r="R306" s="4">
        <f t="shared" si="278"/>
        <v>1981.5625169534878</v>
      </c>
      <c r="S306" s="4">
        <f t="shared" si="279"/>
        <v>1749.5081108981046</v>
      </c>
      <c r="T306" s="4">
        <f t="shared" si="280"/>
        <v>9.4710112640312367</v>
      </c>
      <c r="U306" s="4">
        <f t="shared" si="281"/>
        <v>27.997753208723658</v>
      </c>
      <c r="V306" s="4">
        <f t="shared" si="282"/>
        <v>56.84794849409689</v>
      </c>
      <c r="W306" s="11">
        <f t="shared" si="283"/>
        <v>-1.0734613539272964E-2</v>
      </c>
      <c r="X306" s="11">
        <f t="shared" si="284"/>
        <v>-1.217998157191269E-2</v>
      </c>
      <c r="Y306" s="11">
        <f t="shared" si="285"/>
        <v>-9.7425357312937999E-3</v>
      </c>
      <c r="Z306" s="4">
        <f t="shared" si="298"/>
        <v>689.59800132579687</v>
      </c>
      <c r="AA306" s="4">
        <f t="shared" si="299"/>
        <v>4983.1651306995436</v>
      </c>
      <c r="AB306" s="4">
        <f t="shared" si="300"/>
        <v>37973.612911617456</v>
      </c>
      <c r="AC306" s="12">
        <f t="shared" si="286"/>
        <v>0.83919558466799271</v>
      </c>
      <c r="AD306" s="12">
        <f t="shared" si="287"/>
        <v>3.0968325494551965</v>
      </c>
      <c r="AE306" s="12">
        <f t="shared" si="288"/>
        <v>26.840479414851114</v>
      </c>
      <c r="AF306" s="11">
        <f t="shared" si="289"/>
        <v>-4.0504037456468023E-3</v>
      </c>
      <c r="AG306" s="11">
        <f t="shared" si="290"/>
        <v>2.9673830763510267E-4</v>
      </c>
      <c r="AH306" s="11">
        <f t="shared" si="291"/>
        <v>9.7937136394747881E-3</v>
      </c>
      <c r="AI306" s="1">
        <f t="shared" si="255"/>
        <v>229158.75855937914</v>
      </c>
      <c r="AJ306" s="1">
        <f t="shared" si="256"/>
        <v>145171.00804998283</v>
      </c>
      <c r="AK306" s="1">
        <f t="shared" si="257"/>
        <v>62083.292384858076</v>
      </c>
      <c r="AL306" s="10">
        <f t="shared" si="292"/>
        <v>98.571971049928507</v>
      </c>
      <c r="AM306" s="10">
        <f t="shared" si="293"/>
        <v>24.584709482602506</v>
      </c>
      <c r="AN306" s="10">
        <f t="shared" si="294"/>
        <v>7.6360633014267441</v>
      </c>
      <c r="AO306" s="7">
        <f t="shared" si="295"/>
        <v>1.6715174661548111E-3</v>
      </c>
      <c r="AP306" s="7">
        <f t="shared" si="296"/>
        <v>2.1056711504182182E-3</v>
      </c>
      <c r="AQ306" s="7">
        <f t="shared" si="297"/>
        <v>1.9101094149832007E-3</v>
      </c>
      <c r="AR306" s="1">
        <f t="shared" si="303"/>
        <v>106492.76130041078</v>
      </c>
      <c r="AS306" s="1">
        <f t="shared" si="301"/>
        <v>70775.769119075747</v>
      </c>
      <c r="AT306" s="1">
        <f t="shared" si="302"/>
        <v>30775.219814304721</v>
      </c>
      <c r="AU306" s="1">
        <f t="shared" si="258"/>
        <v>21298.552260082157</v>
      </c>
      <c r="AV306" s="1">
        <f t="shared" si="259"/>
        <v>14155.15382381515</v>
      </c>
      <c r="AW306" s="1">
        <f t="shared" si="260"/>
        <v>6155.0439628609447</v>
      </c>
      <c r="AX306">
        <v>0.2</v>
      </c>
      <c r="AY306">
        <v>0.2</v>
      </c>
      <c r="AZ306">
        <v>0.2</v>
      </c>
      <c r="BA306">
        <f t="shared" si="304"/>
        <v>0.19999999999999998</v>
      </c>
      <c r="BB306">
        <f t="shared" si="310"/>
        <v>4.000000000000001E-3</v>
      </c>
      <c r="BC306">
        <f t="shared" si="305"/>
        <v>4.000000000000001E-3</v>
      </c>
      <c r="BD306">
        <f t="shared" si="306"/>
        <v>4.000000000000001E-3</v>
      </c>
      <c r="BE306">
        <f t="shared" si="307"/>
        <v>425.97104520164322</v>
      </c>
      <c r="BF306">
        <f t="shared" si="308"/>
        <v>283.10307647630304</v>
      </c>
      <c r="BG306">
        <f t="shared" si="309"/>
        <v>123.10087925721891</v>
      </c>
      <c r="BH306">
        <f t="shared" si="311"/>
        <v>6177.0922244943613</v>
      </c>
      <c r="BI306">
        <f t="shared" si="312"/>
        <v>568.1189947573755</v>
      </c>
      <c r="BJ306">
        <f t="shared" si="313"/>
        <v>32.417478827661945</v>
      </c>
      <c r="BK306" s="7">
        <f t="shared" si="314"/>
        <v>2.512800920887745E-2</v>
      </c>
      <c r="BL306" s="8">
        <f>BL$3*temperature!$I416+BL$4*temperature!$I416^2+BL$5*temperature!$I416^6</f>
        <v>-67.611137200970049</v>
      </c>
      <c r="BM306" s="8">
        <f>BM$3*temperature!$I416+BM$4*temperature!$I416^2+BM$5*temperature!$I416^6</f>
        <v>-55.192317926090695</v>
      </c>
      <c r="BN306" s="8">
        <f>BN$3*temperature!$I416+BN$4*temperature!$I416^2+BN$5*temperature!$I416^6</f>
        <v>-45.503432770887883</v>
      </c>
      <c r="BO306" s="8"/>
      <c r="BP306" s="8"/>
      <c r="BQ306" s="8"/>
    </row>
    <row r="307" spans="1:69" x14ac:dyDescent="0.3">
      <c r="A307">
        <f t="shared" si="261"/>
        <v>2261</v>
      </c>
      <c r="B307" s="4">
        <f t="shared" si="262"/>
        <v>1165.4055671313856</v>
      </c>
      <c r="C307" s="4">
        <f t="shared" si="263"/>
        <v>2964.1693675582997</v>
      </c>
      <c r="D307" s="4">
        <f t="shared" si="264"/>
        <v>4369.9547178741122</v>
      </c>
      <c r="E307" s="11">
        <f t="shared" si="265"/>
        <v>1.0525746335972294E-8</v>
      </c>
      <c r="F307" s="11">
        <f t="shared" si="266"/>
        <v>2.0736426090845238E-8</v>
      </c>
      <c r="G307" s="11">
        <f t="shared" si="267"/>
        <v>4.2332676225443413E-8</v>
      </c>
      <c r="H307" s="4">
        <f t="shared" si="268"/>
        <v>105697.347518496</v>
      </c>
      <c r="I307" s="4">
        <f t="shared" si="269"/>
        <v>70584.466957027806</v>
      </c>
      <c r="J307" s="4">
        <f t="shared" si="270"/>
        <v>30744.088509074882</v>
      </c>
      <c r="K307" s="4">
        <f t="shared" si="271"/>
        <v>90695.763345860076</v>
      </c>
      <c r="L307" s="4">
        <f t="shared" si="272"/>
        <v>23812.562038305841</v>
      </c>
      <c r="M307" s="4">
        <f t="shared" si="273"/>
        <v>7035.3334288166743</v>
      </c>
      <c r="N307" s="11">
        <f t="shared" si="274"/>
        <v>-7.469192128603086E-3</v>
      </c>
      <c r="O307" s="11">
        <f t="shared" si="275"/>
        <v>-2.7029536817273492E-3</v>
      </c>
      <c r="P307" s="11">
        <f t="shared" si="276"/>
        <v>-1.0116128137243052E-3</v>
      </c>
      <c r="Q307" s="4">
        <f t="shared" si="277"/>
        <v>990.31476844215274</v>
      </c>
      <c r="R307" s="4">
        <f t="shared" si="278"/>
        <v>1952.136327647572</v>
      </c>
      <c r="S307" s="4">
        <f t="shared" si="279"/>
        <v>1730.7109566399895</v>
      </c>
      <c r="T307" s="4">
        <f t="shared" si="280"/>
        <v>9.369343618285761</v>
      </c>
      <c r="U307" s="4">
        <f t="shared" si="281"/>
        <v>27.656741090586443</v>
      </c>
      <c r="V307" s="4">
        <f t="shared" si="282"/>
        <v>56.294105324642402</v>
      </c>
      <c r="W307" s="11">
        <f t="shared" si="283"/>
        <v>-1.0734613539272964E-2</v>
      </c>
      <c r="X307" s="11">
        <f t="shared" si="284"/>
        <v>-1.217998157191269E-2</v>
      </c>
      <c r="Y307" s="11">
        <f t="shared" si="285"/>
        <v>-9.7425357312937999E-3</v>
      </c>
      <c r="Z307" s="4">
        <f t="shared" si="298"/>
        <v>674.38356592735602</v>
      </c>
      <c r="AA307" s="4">
        <f t="shared" si="299"/>
        <v>4910.7106047020779</v>
      </c>
      <c r="AB307" s="4">
        <f t="shared" si="300"/>
        <v>37934.020864898404</v>
      </c>
      <c r="AC307" s="12">
        <f t="shared" si="286"/>
        <v>0.83579650372852321</v>
      </c>
      <c r="AD307" s="12">
        <f t="shared" si="287"/>
        <v>3.0977514983049512</v>
      </c>
      <c r="AE307" s="12">
        <f t="shared" si="288"/>
        <v>27.103347384186382</v>
      </c>
      <c r="AF307" s="11">
        <f t="shared" si="289"/>
        <v>-4.0504037456468023E-3</v>
      </c>
      <c r="AG307" s="11">
        <f t="shared" si="290"/>
        <v>2.9673830763510267E-4</v>
      </c>
      <c r="AH307" s="11">
        <f t="shared" si="291"/>
        <v>9.7937136394747881E-3</v>
      </c>
      <c r="AI307" s="1">
        <f t="shared" si="255"/>
        <v>227541.43496352338</v>
      </c>
      <c r="AJ307" s="1">
        <f t="shared" si="256"/>
        <v>144809.0610687997</v>
      </c>
      <c r="AK307" s="1">
        <f t="shared" si="257"/>
        <v>62030.007109233215</v>
      </c>
      <c r="AL307" s="10">
        <f t="shared" si="292"/>
        <v>98.735088173498937</v>
      </c>
      <c r="AM307" s="10">
        <f t="shared" si="293"/>
        <v>24.635959122966444</v>
      </c>
      <c r="AN307" s="10">
        <f t="shared" si="294"/>
        <v>7.6505031606681531</v>
      </c>
      <c r="AO307" s="7">
        <f t="shared" si="295"/>
        <v>1.654802291493263E-3</v>
      </c>
      <c r="AP307" s="7">
        <f t="shared" si="296"/>
        <v>2.084614438914036E-3</v>
      </c>
      <c r="AQ307" s="7">
        <f t="shared" si="297"/>
        <v>1.8910083208333686E-3</v>
      </c>
      <c r="AR307" s="1">
        <f t="shared" si="303"/>
        <v>105697.347518496</v>
      </c>
      <c r="AS307" s="1">
        <f t="shared" si="301"/>
        <v>70584.466957027806</v>
      </c>
      <c r="AT307" s="1">
        <f t="shared" si="302"/>
        <v>30744.088509074882</v>
      </c>
      <c r="AU307" s="1">
        <f t="shared" si="258"/>
        <v>21139.469503699202</v>
      </c>
      <c r="AV307" s="1">
        <f t="shared" si="259"/>
        <v>14116.893391405561</v>
      </c>
      <c r="AW307" s="1">
        <f t="shared" si="260"/>
        <v>6148.8177018149763</v>
      </c>
      <c r="AX307">
        <v>0.2</v>
      </c>
      <c r="AY307">
        <v>0.2</v>
      </c>
      <c r="AZ307">
        <v>0.2</v>
      </c>
      <c r="BA307">
        <f t="shared" si="304"/>
        <v>0.2</v>
      </c>
      <c r="BB307">
        <f t="shared" si="310"/>
        <v>4.000000000000001E-3</v>
      </c>
      <c r="BC307">
        <f t="shared" si="305"/>
        <v>4.000000000000001E-3</v>
      </c>
      <c r="BD307">
        <f t="shared" si="306"/>
        <v>4.000000000000001E-3</v>
      </c>
      <c r="BE307">
        <f t="shared" si="307"/>
        <v>422.78939007398407</v>
      </c>
      <c r="BF307">
        <f t="shared" si="308"/>
        <v>282.33786782811131</v>
      </c>
      <c r="BG307">
        <f t="shared" si="309"/>
        <v>122.97635403629955</v>
      </c>
      <c r="BH307">
        <f t="shared" si="311"/>
        <v>6269.2718422430617</v>
      </c>
      <c r="BI307">
        <f t="shared" si="312"/>
        <v>574.94299818394632</v>
      </c>
      <c r="BJ307">
        <f t="shared" si="313"/>
        <v>32.41848642259108</v>
      </c>
      <c r="BK307" s="7">
        <f t="shared" si="314"/>
        <v>2.5107502388807962E-2</v>
      </c>
      <c r="BL307" s="8">
        <f>BL$3*temperature!$I417+BL$4*temperature!$I417^2+BL$5*temperature!$I417^6</f>
        <v>-67.858048946897526</v>
      </c>
      <c r="BM307" s="8">
        <f>BM$3*temperature!$I417+BM$4*temperature!$I417^2+BM$5*temperature!$I417^6</f>
        <v>-55.382096505957129</v>
      </c>
      <c r="BN307" s="8">
        <f>BN$3*temperature!$I417+BN$4*temperature!$I417^2+BN$5*temperature!$I417^6</f>
        <v>-45.650410819068881</v>
      </c>
      <c r="BO307" s="8"/>
      <c r="BP307" s="8"/>
      <c r="BQ307" s="8"/>
    </row>
    <row r="308" spans="1:69" x14ac:dyDescent="0.3">
      <c r="A308">
        <f t="shared" si="261"/>
        <v>2262</v>
      </c>
      <c r="B308" s="4">
        <f t="shared" si="262"/>
        <v>1165.4055787848108</v>
      </c>
      <c r="C308" s="4">
        <f t="shared" si="263"/>
        <v>2964.1694259512647</v>
      </c>
      <c r="D308" s="4">
        <f t="shared" si="264"/>
        <v>4369.9548936163965</v>
      </c>
      <c r="E308" s="11">
        <f t="shared" si="265"/>
        <v>9.9994590191736791E-9</v>
      </c>
      <c r="F308" s="11">
        <f t="shared" si="266"/>
        <v>1.9699604786302975E-8</v>
      </c>
      <c r="G308" s="11">
        <f t="shared" si="267"/>
        <v>4.021604241417124E-8</v>
      </c>
      <c r="H308" s="4">
        <f t="shared" si="268"/>
        <v>104903.80670524493</v>
      </c>
      <c r="I308" s="4">
        <f t="shared" si="269"/>
        <v>70392.425904102245</v>
      </c>
      <c r="J308" s="4">
        <f t="shared" si="270"/>
        <v>30712.59042370283</v>
      </c>
      <c r="K308" s="4">
        <f t="shared" si="271"/>
        <v>90014.848577119395</v>
      </c>
      <c r="L308" s="4">
        <f t="shared" si="272"/>
        <v>23747.77409409107</v>
      </c>
      <c r="M308" s="4">
        <f t="shared" si="273"/>
        <v>7028.1252716286835</v>
      </c>
      <c r="N308" s="11">
        <f t="shared" si="274"/>
        <v>-7.5076800020312806E-3</v>
      </c>
      <c r="O308" s="11">
        <f t="shared" si="275"/>
        <v>-2.7207464745100385E-3</v>
      </c>
      <c r="P308" s="11">
        <f t="shared" si="276"/>
        <v>-1.0245651127871458E-3</v>
      </c>
      <c r="Q308" s="4">
        <f t="shared" si="277"/>
        <v>972.32897695150223</v>
      </c>
      <c r="R308" s="4">
        <f t="shared" si="278"/>
        <v>1923.1128041510585</v>
      </c>
      <c r="S308" s="4">
        <f t="shared" si="279"/>
        <v>1712.0935618098279</v>
      </c>
      <c r="T308" s="4">
        <f t="shared" si="280"/>
        <v>9.2687673354268103</v>
      </c>
      <c r="U308" s="4">
        <f t="shared" si="281"/>
        <v>27.319882493763942</v>
      </c>
      <c r="V308" s="4">
        <f t="shared" si="282"/>
        <v>55.745657992055854</v>
      </c>
      <c r="W308" s="11">
        <f t="shared" si="283"/>
        <v>-1.0734613539272964E-2</v>
      </c>
      <c r="X308" s="11">
        <f t="shared" si="284"/>
        <v>-1.217998157191269E-2</v>
      </c>
      <c r="Y308" s="11">
        <f t="shared" si="285"/>
        <v>-9.7425357312937999E-3</v>
      </c>
      <c r="Z308" s="4">
        <f t="shared" si="298"/>
        <v>659.4792762467805</v>
      </c>
      <c r="AA308" s="4">
        <f t="shared" si="299"/>
        <v>4839.2221436971877</v>
      </c>
      <c r="AB308" s="4">
        <f t="shared" si="300"/>
        <v>37893.971511352916</v>
      </c>
      <c r="AC308" s="12">
        <f t="shared" si="286"/>
        <v>0.83241119043922274</v>
      </c>
      <c r="AD308" s="12">
        <f t="shared" si="287"/>
        <v>3.0986707198420325</v>
      </c>
      <c r="AE308" s="12">
        <f t="shared" si="288"/>
        <v>27.36878980713831</v>
      </c>
      <c r="AF308" s="11">
        <f t="shared" si="289"/>
        <v>-4.0504037456468023E-3</v>
      </c>
      <c r="AG308" s="11">
        <f t="shared" si="290"/>
        <v>2.9673830763510267E-4</v>
      </c>
      <c r="AH308" s="11">
        <f t="shared" si="291"/>
        <v>9.7937136394747881E-3</v>
      </c>
      <c r="AI308" s="1">
        <f t="shared" si="255"/>
        <v>225926.76097087024</v>
      </c>
      <c r="AJ308" s="1">
        <f t="shared" si="256"/>
        <v>144445.04835332528</v>
      </c>
      <c r="AK308" s="1">
        <f t="shared" si="257"/>
        <v>61975.824100124868</v>
      </c>
      <c r="AL308" s="10">
        <f t="shared" si="292"/>
        <v>98.896841353157612</v>
      </c>
      <c r="AM308" s="10">
        <f t="shared" si="293"/>
        <v>24.686802034309633</v>
      </c>
      <c r="AN308" s="10">
        <f t="shared" si="294"/>
        <v>7.6648256541521844</v>
      </c>
      <c r="AO308" s="7">
        <f t="shared" si="295"/>
        <v>1.6382542685783304E-3</v>
      </c>
      <c r="AP308" s="7">
        <f t="shared" si="296"/>
        <v>2.0637682945248955E-3</v>
      </c>
      <c r="AQ308" s="7">
        <f t="shared" si="297"/>
        <v>1.8720982376250349E-3</v>
      </c>
      <c r="AR308" s="1">
        <f t="shared" si="303"/>
        <v>104903.80670524493</v>
      </c>
      <c r="AS308" s="1">
        <f t="shared" si="301"/>
        <v>70392.425904102245</v>
      </c>
      <c r="AT308" s="1">
        <f t="shared" si="302"/>
        <v>30712.59042370283</v>
      </c>
      <c r="AU308" s="1">
        <f t="shared" si="258"/>
        <v>20980.761341048987</v>
      </c>
      <c r="AV308" s="1">
        <f t="shared" si="259"/>
        <v>14078.485180820449</v>
      </c>
      <c r="AW308" s="1">
        <f t="shared" si="260"/>
        <v>6142.5180847405663</v>
      </c>
      <c r="AX308">
        <v>0.2</v>
      </c>
      <c r="AY308">
        <v>0.2</v>
      </c>
      <c r="AZ308">
        <v>0.2</v>
      </c>
      <c r="BA308">
        <f t="shared" si="304"/>
        <v>0.20000000000000004</v>
      </c>
      <c r="BB308">
        <f t="shared" si="310"/>
        <v>4.000000000000001E-3</v>
      </c>
      <c r="BC308">
        <f t="shared" si="305"/>
        <v>4.000000000000001E-3</v>
      </c>
      <c r="BD308">
        <f t="shared" si="306"/>
        <v>4.000000000000001E-3</v>
      </c>
      <c r="BE308">
        <f t="shared" si="307"/>
        <v>419.61522682097984</v>
      </c>
      <c r="BF308">
        <f t="shared" si="308"/>
        <v>281.56970361640907</v>
      </c>
      <c r="BG308">
        <f t="shared" si="309"/>
        <v>122.85036169481135</v>
      </c>
      <c r="BH308">
        <f t="shared" si="311"/>
        <v>6362.8265805271149</v>
      </c>
      <c r="BI308">
        <f t="shared" si="312"/>
        <v>581.84909734540201</v>
      </c>
      <c r="BJ308">
        <f t="shared" si="313"/>
        <v>32.419500198865599</v>
      </c>
      <c r="BK308" s="7">
        <f t="shared" si="314"/>
        <v>2.5087156272566719E-2</v>
      </c>
      <c r="BL308" s="8">
        <f>BL$3*temperature!$I418+BL$4*temperature!$I418^2+BL$5*temperature!$I418^6</f>
        <v>-68.103519356102765</v>
      </c>
      <c r="BM308" s="8">
        <f>BM$3*temperature!$I418+BM$4*temperature!$I418^2+BM$5*temperature!$I418^6</f>
        <v>-55.570754660196144</v>
      </c>
      <c r="BN308" s="8">
        <f>BN$3*temperature!$I418+BN$4*temperature!$I418^2+BN$5*temperature!$I418^6</f>
        <v>-45.796510353701123</v>
      </c>
      <c r="BO308" s="8"/>
      <c r="BP308" s="8"/>
      <c r="BQ308" s="8"/>
    </row>
    <row r="309" spans="1:69" x14ac:dyDescent="0.3">
      <c r="A309">
        <f t="shared" si="261"/>
        <v>2263</v>
      </c>
      <c r="B309" s="4">
        <f t="shared" si="262"/>
        <v>1165.4055898555648</v>
      </c>
      <c r="C309" s="4">
        <f t="shared" si="263"/>
        <v>2964.1694814245825</v>
      </c>
      <c r="D309" s="4">
        <f t="shared" si="264"/>
        <v>4369.9550605715731</v>
      </c>
      <c r="E309" s="11">
        <f t="shared" si="265"/>
        <v>9.499486068214995E-9</v>
      </c>
      <c r="F309" s="11">
        <f t="shared" si="266"/>
        <v>1.8714624546987826E-8</v>
      </c>
      <c r="G309" s="11">
        <f t="shared" si="267"/>
        <v>3.8205240293462678E-8</v>
      </c>
      <c r="H309" s="4">
        <f t="shared" si="268"/>
        <v>104112.17771668351</v>
      </c>
      <c r="I309" s="4">
        <f t="shared" si="269"/>
        <v>70199.670054714952</v>
      </c>
      <c r="J309" s="4">
        <f t="shared" si="270"/>
        <v>30680.732474108521</v>
      </c>
      <c r="K309" s="4">
        <f t="shared" si="271"/>
        <v>89335.5743467703</v>
      </c>
      <c r="L309" s="4">
        <f t="shared" si="272"/>
        <v>23682.745030144812</v>
      </c>
      <c r="M309" s="4">
        <f t="shared" si="273"/>
        <v>7020.8347794989913</v>
      </c>
      <c r="N309" s="11">
        <f t="shared" si="274"/>
        <v>-7.5462464369656646E-3</v>
      </c>
      <c r="O309" s="11">
        <f t="shared" si="275"/>
        <v>-2.7383224923989147E-3</v>
      </c>
      <c r="P309" s="11">
        <f t="shared" si="276"/>
        <v>-1.0373309876992032E-3</v>
      </c>
      <c r="Q309" s="4">
        <f t="shared" si="277"/>
        <v>954.6327406607287</v>
      </c>
      <c r="R309" s="4">
        <f t="shared" si="278"/>
        <v>1894.4873990814499</v>
      </c>
      <c r="S309" s="4">
        <f t="shared" si="279"/>
        <v>1693.6547889280876</v>
      </c>
      <c r="T309" s="4">
        <f t="shared" si="280"/>
        <v>9.1692707000955664</v>
      </c>
      <c r="U309" s="4">
        <f t="shared" si="281"/>
        <v>26.987126828443078</v>
      </c>
      <c r="V309" s="4">
        <f t="shared" si="282"/>
        <v>55.202553927203766</v>
      </c>
      <c r="W309" s="11">
        <f t="shared" si="283"/>
        <v>-1.0734613539272964E-2</v>
      </c>
      <c r="X309" s="11">
        <f t="shared" si="284"/>
        <v>-1.217998157191269E-2</v>
      </c>
      <c r="Y309" s="11">
        <f t="shared" si="285"/>
        <v>-9.7425357312937999E-3</v>
      </c>
      <c r="Z309" s="4">
        <f t="shared" si="298"/>
        <v>644.87937236738378</v>
      </c>
      <c r="AA309" s="4">
        <f t="shared" si="299"/>
        <v>4768.6893027584829</v>
      </c>
      <c r="AB309" s="4">
        <f t="shared" si="300"/>
        <v>37853.473567970002</v>
      </c>
      <c r="AC309" s="12">
        <f t="shared" si="286"/>
        <v>0.82903958903554942</v>
      </c>
      <c r="AD309" s="12">
        <f t="shared" si="287"/>
        <v>3.0995902141473568</v>
      </c>
      <c r="AE309" s="12">
        <f t="shared" si="288"/>
        <v>27.636831897168399</v>
      </c>
      <c r="AF309" s="11">
        <f t="shared" si="289"/>
        <v>-4.0504037456468023E-3</v>
      </c>
      <c r="AG309" s="11">
        <f t="shared" si="290"/>
        <v>2.9673830763510267E-4</v>
      </c>
      <c r="AH309" s="11">
        <f t="shared" si="291"/>
        <v>9.7937136394747881E-3</v>
      </c>
      <c r="AI309" s="1">
        <f t="shared" si="255"/>
        <v>224314.84621483221</v>
      </c>
      <c r="AJ309" s="1">
        <f t="shared" si="256"/>
        <v>144079.0286988132</v>
      </c>
      <c r="AK309" s="1">
        <f t="shared" si="257"/>
        <v>61920.759774852944</v>
      </c>
      <c r="AL309" s="10">
        <f t="shared" si="292"/>
        <v>99.057239343928373</v>
      </c>
      <c r="AM309" s="10">
        <f t="shared" si="293"/>
        <v>24.737240395247934</v>
      </c>
      <c r="AN309" s="10">
        <f t="shared" si="294"/>
        <v>7.6790314676850366</v>
      </c>
      <c r="AO309" s="7">
        <f t="shared" si="295"/>
        <v>1.621871725892547E-3</v>
      </c>
      <c r="AP309" s="7">
        <f t="shared" si="296"/>
        <v>2.0431306115796465E-3</v>
      </c>
      <c r="AQ309" s="7">
        <f t="shared" si="297"/>
        <v>1.8533772552487846E-3</v>
      </c>
      <c r="AR309" s="1">
        <f t="shared" si="303"/>
        <v>104112.17771668351</v>
      </c>
      <c r="AS309" s="1">
        <f t="shared" si="301"/>
        <v>70199.670054714952</v>
      </c>
      <c r="AT309" s="1">
        <f t="shared" si="302"/>
        <v>30680.732474108521</v>
      </c>
      <c r="AU309" s="1">
        <f t="shared" si="258"/>
        <v>20822.435543336702</v>
      </c>
      <c r="AV309" s="1">
        <f t="shared" si="259"/>
        <v>14039.93401094299</v>
      </c>
      <c r="AW309" s="1">
        <f t="shared" si="260"/>
        <v>6136.1464948217044</v>
      </c>
      <c r="AX309">
        <v>0.2</v>
      </c>
      <c r="AY309">
        <v>0.2</v>
      </c>
      <c r="AZ309">
        <v>0.2</v>
      </c>
      <c r="BA309">
        <f t="shared" si="304"/>
        <v>0.2</v>
      </c>
      <c r="BB309">
        <f t="shared" si="310"/>
        <v>4.000000000000001E-3</v>
      </c>
      <c r="BC309">
        <f t="shared" si="305"/>
        <v>4.000000000000001E-3</v>
      </c>
      <c r="BD309">
        <f t="shared" si="306"/>
        <v>4.000000000000001E-3</v>
      </c>
      <c r="BE309">
        <f t="shared" si="307"/>
        <v>416.44871086673413</v>
      </c>
      <c r="BF309">
        <f t="shared" si="308"/>
        <v>280.79868021885989</v>
      </c>
      <c r="BG309">
        <f t="shared" si="309"/>
        <v>122.72292989643411</v>
      </c>
      <c r="BH309">
        <f t="shared" si="311"/>
        <v>6457.7768914817425</v>
      </c>
      <c r="BI309">
        <f t="shared" si="312"/>
        <v>588.83827901396273</v>
      </c>
      <c r="BJ309">
        <f t="shared" si="313"/>
        <v>32.420520055067556</v>
      </c>
      <c r="BK309" s="7">
        <f t="shared" si="314"/>
        <v>2.5066966530166906E-2</v>
      </c>
      <c r="BL309" s="8">
        <f>BL$3*temperature!$I419+BL$4*temperature!$I419^2+BL$5*temperature!$I419^6</f>
        <v>-68.347560294660155</v>
      </c>
      <c r="BM309" s="8">
        <f>BM$3*temperature!$I419+BM$4*temperature!$I419^2+BM$5*temperature!$I419^6</f>
        <v>-55.7583017927642</v>
      </c>
      <c r="BN309" s="8">
        <f>BN$3*temperature!$I419+BN$4*temperature!$I419^2+BN$5*temperature!$I419^6</f>
        <v>-45.94173890038936</v>
      </c>
      <c r="BO309" s="8"/>
      <c r="BP309" s="8"/>
      <c r="BQ309" s="8"/>
    </row>
    <row r="310" spans="1:69" x14ac:dyDescent="0.3">
      <c r="A310">
        <f t="shared" si="261"/>
        <v>2264</v>
      </c>
      <c r="B310" s="4">
        <f t="shared" si="262"/>
        <v>1165.4056003727812</v>
      </c>
      <c r="C310" s="4">
        <f t="shared" si="263"/>
        <v>2964.1695341242353</v>
      </c>
      <c r="D310" s="4">
        <f t="shared" si="264"/>
        <v>4369.9552191789971</v>
      </c>
      <c r="E310" s="11">
        <f t="shared" si="265"/>
        <v>9.0245117648042454E-9</v>
      </c>
      <c r="F310" s="11">
        <f t="shared" si="266"/>
        <v>1.7778893319638433E-8</v>
      </c>
      <c r="G310" s="11">
        <f t="shared" si="267"/>
        <v>3.629497827878954E-8</v>
      </c>
      <c r="H310" s="4">
        <f t="shared" si="268"/>
        <v>103322.49821269442</v>
      </c>
      <c r="I310" s="4">
        <f t="shared" si="269"/>
        <v>70006.22306980651</v>
      </c>
      <c r="J310" s="4">
        <f t="shared" si="270"/>
        <v>30648.521471180542</v>
      </c>
      <c r="K310" s="4">
        <f t="shared" si="271"/>
        <v>88657.97296635987</v>
      </c>
      <c r="L310" s="4">
        <f t="shared" si="272"/>
        <v>23617.482827442214</v>
      </c>
      <c r="M310" s="4">
        <f t="shared" si="273"/>
        <v>7013.4635102596349</v>
      </c>
      <c r="N310" s="11">
        <f t="shared" si="274"/>
        <v>-7.5848998046423866E-3</v>
      </c>
      <c r="O310" s="11">
        <f t="shared" si="275"/>
        <v>-2.7556857374231303E-3</v>
      </c>
      <c r="P310" s="11">
        <f t="shared" si="276"/>
        <v>-1.0499135032888685E-3</v>
      </c>
      <c r="Q310" s="4">
        <f t="shared" si="277"/>
        <v>937.22206900958713</v>
      </c>
      <c r="R310" s="4">
        <f t="shared" si="278"/>
        <v>1866.2555857038005</v>
      </c>
      <c r="S310" s="4">
        <f t="shared" si="279"/>
        <v>1675.3934904957155</v>
      </c>
      <c r="T310" s="4">
        <f t="shared" si="280"/>
        <v>9.0708421226930618</v>
      </c>
      <c r="U310" s="4">
        <f t="shared" si="281"/>
        <v>26.658424120993772</v>
      </c>
      <c r="V310" s="4">
        <f t="shared" si="282"/>
        <v>54.664741073109312</v>
      </c>
      <c r="W310" s="11">
        <f t="shared" si="283"/>
        <v>-1.0734613539272964E-2</v>
      </c>
      <c r="X310" s="11">
        <f t="shared" si="284"/>
        <v>-1.217998157191269E-2</v>
      </c>
      <c r="Y310" s="11">
        <f t="shared" si="285"/>
        <v>-9.7425357312937999E-3</v>
      </c>
      <c r="Z310" s="4">
        <f t="shared" si="298"/>
        <v>630.57818456381358</v>
      </c>
      <c r="AA310" s="4">
        <f t="shared" si="299"/>
        <v>4699.1016722421164</v>
      </c>
      <c r="AB310" s="4">
        <f t="shared" si="300"/>
        <v>37812.535618055896</v>
      </c>
      <c r="AC310" s="12">
        <f t="shared" si="286"/>
        <v>0.82568164397883037</v>
      </c>
      <c r="AD310" s="12">
        <f t="shared" si="287"/>
        <v>3.1005099813018653</v>
      </c>
      <c r="AE310" s="12">
        <f t="shared" si="288"/>
        <v>27.90749911467157</v>
      </c>
      <c r="AF310" s="11">
        <f t="shared" si="289"/>
        <v>-4.0504037456468023E-3</v>
      </c>
      <c r="AG310" s="11">
        <f t="shared" si="290"/>
        <v>2.9673830763510267E-4</v>
      </c>
      <c r="AH310" s="11">
        <f t="shared" si="291"/>
        <v>9.7937136394747881E-3</v>
      </c>
      <c r="AI310" s="1">
        <f t="shared" si="255"/>
        <v>222705.79713668569</v>
      </c>
      <c r="AJ310" s="1">
        <f t="shared" si="256"/>
        <v>143711.05983987486</v>
      </c>
      <c r="AK310" s="1">
        <f t="shared" si="257"/>
        <v>61864.830292189356</v>
      </c>
      <c r="AL310" s="10">
        <f t="shared" si="292"/>
        <v>99.216290898307903</v>
      </c>
      <c r="AM310" s="10">
        <f t="shared" si="293"/>
        <v>24.787276394214498</v>
      </c>
      <c r="AN310" s="10">
        <f t="shared" si="294"/>
        <v>7.693121288526938</v>
      </c>
      <c r="AO310" s="7">
        <f t="shared" si="295"/>
        <v>1.6056530086336215E-3</v>
      </c>
      <c r="AP310" s="7">
        <f t="shared" si="296"/>
        <v>2.0226993054638502E-3</v>
      </c>
      <c r="AQ310" s="7">
        <f t="shared" si="297"/>
        <v>1.8348434826962966E-3</v>
      </c>
      <c r="AR310" s="1">
        <f t="shared" si="303"/>
        <v>103322.49821269442</v>
      </c>
      <c r="AS310" s="1">
        <f t="shared" si="301"/>
        <v>70006.22306980651</v>
      </c>
      <c r="AT310" s="1">
        <f t="shared" si="302"/>
        <v>30648.521471180542</v>
      </c>
      <c r="AU310" s="1">
        <f t="shared" si="258"/>
        <v>20664.499642538885</v>
      </c>
      <c r="AV310" s="1">
        <f t="shared" si="259"/>
        <v>14001.244613961302</v>
      </c>
      <c r="AW310" s="1">
        <f t="shared" si="260"/>
        <v>6129.7042942361086</v>
      </c>
      <c r="AX310">
        <v>0.2</v>
      </c>
      <c r="AY310">
        <v>0.2</v>
      </c>
      <c r="AZ310">
        <v>0.2</v>
      </c>
      <c r="BA310">
        <f t="shared" si="304"/>
        <v>0.20000000000000004</v>
      </c>
      <c r="BB310">
        <f t="shared" si="310"/>
        <v>4.000000000000001E-3</v>
      </c>
      <c r="BC310">
        <f t="shared" si="305"/>
        <v>4.000000000000001E-3</v>
      </c>
      <c r="BD310">
        <f t="shared" si="306"/>
        <v>4.000000000000001E-3</v>
      </c>
      <c r="BE310">
        <f t="shared" si="307"/>
        <v>413.28999285077776</v>
      </c>
      <c r="BF310">
        <f t="shared" si="308"/>
        <v>280.02489227922609</v>
      </c>
      <c r="BG310">
        <f t="shared" si="309"/>
        <v>122.59408588472219</v>
      </c>
      <c r="BH310">
        <f t="shared" si="311"/>
        <v>6554.1435299836867</v>
      </c>
      <c r="BI310">
        <f t="shared" si="312"/>
        <v>595.91154184500931</v>
      </c>
      <c r="BJ310">
        <f t="shared" si="313"/>
        <v>32.42154589235804</v>
      </c>
      <c r="BK310" s="7">
        <f t="shared" si="314"/>
        <v>2.5046928946926811E-2</v>
      </c>
      <c r="BL310" s="8">
        <f>BL$3*temperature!$I420+BL$4*temperature!$I420^2+BL$5*temperature!$I420^6</f>
        <v>-68.590183569652766</v>
      </c>
      <c r="BM310" s="8">
        <f>BM$3*temperature!$I420+BM$4*temperature!$I420^2+BM$5*temperature!$I420^6</f>
        <v>-55.94474725583872</v>
      </c>
      <c r="BN310" s="8">
        <f>BN$3*temperature!$I420+BN$4*temperature!$I420^2+BN$5*temperature!$I420^6</f>
        <v>-46.086103939131597</v>
      </c>
      <c r="BO310" s="8"/>
      <c r="BP310" s="8"/>
      <c r="BQ310" s="8"/>
    </row>
    <row r="311" spans="1:69" x14ac:dyDescent="0.3">
      <c r="A311">
        <f t="shared" si="261"/>
        <v>2265</v>
      </c>
      <c r="B311" s="4">
        <f t="shared" si="262"/>
        <v>1165.4056103641369</v>
      </c>
      <c r="C311" s="4">
        <f t="shared" si="263"/>
        <v>2964.1695841889064</v>
      </c>
      <c r="D311" s="4">
        <f t="shared" si="264"/>
        <v>4369.9553698560549</v>
      </c>
      <c r="E311" s="11">
        <f t="shared" si="265"/>
        <v>8.573286176564033E-9</v>
      </c>
      <c r="F311" s="11">
        <f t="shared" si="266"/>
        <v>1.6889948653656511E-8</v>
      </c>
      <c r="G311" s="11">
        <f t="shared" si="267"/>
        <v>3.4480229364850064E-8</v>
      </c>
      <c r="H311" s="4">
        <f t="shared" si="268"/>
        <v>102534.8046901507</v>
      </c>
      <c r="I311" s="4">
        <f t="shared" si="269"/>
        <v>69812.108185664896</v>
      </c>
      <c r="J311" s="4">
        <f t="shared" si="270"/>
        <v>30615.964122926449</v>
      </c>
      <c r="K311" s="4">
        <f t="shared" si="271"/>
        <v>87982.075749672411</v>
      </c>
      <c r="L311" s="4">
        <f t="shared" si="272"/>
        <v>23551.995323765448</v>
      </c>
      <c r="M311" s="4">
        <f t="shared" si="273"/>
        <v>7006.0129982368517</v>
      </c>
      <c r="N311" s="11">
        <f t="shared" si="274"/>
        <v>-7.6236484331072552E-3</v>
      </c>
      <c r="O311" s="11">
        <f t="shared" si="275"/>
        <v>-2.7728401098136013E-3</v>
      </c>
      <c r="P311" s="11">
        <f t="shared" si="276"/>
        <v>-1.0623156464539818E-3</v>
      </c>
      <c r="Q311" s="4">
        <f t="shared" si="277"/>
        <v>920.09300799582559</v>
      </c>
      <c r="R311" s="4">
        <f t="shared" si="278"/>
        <v>1838.4128590828022</v>
      </c>
      <c r="S311" s="4">
        <f t="shared" si="279"/>
        <v>1657.3085097091671</v>
      </c>
      <c r="T311" s="4">
        <f t="shared" si="280"/>
        <v>8.9734701380301942</v>
      </c>
      <c r="U311" s="4">
        <f t="shared" si="281"/>
        <v>26.333725006463833</v>
      </c>
      <c r="V311" s="4">
        <f t="shared" si="282"/>
        <v>54.132167879962623</v>
      </c>
      <c r="W311" s="11">
        <f t="shared" si="283"/>
        <v>-1.0734613539272964E-2</v>
      </c>
      <c r="X311" s="11">
        <f t="shared" si="284"/>
        <v>-1.217998157191269E-2</v>
      </c>
      <c r="Y311" s="11">
        <f t="shared" si="285"/>
        <v>-9.7425357312937999E-3</v>
      </c>
      <c r="Z311" s="4">
        <f t="shared" si="298"/>
        <v>616.57013255032598</v>
      </c>
      <c r="AA311" s="4">
        <f t="shared" si="299"/>
        <v>4630.4488808656442</v>
      </c>
      <c r="AB311" s="4">
        <f t="shared" si="300"/>
        <v>37771.166113962827</v>
      </c>
      <c r="AC311" s="12">
        <f t="shared" si="286"/>
        <v>0.82233729995534666</v>
      </c>
      <c r="AD311" s="12">
        <f t="shared" si="287"/>
        <v>3.1014300213865225</v>
      </c>
      <c r="AE311" s="12">
        <f t="shared" si="288"/>
        <v>28.180817169394558</v>
      </c>
      <c r="AF311" s="11">
        <f t="shared" si="289"/>
        <v>-4.0504037456468023E-3</v>
      </c>
      <c r="AG311" s="11">
        <f t="shared" si="290"/>
        <v>2.9673830763510267E-4</v>
      </c>
      <c r="AH311" s="11">
        <f t="shared" si="291"/>
        <v>9.7937136394747881E-3</v>
      </c>
      <c r="AI311" s="1">
        <f t="shared" si="255"/>
        <v>221099.71706555603</v>
      </c>
      <c r="AJ311" s="1">
        <f t="shared" si="256"/>
        <v>143341.19846984866</v>
      </c>
      <c r="AK311" s="1">
        <f t="shared" si="257"/>
        <v>61808.051557206527</v>
      </c>
      <c r="AL311" s="10">
        <f t="shared" si="292"/>
        <v>99.374004764934384</v>
      </c>
      <c r="AM311" s="10">
        <f t="shared" si="293"/>
        <v>24.836912228893947</v>
      </c>
      <c r="AN311" s="10">
        <f t="shared" si="294"/>
        <v>7.7070958052502059</v>
      </c>
      <c r="AO311" s="7">
        <f t="shared" si="295"/>
        <v>1.5895964785472853E-3</v>
      </c>
      <c r="AP311" s="7">
        <f t="shared" si="296"/>
        <v>2.0024723124092117E-3</v>
      </c>
      <c r="AQ311" s="7">
        <f t="shared" si="297"/>
        <v>1.8164950478693337E-3</v>
      </c>
      <c r="AR311" s="1">
        <f t="shared" si="303"/>
        <v>102534.8046901507</v>
      </c>
      <c r="AS311" s="1">
        <f t="shared" si="301"/>
        <v>69812.108185664896</v>
      </c>
      <c r="AT311" s="1">
        <f t="shared" si="302"/>
        <v>30615.964122926449</v>
      </c>
      <c r="AU311" s="1">
        <f t="shared" si="258"/>
        <v>20506.960938030141</v>
      </c>
      <c r="AV311" s="1">
        <f t="shared" si="259"/>
        <v>13962.42163713298</v>
      </c>
      <c r="AW311" s="1">
        <f t="shared" si="260"/>
        <v>6123.1928245852905</v>
      </c>
      <c r="AX311">
        <v>0.2</v>
      </c>
      <c r="AY311">
        <v>0.2</v>
      </c>
      <c r="AZ311">
        <v>0.2</v>
      </c>
      <c r="BA311">
        <f t="shared" si="304"/>
        <v>0.2</v>
      </c>
      <c r="BB311">
        <f t="shared" si="310"/>
        <v>4.000000000000001E-3</v>
      </c>
      <c r="BC311">
        <f t="shared" si="305"/>
        <v>4.000000000000001E-3</v>
      </c>
      <c r="BD311">
        <f t="shared" si="306"/>
        <v>4.000000000000001E-3</v>
      </c>
      <c r="BE311">
        <f t="shared" si="307"/>
        <v>410.13921876060289</v>
      </c>
      <c r="BF311">
        <f t="shared" si="308"/>
        <v>279.24843274265965</v>
      </c>
      <c r="BG311">
        <f t="shared" si="309"/>
        <v>122.46385649170583</v>
      </c>
      <c r="BH311">
        <f t="shared" si="311"/>
        <v>6651.9475580845829</v>
      </c>
      <c r="BI311">
        <f t="shared" si="312"/>
        <v>603.06989652038919</v>
      </c>
      <c r="BJ311">
        <f t="shared" si="313"/>
        <v>32.422577614418614</v>
      </c>
      <c r="BK311" s="7">
        <f t="shared" si="314"/>
        <v>2.5027039421628844E-2</v>
      </c>
      <c r="BL311" s="8">
        <f>BL$3*temperature!$I421+BL$4*temperature!$I421^2+BL$5*temperature!$I421^6</f>
        <v>-68.831400925997968</v>
      </c>
      <c r="BM311" s="8">
        <f>BM$3*temperature!$I421+BM$4*temperature!$I421^2+BM$5*temperature!$I421^6</f>
        <v>-56.130100347528256</v>
      </c>
      <c r="BN311" s="8">
        <f>BN$3*temperature!$I421+BN$4*temperature!$I421^2+BN$5*temperature!$I421^6</f>
        <v>-46.22961290267402</v>
      </c>
      <c r="BO311" s="8"/>
      <c r="BP311" s="8"/>
      <c r="BQ311" s="8"/>
    </row>
    <row r="312" spans="1:69" x14ac:dyDescent="0.3">
      <c r="A312">
        <f t="shared" si="261"/>
        <v>2266</v>
      </c>
      <c r="B312" s="4">
        <f t="shared" si="262"/>
        <v>1165.4056198559249</v>
      </c>
      <c r="C312" s="4">
        <f t="shared" si="263"/>
        <v>2964.1696317503447</v>
      </c>
      <c r="D312" s="4">
        <f t="shared" si="264"/>
        <v>4369.955512999265</v>
      </c>
      <c r="E312" s="11">
        <f t="shared" si="265"/>
        <v>8.1446218677358315E-9</v>
      </c>
      <c r="F312" s="11">
        <f t="shared" si="266"/>
        <v>1.6045451220973685E-8</v>
      </c>
      <c r="G312" s="11">
        <f t="shared" si="267"/>
        <v>3.2756217896607561E-8</v>
      </c>
      <c r="H312" s="4">
        <f t="shared" si="268"/>
        <v>101749.1325153006</v>
      </c>
      <c r="I312" s="4">
        <f t="shared" si="269"/>
        <v>69617.348222600092</v>
      </c>
      <c r="J312" s="4">
        <f t="shared" si="270"/>
        <v>30583.067036582645</v>
      </c>
      <c r="K312" s="4">
        <f t="shared" si="271"/>
        <v>87307.913040508167</v>
      </c>
      <c r="L312" s="4">
        <f t="shared" si="272"/>
        <v>23486.290216626701</v>
      </c>
      <c r="M312" s="4">
        <f t="shared" si="273"/>
        <v>6998.4847547320533</v>
      </c>
      <c r="N312" s="11">
        <f t="shared" si="274"/>
        <v>-7.6625006107196025E-3</v>
      </c>
      <c r="O312" s="11">
        <f t="shared" si="275"/>
        <v>-2.7897894100057385E-3</v>
      </c>
      <c r="P312" s="11">
        <f t="shared" si="276"/>
        <v>-1.0745403279572852E-3</v>
      </c>
      <c r="Q312" s="4">
        <f t="shared" si="277"/>
        <v>903.2416405701324</v>
      </c>
      <c r="R312" s="4">
        <f t="shared" si="278"/>
        <v>1810.9547371731469</v>
      </c>
      <c r="S312" s="4">
        <f t="shared" si="279"/>
        <v>1639.3986811508814</v>
      </c>
      <c r="T312" s="4">
        <f t="shared" si="280"/>
        <v>8.8771434039922337</v>
      </c>
      <c r="U312" s="4">
        <f t="shared" si="281"/>
        <v>26.012980721165288</v>
      </c>
      <c r="V312" s="4">
        <f t="shared" si="282"/>
        <v>53.60478330017969</v>
      </c>
      <c r="W312" s="11">
        <f t="shared" si="283"/>
        <v>-1.0734613539272964E-2</v>
      </c>
      <c r="X312" s="11">
        <f t="shared" si="284"/>
        <v>-1.217998157191269E-2</v>
      </c>
      <c r="Y312" s="11">
        <f t="shared" si="285"/>
        <v>-9.7425357312937999E-3</v>
      </c>
      <c r="Z312" s="4">
        <f t="shared" si="298"/>
        <v>602.84972470295702</v>
      </c>
      <c r="AA312" s="4">
        <f t="shared" si="299"/>
        <v>4562.7205986337003</v>
      </c>
      <c r="AB312" s="4">
        <f t="shared" si="300"/>
        <v>37729.373379767887</v>
      </c>
      <c r="AC312" s="12">
        <f t="shared" si="286"/>
        <v>0.81900650187542245</v>
      </c>
      <c r="AD312" s="12">
        <f t="shared" si="287"/>
        <v>3.1023503344823173</v>
      </c>
      <c r="AE312" s="12">
        <f t="shared" si="288"/>
        <v>28.456812022878005</v>
      </c>
      <c r="AF312" s="11">
        <f t="shared" si="289"/>
        <v>-4.0504037456468023E-3</v>
      </c>
      <c r="AG312" s="11">
        <f t="shared" si="290"/>
        <v>2.9673830763510267E-4</v>
      </c>
      <c r="AH312" s="11">
        <f t="shared" si="291"/>
        <v>9.7937136394747881E-3</v>
      </c>
      <c r="AI312" s="1">
        <f t="shared" si="255"/>
        <v>219496.70629703056</v>
      </c>
      <c r="AJ312" s="1">
        <f t="shared" si="256"/>
        <v>142969.50025999677</v>
      </c>
      <c r="AK312" s="1">
        <f t="shared" si="257"/>
        <v>61750.439226071168</v>
      </c>
      <c r="AL312" s="10">
        <f t="shared" si="292"/>
        <v>99.530389687287524</v>
      </c>
      <c r="AM312" s="10">
        <f t="shared" si="293"/>
        <v>24.886150105667404</v>
      </c>
      <c r="AN312" s="10">
        <f t="shared" si="294"/>
        <v>7.7209557076002611</v>
      </c>
      <c r="AO312" s="7">
        <f t="shared" si="295"/>
        <v>1.5737005137618125E-3</v>
      </c>
      <c r="AP312" s="7">
        <f t="shared" si="296"/>
        <v>1.9824475892851194E-3</v>
      </c>
      <c r="AQ312" s="7">
        <f t="shared" si="297"/>
        <v>1.7983300973906404E-3</v>
      </c>
      <c r="AR312" s="1">
        <f t="shared" si="303"/>
        <v>101749.1325153006</v>
      </c>
      <c r="AS312" s="1">
        <f t="shared" si="301"/>
        <v>69617.348222600092</v>
      </c>
      <c r="AT312" s="1">
        <f t="shared" si="302"/>
        <v>30583.067036582645</v>
      </c>
      <c r="AU312" s="1">
        <f t="shared" si="258"/>
        <v>20349.826503060121</v>
      </c>
      <c r="AV312" s="1">
        <f t="shared" si="259"/>
        <v>13923.469644520019</v>
      </c>
      <c r="AW312" s="1">
        <f t="shared" si="260"/>
        <v>6116.6134073165294</v>
      </c>
      <c r="AX312">
        <v>0.2</v>
      </c>
      <c r="AY312">
        <v>0.2</v>
      </c>
      <c r="AZ312">
        <v>0.2</v>
      </c>
      <c r="BA312">
        <f t="shared" si="304"/>
        <v>0.2</v>
      </c>
      <c r="BB312">
        <f t="shared" si="310"/>
        <v>4.000000000000001E-3</v>
      </c>
      <c r="BC312">
        <f t="shared" si="305"/>
        <v>4.000000000000001E-3</v>
      </c>
      <c r="BD312">
        <f t="shared" si="306"/>
        <v>4.000000000000001E-3</v>
      </c>
      <c r="BE312">
        <f t="shared" si="307"/>
        <v>406.99653006120252</v>
      </c>
      <c r="BF312">
        <f t="shared" si="308"/>
        <v>278.46939289040046</v>
      </c>
      <c r="BG312">
        <f t="shared" si="309"/>
        <v>122.33226814633061</v>
      </c>
      <c r="BH312">
        <f t="shared" si="311"/>
        <v>6751.2103495069596</v>
      </c>
      <c r="BI312">
        <f t="shared" si="312"/>
        <v>610.31436589342695</v>
      </c>
      <c r="BJ312">
        <f t="shared" si="313"/>
        <v>32.423615127393141</v>
      </c>
      <c r="BK312" s="7">
        <f t="shared" si="314"/>
        <v>2.5007293964656035E-2</v>
      </c>
      <c r="BL312" s="8">
        <f>BL$3*temperature!$I422+BL$4*temperature!$I422^2+BL$5*temperature!$I422^6</f>
        <v>-69.071224043440168</v>
      </c>
      <c r="BM312" s="8">
        <f>BM$3*temperature!$I422+BM$4*temperature!$I422^2+BM$5*temperature!$I422^6</f>
        <v>-56.314370309708025</v>
      </c>
      <c r="BN312" s="8">
        <f>BN$3*temperature!$I422+BN$4*temperature!$I422^2+BN$5*temperature!$I422^6</f>
        <v>-46.372273174960362</v>
      </c>
      <c r="BO312" s="8"/>
      <c r="BP312" s="8"/>
      <c r="BQ312" s="8"/>
    </row>
    <row r="313" spans="1:69" x14ac:dyDescent="0.3">
      <c r="A313">
        <f t="shared" si="261"/>
        <v>2267</v>
      </c>
      <c r="B313" s="4">
        <f t="shared" si="262"/>
        <v>1165.4056288731235</v>
      </c>
      <c r="C313" s="4">
        <f t="shared" si="263"/>
        <v>2964.1696769337123</v>
      </c>
      <c r="D313" s="4">
        <f t="shared" si="264"/>
        <v>4369.9556489853194</v>
      </c>
      <c r="E313" s="11">
        <f t="shared" si="265"/>
        <v>7.7373907743490388E-9</v>
      </c>
      <c r="F313" s="11">
        <f t="shared" si="266"/>
        <v>1.5243178659925E-8</v>
      </c>
      <c r="G313" s="11">
        <f t="shared" si="267"/>
        <v>3.1118407001777183E-8</v>
      </c>
      <c r="H313" s="4">
        <f t="shared" si="268"/>
        <v>100965.51595541282</v>
      </c>
      <c r="I313" s="4">
        <f t="shared" si="269"/>
        <v>69421.965593470726</v>
      </c>
      <c r="J313" s="4">
        <f t="shared" si="270"/>
        <v>30549.836720683899</v>
      </c>
      <c r="K313" s="4">
        <f t="shared" si="271"/>
        <v>86635.514239827666</v>
      </c>
      <c r="L313" s="4">
        <f t="shared" si="272"/>
        <v>23420.375066141401</v>
      </c>
      <c r="M313" s="4">
        <f t="shared" si="273"/>
        <v>6990.8802684936654</v>
      </c>
      <c r="N313" s="11">
        <f t="shared" si="274"/>
        <v>-7.7014645896819056E-3</v>
      </c>
      <c r="O313" s="11">
        <f t="shared" si="275"/>
        <v>-2.8065373406072069E-3</v>
      </c>
      <c r="P313" s="11">
        <f t="shared" si="276"/>
        <v>-1.0865903841893454E-3</v>
      </c>
      <c r="Q313" s="4">
        <f t="shared" si="277"/>
        <v>886.66408699088038</v>
      </c>
      <c r="R313" s="4">
        <f t="shared" si="278"/>
        <v>1783.8767618503559</v>
      </c>
      <c r="S313" s="4">
        <f t="shared" si="279"/>
        <v>1621.66283145591</v>
      </c>
      <c r="T313" s="4">
        <f t="shared" si="280"/>
        <v>8.7818507002176709</v>
      </c>
      <c r="U313" s="4">
        <f t="shared" si="281"/>
        <v>25.696143095350976</v>
      </c>
      <c r="V313" s="4">
        <f t="shared" si="282"/>
        <v>53.082536783509426</v>
      </c>
      <c r="W313" s="11">
        <f t="shared" si="283"/>
        <v>-1.0734613539272964E-2</v>
      </c>
      <c r="X313" s="11">
        <f t="shared" si="284"/>
        <v>-1.217998157191269E-2</v>
      </c>
      <c r="Y313" s="11">
        <f t="shared" si="285"/>
        <v>-9.7425357312937999E-3</v>
      </c>
      <c r="Z313" s="4">
        <f t="shared" si="298"/>
        <v>589.41155725758631</v>
      </c>
      <c r="AA313" s="4">
        <f t="shared" si="299"/>
        <v>4495.9065396155884</v>
      </c>
      <c r="AB313" s="4">
        <f t="shared" si="300"/>
        <v>37687.165613901081</v>
      </c>
      <c r="AC313" s="12">
        <f t="shared" si="286"/>
        <v>0.81568919487251712</v>
      </c>
      <c r="AD313" s="12">
        <f t="shared" si="287"/>
        <v>3.1032709206702629</v>
      </c>
      <c r="AE313" s="12">
        <f t="shared" si="288"/>
        <v>28.735509890922437</v>
      </c>
      <c r="AF313" s="11">
        <f t="shared" si="289"/>
        <v>-4.0504037456468023E-3</v>
      </c>
      <c r="AG313" s="11">
        <f t="shared" si="290"/>
        <v>2.9673830763510267E-4</v>
      </c>
      <c r="AH313" s="11">
        <f t="shared" si="291"/>
        <v>9.7937136394747881E-3</v>
      </c>
      <c r="AI313" s="1">
        <f t="shared" ref="AI313:AI346" si="315">(1-$AI$5)*AI312+AU312</f>
        <v>217896.86217038761</v>
      </c>
      <c r="AJ313" s="1">
        <f t="shared" ref="AJ313:AJ346" si="316">(1-$AI$5)*AJ312+AV312</f>
        <v>142596.01987851711</v>
      </c>
      <c r="AK313" s="1">
        <f t="shared" ref="AK313:AK346" si="317">(1-$AI$5)*AK312+AW312</f>
        <v>61692.008710780581</v>
      </c>
      <c r="AL313" s="10">
        <f t="shared" si="292"/>
        <v>99.685454402419467</v>
      </c>
      <c r="AM313" s="10">
        <f t="shared" si="293"/>
        <v>24.934992239068137</v>
      </c>
      <c r="AN313" s="10">
        <f t="shared" si="294"/>
        <v>7.7347016863595632</v>
      </c>
      <c r="AO313" s="7">
        <f t="shared" si="295"/>
        <v>1.5579635086241943E-3</v>
      </c>
      <c r="AP313" s="7">
        <f t="shared" si="296"/>
        <v>1.9626231133922684E-3</v>
      </c>
      <c r="AQ313" s="7">
        <f t="shared" si="297"/>
        <v>1.7803467964167339E-3</v>
      </c>
      <c r="AR313" s="1">
        <f t="shared" si="303"/>
        <v>100965.51595541282</v>
      </c>
      <c r="AS313" s="1">
        <f t="shared" si="301"/>
        <v>69421.965593470726</v>
      </c>
      <c r="AT313" s="1">
        <f t="shared" si="302"/>
        <v>30549.836720683899</v>
      </c>
      <c r="AU313" s="1">
        <f t="shared" ref="AU313:AU346" si="318">$AU$5*AR313</f>
        <v>20193.103191082566</v>
      </c>
      <c r="AV313" s="1">
        <f t="shared" ref="AV313:AV346" si="319">$AU$5*AS313</f>
        <v>13884.393118694146</v>
      </c>
      <c r="AW313" s="1">
        <f t="shared" ref="AW313:AW346" si="320">$AU$5*AT313</f>
        <v>6109.9673441367804</v>
      </c>
      <c r="AX313">
        <v>0.2</v>
      </c>
      <c r="AY313">
        <v>0.2</v>
      </c>
      <c r="AZ313">
        <v>0.2</v>
      </c>
      <c r="BA313">
        <f t="shared" si="304"/>
        <v>0.2</v>
      </c>
      <c r="BB313">
        <f t="shared" si="310"/>
        <v>4.000000000000001E-3</v>
      </c>
      <c r="BC313">
        <f t="shared" si="305"/>
        <v>4.000000000000001E-3</v>
      </c>
      <c r="BD313">
        <f t="shared" si="306"/>
        <v>4.000000000000001E-3</v>
      </c>
      <c r="BE313">
        <f t="shared" si="307"/>
        <v>403.86206382165136</v>
      </c>
      <c r="BF313">
        <f t="shared" si="308"/>
        <v>277.68786237388298</v>
      </c>
      <c r="BG313">
        <f t="shared" si="309"/>
        <v>122.19934688273563</v>
      </c>
      <c r="BH313">
        <f t="shared" si="311"/>
        <v>6851.953594204032</v>
      </c>
      <c r="BI313">
        <f t="shared" si="312"/>
        <v>617.64598513568296</v>
      </c>
      <c r="BJ313">
        <f t="shared" si="313"/>
        <v>32.424658339830643</v>
      </c>
      <c r="BK313" s="7">
        <f t="shared" si="314"/>
        <v>2.4987688696158278E-2</v>
      </c>
      <c r="BL313" s="8">
        <f>BL$3*temperature!$I423+BL$4*temperature!$I423^2+BL$5*temperature!$I423^6</f>
        <v>-69.30966453370614</v>
      </c>
      <c r="BM313" s="8">
        <f>BM$3*temperature!$I423+BM$4*temperature!$I423^2+BM$5*temperature!$I423^6</f>
        <v>-56.497566325977566</v>
      </c>
      <c r="BN313" s="8">
        <f>BN$3*temperature!$I423+BN$4*temperature!$I423^2+BN$5*temperature!$I423^6</f>
        <v>-46.514092089673305</v>
      </c>
      <c r="BO313" s="8"/>
      <c r="BP313" s="8"/>
      <c r="BQ313" s="8"/>
    </row>
    <row r="314" spans="1:69" x14ac:dyDescent="0.3">
      <c r="A314">
        <f t="shared" ref="A314:A346" si="321">1+A313</f>
        <v>2268</v>
      </c>
      <c r="B314" s="4">
        <f t="shared" ref="B314:B346" si="322">B313*(1+E314)</f>
        <v>1165.4056374394625</v>
      </c>
      <c r="C314" s="4">
        <f t="shared" ref="C314:C346" si="323">C313*(1+F314)</f>
        <v>2964.1697198579118</v>
      </c>
      <c r="D314" s="4">
        <f t="shared" ref="D314:D346" si="324">D313*(1+G314)</f>
        <v>4369.955778172075</v>
      </c>
      <c r="E314" s="11">
        <f t="shared" ref="E314:E346" si="325">E313*$E$5</f>
        <v>7.3505212356315861E-9</v>
      </c>
      <c r="F314" s="11">
        <f t="shared" ref="F314:F346" si="326">F313*$E$5</f>
        <v>1.4481019726928749E-8</v>
      </c>
      <c r="G314" s="11">
        <f t="shared" ref="G314:G346" si="327">G313*$E$5</f>
        <v>2.9562486651688323E-8</v>
      </c>
      <c r="H314" s="4">
        <f t="shared" ref="H314:H346" si="328">AR314</f>
        <v>100183.98820968535</v>
      </c>
      <c r="I314" s="4">
        <f t="shared" ref="I314:I346" si="329">AS314</f>
        <v>69225.982312059597</v>
      </c>
      <c r="J314" s="4">
        <f t="shared" ref="J314:J346" si="330">AT314</f>
        <v>30516.2795870923</v>
      </c>
      <c r="K314" s="4">
        <f t="shared" ref="K314:K346" si="331">H314/B314*1000</f>
        <v>85964.907832264944</v>
      </c>
      <c r="L314" s="4">
        <f t="shared" ref="L314:L346" si="332">I314/C314*1000</f>
        <v>23354.257297850665</v>
      </c>
      <c r="M314" s="4">
        <f t="shared" ref="M314:M346" si="333">J314/D314*1000</f>
        <v>6983.2010061797619</v>
      </c>
      <c r="N314" s="11">
        <f t="shared" ref="N314:N346" si="334">K314/K313-1</f>
        <v>-7.7405485896502313E-3</v>
      </c>
      <c r="O314" s="11">
        <f t="shared" ref="O314:O346" si="335">L314/L313-1</f>
        <v>-2.8230875083773421E-3</v>
      </c>
      <c r="P314" s="11">
        <f t="shared" ref="P314:P346" si="336">M314/M313-1</f>
        <v>-1.0984685789159343E-3</v>
      </c>
      <c r="Q314" s="4">
        <f t="shared" ref="Q314:Q346" si="337">T314*H314/1000</f>
        <v>870.35650514034091</v>
      </c>
      <c r="R314" s="4">
        <f t="shared" ref="R314:R346" si="338">U314*I314/1000</f>
        <v>1757.1744998841355</v>
      </c>
      <c r="S314" s="4">
        <f t="shared" ref="S314:S346" si="339">V314*J314/1000</f>
        <v>1604.099779955367</v>
      </c>
      <c r="T314" s="4">
        <f t="shared" ref="T314:T346" si="340">T313*(1+W314)</f>
        <v>8.6875809267912398</v>
      </c>
      <c r="U314" s="4">
        <f t="shared" ref="U314:U346" si="341">U313*(1+X314)</f>
        <v>25.383164545980371</v>
      </c>
      <c r="V314" s="4">
        <f t="shared" ref="V314:V346" si="342">V313*(1+Y314)</f>
        <v>52.565378272188369</v>
      </c>
      <c r="W314" s="11">
        <f t="shared" ref="W314:W346" si="343">T$5-1</f>
        <v>-1.0734613539272964E-2</v>
      </c>
      <c r="X314" s="11">
        <f t="shared" ref="X314:X346" si="344">U$5-1</f>
        <v>-1.217998157191269E-2</v>
      </c>
      <c r="Y314" s="11">
        <f t="shared" ref="Y314:Y346" si="345">V$5-1</f>
        <v>-9.7425357312937999E-3</v>
      </c>
      <c r="Z314" s="4">
        <f t="shared" si="298"/>
        <v>576.25031348584673</v>
      </c>
      <c r="AA314" s="4">
        <f t="shared" si="299"/>
        <v>4429.9964645799182</v>
      </c>
      <c r="AB314" s="4">
        <f t="shared" si="300"/>
        <v>37644.5508917232</v>
      </c>
      <c r="AC314" s="12">
        <f t="shared" ref="AC314:AC346" si="346">AC313*(1+AF314)</f>
        <v>0.8123853243023218</v>
      </c>
      <c r="AD314" s="12">
        <f t="shared" ref="AD314:AD346" si="347">AD313*(1+AG314)</f>
        <v>3.1041917800313956</v>
      </c>
      <c r="AE314" s="12">
        <f t="shared" ref="AE314:AE346" si="348">AE313*(1+AH314)</f>
        <v>29.016937246078427</v>
      </c>
      <c r="AF314" s="11">
        <f t="shared" ref="AF314:AF346" si="349">AC$5-1</f>
        <v>-4.0504037456468023E-3</v>
      </c>
      <c r="AG314" s="11">
        <f t="shared" ref="AG314:AG346" si="350">AD$5-1</f>
        <v>2.9673830763510267E-4</v>
      </c>
      <c r="AH314" s="11">
        <f t="shared" ref="AH314:AH346" si="351">AE$5-1</f>
        <v>9.7937136394747881E-3</v>
      </c>
      <c r="AI314" s="1">
        <f t="shared" si="315"/>
        <v>216300.27914443144</v>
      </c>
      <c r="AJ314" s="1">
        <f t="shared" si="316"/>
        <v>142220.81100935955</v>
      </c>
      <c r="AK314" s="1">
        <f t="shared" si="317"/>
        <v>61632.775183839301</v>
      </c>
      <c r="AL314" s="10">
        <f t="shared" ref="AL314:AL346" si="352">AL313*(1+AO314)</f>
        <v>99.839207639716065</v>
      </c>
      <c r="AM314" s="10">
        <f t="shared" ref="AM314:AM346" si="353">AM313*(1+AP314)</f>
        <v>24.983440851247785</v>
      </c>
      <c r="AN314" s="10">
        <f t="shared" ref="AN314:AN346" si="354">AN313*(1+AQ314)</f>
        <v>7.7483344332144268</v>
      </c>
      <c r="AO314" s="7">
        <f t="shared" ref="AO314:AO346" si="355">AO$5*AO313</f>
        <v>1.5423838735379523E-3</v>
      </c>
      <c r="AP314" s="7">
        <f t="shared" ref="AP314:AP346" si="356">AP$5*AP313</f>
        <v>1.9429968822583456E-3</v>
      </c>
      <c r="AQ314" s="7">
        <f t="shared" ref="AQ314:AQ346" si="357">AQ$5*AQ313</f>
        <v>1.7625433284525665E-3</v>
      </c>
      <c r="AR314" s="1">
        <f t="shared" si="303"/>
        <v>100183.98820968535</v>
      </c>
      <c r="AS314" s="1">
        <f t="shared" si="301"/>
        <v>69225.982312059597</v>
      </c>
      <c r="AT314" s="1">
        <f t="shared" si="302"/>
        <v>30516.2795870923</v>
      </c>
      <c r="AU314" s="1">
        <f t="shared" si="318"/>
        <v>20036.797641937072</v>
      </c>
      <c r="AV314" s="1">
        <f t="shared" si="319"/>
        <v>13845.196462411921</v>
      </c>
      <c r="AW314" s="1">
        <f t="shared" si="320"/>
        <v>6103.2559174184607</v>
      </c>
      <c r="AX314">
        <v>0.2</v>
      </c>
      <c r="AY314">
        <v>0.2</v>
      </c>
      <c r="AZ314">
        <v>0.2</v>
      </c>
      <c r="BA314">
        <f t="shared" si="304"/>
        <v>0.2</v>
      </c>
      <c r="BB314">
        <f t="shared" si="310"/>
        <v>4.000000000000001E-3</v>
      </c>
      <c r="BC314">
        <f t="shared" si="305"/>
        <v>4.000000000000001E-3</v>
      </c>
      <c r="BD314">
        <f t="shared" si="306"/>
        <v>4.000000000000001E-3</v>
      </c>
      <c r="BE314">
        <f t="shared" si="307"/>
        <v>400.73595283874153</v>
      </c>
      <c r="BF314">
        <f t="shared" si="308"/>
        <v>276.90392924823846</v>
      </c>
      <c r="BG314">
        <f t="shared" si="309"/>
        <v>122.06511834836923</v>
      </c>
      <c r="BH314">
        <f t="shared" si="311"/>
        <v>6954.1993029837022</v>
      </c>
      <c r="BI314">
        <f t="shared" si="312"/>
        <v>625.06580188545672</v>
      </c>
      <c r="BJ314">
        <f t="shared" si="313"/>
        <v>32.425707162628768</v>
      </c>
      <c r="BK314" s="7">
        <f t="shared" si="314"/>
        <v>2.4968219844205247E-2</v>
      </c>
      <c r="BL314" s="8">
        <f>BL$3*temperature!$I424+BL$4*temperature!$I424^2+BL$5*temperature!$I424^6</f>
        <v>-69.546733937818431</v>
      </c>
      <c r="BM314" s="8">
        <f>BM$3*temperature!$I424+BM$4*temperature!$I424^2+BM$5*temperature!$I424^6</f>
        <v>-56.679697519736592</v>
      </c>
      <c r="BN314" s="8">
        <f>BN$3*temperature!$I424+BN$4*temperature!$I424^2+BN$5*temperature!$I424^6</f>
        <v>-46.655076928864808</v>
      </c>
      <c r="BO314" s="8"/>
      <c r="BP314" s="8"/>
      <c r="BQ314" s="8"/>
    </row>
    <row r="315" spans="1:69" x14ac:dyDescent="0.3">
      <c r="A315">
        <f t="shared" si="321"/>
        <v>2269</v>
      </c>
      <c r="B315" s="4">
        <f t="shared" si="322"/>
        <v>1165.4056455774842</v>
      </c>
      <c r="C315" s="4">
        <f t="shared" si="323"/>
        <v>2964.1697606359016</v>
      </c>
      <c r="D315" s="4">
        <f t="shared" si="324"/>
        <v>4369.9559008994966</v>
      </c>
      <c r="E315" s="11">
        <f t="shared" si="325"/>
        <v>6.9829951738500065E-9</v>
      </c>
      <c r="F315" s="11">
        <f t="shared" si="326"/>
        <v>1.3756968740582312E-8</v>
      </c>
      <c r="G315" s="11">
        <f t="shared" si="327"/>
        <v>2.8084362319103905E-8</v>
      </c>
      <c r="H315" s="4">
        <f t="shared" si="328"/>
        <v>99404.581439426649</v>
      </c>
      <c r="I315" s="4">
        <f t="shared" si="329"/>
        <v>69029.420001298378</v>
      </c>
      <c r="J315" s="4">
        <f t="shared" si="330"/>
        <v>30482.401952985008</v>
      </c>
      <c r="K315" s="4">
        <f t="shared" si="331"/>
        <v>85296.121412016568</v>
      </c>
      <c r="L315" s="4">
        <f t="shared" si="332"/>
        <v>23287.944205492986</v>
      </c>
      <c r="M315" s="4">
        <f t="shared" si="333"/>
        <v>6975.4484128113554</v>
      </c>
      <c r="N315" s="11">
        <f t="shared" si="334"/>
        <v>-7.7797608013878694E-3</v>
      </c>
      <c r="O315" s="11">
        <f t="shared" si="335"/>
        <v>-2.8394434261791446E-3</v>
      </c>
      <c r="P315" s="11">
        <f t="shared" si="336"/>
        <v>-1.1101776050189693E-3</v>
      </c>
      <c r="Q315" s="4">
        <f t="shared" si="337"/>
        <v>854.31509080403634</v>
      </c>
      <c r="R315" s="4">
        <f t="shared" si="338"/>
        <v>1730.843543856334</v>
      </c>
      <c r="S315" s="4">
        <f t="shared" si="339"/>
        <v>1586.70833929733</v>
      </c>
      <c r="T315" s="4">
        <f t="shared" si="340"/>
        <v>8.5943231029509768</v>
      </c>
      <c r="U315" s="4">
        <f t="shared" si="341"/>
        <v>25.073998069573502</v>
      </c>
      <c r="V315" s="4">
        <f t="shared" si="342"/>
        <v>52.0532581961426</v>
      </c>
      <c r="W315" s="11">
        <f t="shared" si="343"/>
        <v>-1.0734613539272964E-2</v>
      </c>
      <c r="X315" s="11">
        <f t="shared" si="344"/>
        <v>-1.217998157191269E-2</v>
      </c>
      <c r="Y315" s="11">
        <f t="shared" si="345"/>
        <v>-9.7425357312937999E-3</v>
      </c>
      <c r="Z315" s="4">
        <f t="shared" si="298"/>
        <v>563.36076285070624</v>
      </c>
      <c r="AA315" s="4">
        <f t="shared" si="299"/>
        <v>4364.9801834910968</v>
      </c>
      <c r="AB315" s="4">
        <f t="shared" si="300"/>
        <v>37601.537168052877</v>
      </c>
      <c r="AC315" s="12">
        <f t="shared" si="346"/>
        <v>0.80909483574185914</v>
      </c>
      <c r="AD315" s="12">
        <f t="shared" si="347"/>
        <v>3.1051129126467769</v>
      </c>
      <c r="AE315" s="12">
        <f t="shared" si="348"/>
        <v>29.301120820161131</v>
      </c>
      <c r="AF315" s="11">
        <f t="shared" si="349"/>
        <v>-4.0504037456468023E-3</v>
      </c>
      <c r="AG315" s="11">
        <f t="shared" si="350"/>
        <v>2.9673830763510267E-4</v>
      </c>
      <c r="AH315" s="11">
        <f t="shared" si="351"/>
        <v>9.7937136394747881E-3</v>
      </c>
      <c r="AI315" s="1">
        <f t="shared" si="315"/>
        <v>214707.04887192536</v>
      </c>
      <c r="AJ315" s="1">
        <f t="shared" si="316"/>
        <v>141843.92637083551</v>
      </c>
      <c r="AK315" s="1">
        <f t="shared" si="317"/>
        <v>61572.753582873833</v>
      </c>
      <c r="AL315" s="10">
        <f t="shared" si="352"/>
        <v>99.991658119688282</v>
      </c>
      <c r="AM315" s="10">
        <f t="shared" si="353"/>
        <v>25.031498171453027</v>
      </c>
      <c r="AN315" s="10">
        <f t="shared" si="354"/>
        <v>7.7618546406246898</v>
      </c>
      <c r="AO315" s="7">
        <f t="shared" si="355"/>
        <v>1.5269600348025727E-3</v>
      </c>
      <c r="AP315" s="7">
        <f t="shared" si="356"/>
        <v>1.9235669134357622E-3</v>
      </c>
      <c r="AQ315" s="7">
        <f t="shared" si="357"/>
        <v>1.7449178951680407E-3</v>
      </c>
      <c r="AR315" s="1">
        <f t="shared" si="303"/>
        <v>99404.581439426649</v>
      </c>
      <c r="AS315" s="1">
        <f t="shared" si="301"/>
        <v>69029.420001298378</v>
      </c>
      <c r="AT315" s="1">
        <f t="shared" si="302"/>
        <v>30482.401952985008</v>
      </c>
      <c r="AU315" s="1">
        <f t="shared" si="318"/>
        <v>19880.916287885331</v>
      </c>
      <c r="AV315" s="1">
        <f t="shared" si="319"/>
        <v>13805.884000259677</v>
      </c>
      <c r="AW315" s="1">
        <f t="shared" si="320"/>
        <v>6096.480390597002</v>
      </c>
      <c r="AX315">
        <v>0.2</v>
      </c>
      <c r="AY315">
        <v>0.2</v>
      </c>
      <c r="AZ315">
        <v>0.2</v>
      </c>
      <c r="BA315">
        <f t="shared" si="304"/>
        <v>0.19999999999999998</v>
      </c>
      <c r="BB315">
        <f t="shared" si="310"/>
        <v>4.000000000000001E-3</v>
      </c>
      <c r="BC315">
        <f t="shared" si="305"/>
        <v>4.000000000000001E-3</v>
      </c>
      <c r="BD315">
        <f t="shared" si="306"/>
        <v>4.000000000000001E-3</v>
      </c>
      <c r="BE315">
        <f t="shared" si="307"/>
        <v>397.61832575770671</v>
      </c>
      <c r="BF315">
        <f t="shared" si="308"/>
        <v>276.11768000519356</v>
      </c>
      <c r="BG315">
        <f t="shared" si="309"/>
        <v>121.92960781194006</v>
      </c>
      <c r="BH315">
        <f t="shared" si="311"/>
        <v>7057.9698121979036</v>
      </c>
      <c r="BI315">
        <f t="shared" si="312"/>
        <v>632.57487639807687</v>
      </c>
      <c r="BJ315">
        <f t="shared" si="313"/>
        <v>32.426761508977414</v>
      </c>
      <c r="BK315" s="7">
        <f t="shared" si="314"/>
        <v>2.4948883742947653E-2</v>
      </c>
      <c r="BL315" s="8">
        <f>BL$3*temperature!$I425+BL$4*temperature!$I425^2+BL$5*temperature!$I425^6</f>
        <v>-69.78244372356157</v>
      </c>
      <c r="BM315" s="8">
        <f>BM$3*temperature!$I425+BM$4*temperature!$I425^2+BM$5*temperature!$I425^6</f>
        <v>-56.860772952375726</v>
      </c>
      <c r="BN315" s="8">
        <f>BN$3*temperature!$I425+BN$4*temperature!$I425^2+BN$5*temperature!$I425^6</f>
        <v>-46.795234921672986</v>
      </c>
      <c r="BO315" s="8"/>
      <c r="BP315" s="8"/>
      <c r="BQ315" s="8"/>
    </row>
    <row r="316" spans="1:69" x14ac:dyDescent="0.3">
      <c r="A316">
        <f t="shared" si="321"/>
        <v>2270</v>
      </c>
      <c r="B316" s="4">
        <f t="shared" si="322"/>
        <v>1165.4056533086052</v>
      </c>
      <c r="C316" s="4">
        <f t="shared" si="323"/>
        <v>2964.1697993749926</v>
      </c>
      <c r="D316" s="4">
        <f t="shared" si="324"/>
        <v>4369.95601749055</v>
      </c>
      <c r="E316" s="11">
        <f t="shared" si="325"/>
        <v>6.6338454151575061E-9</v>
      </c>
      <c r="F316" s="11">
        <f t="shared" si="326"/>
        <v>1.3069120303553195E-8</v>
      </c>
      <c r="G316" s="11">
        <f t="shared" si="327"/>
        <v>2.6680144203148707E-8</v>
      </c>
      <c r="H316" s="4">
        <f t="shared" si="328"/>
        <v>98627.326797515329</v>
      </c>
      <c r="I316" s="4">
        <f t="shared" si="329"/>
        <v>68832.299901340361</v>
      </c>
      <c r="J316" s="4">
        <f t="shared" si="330"/>
        <v>30448.210042801784</v>
      </c>
      <c r="K316" s="4">
        <f t="shared" si="331"/>
        <v>84629.181708112344</v>
      </c>
      <c r="L316" s="4">
        <f t="shared" si="332"/>
        <v>23221.442953724829</v>
      </c>
      <c r="M316" s="4">
        <f t="shared" si="333"/>
        <v>6967.6239122165553</v>
      </c>
      <c r="N316" s="11">
        <f t="shared" si="334"/>
        <v>-7.819109390480028E-3</v>
      </c>
      <c r="O316" s="11">
        <f t="shared" si="335"/>
        <v>-2.8556085149187282E-3</v>
      </c>
      <c r="P316" s="11">
        <f t="shared" si="336"/>
        <v>-1.1217200861853849E-3</v>
      </c>
      <c r="Q316" s="4">
        <f t="shared" si="337"/>
        <v>838.53607791482284</v>
      </c>
      <c r="R316" s="4">
        <f t="shared" si="338"/>
        <v>1704.8795130254869</v>
      </c>
      <c r="S316" s="4">
        <f t="shared" si="339"/>
        <v>1569.4873160458972</v>
      </c>
      <c r="T316" s="4">
        <f t="shared" si="340"/>
        <v>8.5020663658091529</v>
      </c>
      <c r="U316" s="4">
        <f t="shared" si="341"/>
        <v>24.768597235151923</v>
      </c>
      <c r="V316" s="4">
        <f t="shared" si="342"/>
        <v>51.546127468236421</v>
      </c>
      <c r="W316" s="11">
        <f t="shared" si="343"/>
        <v>-1.0734613539272964E-2</v>
      </c>
      <c r="X316" s="11">
        <f t="shared" si="344"/>
        <v>-1.217998157191269E-2</v>
      </c>
      <c r="Y316" s="11">
        <f t="shared" si="345"/>
        <v>-9.7425357312937999E-3</v>
      </c>
      <c r="Z316" s="4">
        <f t="shared" si="298"/>
        <v>550.73776014349767</v>
      </c>
      <c r="AA316" s="4">
        <f t="shared" si="299"/>
        <v>4300.8475578725411</v>
      </c>
      <c r="AB316" s="4">
        <f t="shared" si="300"/>
        <v>37558.132279642232</v>
      </c>
      <c r="AC316" s="12">
        <f t="shared" si="346"/>
        <v>0.80581767498858681</v>
      </c>
      <c r="AD316" s="12">
        <f t="shared" si="347"/>
        <v>3.1060343185974917</v>
      </c>
      <c r="AE316" s="12">
        <f t="shared" si="348"/>
        <v>29.588087606789443</v>
      </c>
      <c r="AF316" s="11">
        <f t="shared" si="349"/>
        <v>-4.0504037456468023E-3</v>
      </c>
      <c r="AG316" s="11">
        <f t="shared" si="350"/>
        <v>2.9673830763510267E-4</v>
      </c>
      <c r="AH316" s="11">
        <f t="shared" si="351"/>
        <v>9.7937136394747881E-3</v>
      </c>
      <c r="AI316" s="1">
        <f t="shared" si="315"/>
        <v>213117.26027261818</v>
      </c>
      <c r="AJ316" s="1">
        <f t="shared" si="316"/>
        <v>141465.41773401163</v>
      </c>
      <c r="AK316" s="1">
        <f t="shared" si="317"/>
        <v>61511.958615183452</v>
      </c>
      <c r="AL316" s="10">
        <f t="shared" si="352"/>
        <v>100.14281455279307</v>
      </c>
      <c r="AM316" s="10">
        <f t="shared" si="353"/>
        <v>25.079166435512601</v>
      </c>
      <c r="AN316" s="10">
        <f t="shared" si="354"/>
        <v>7.775263001696187</v>
      </c>
      <c r="AO316" s="7">
        <f t="shared" si="355"/>
        <v>1.511690434454547E-3</v>
      </c>
      <c r="AP316" s="7">
        <f t="shared" si="356"/>
        <v>1.9043312443014046E-3</v>
      </c>
      <c r="AQ316" s="7">
        <f t="shared" si="357"/>
        <v>1.7274687162163603E-3</v>
      </c>
      <c r="AR316" s="1">
        <f t="shared" si="303"/>
        <v>98627.326797515329</v>
      </c>
      <c r="AS316" s="1">
        <f t="shared" si="301"/>
        <v>68832.299901340361</v>
      </c>
      <c r="AT316" s="1">
        <f t="shared" si="302"/>
        <v>30448.210042801784</v>
      </c>
      <c r="AU316" s="1">
        <f t="shared" si="318"/>
        <v>19725.465359503069</v>
      </c>
      <c r="AV316" s="1">
        <f t="shared" si="319"/>
        <v>13766.459980268073</v>
      </c>
      <c r="AW316" s="1">
        <f t="shared" si="320"/>
        <v>6089.6420085603568</v>
      </c>
      <c r="AX316">
        <v>0.2</v>
      </c>
      <c r="AY316">
        <v>0.2</v>
      </c>
      <c r="AZ316">
        <v>0.2</v>
      </c>
      <c r="BA316">
        <f t="shared" si="304"/>
        <v>0.2</v>
      </c>
      <c r="BB316">
        <f t="shared" si="310"/>
        <v>4.000000000000001E-3</v>
      </c>
      <c r="BC316">
        <f t="shared" si="305"/>
        <v>4.000000000000001E-3</v>
      </c>
      <c r="BD316">
        <f t="shared" si="306"/>
        <v>4.000000000000001E-3</v>
      </c>
      <c r="BE316">
        <f t="shared" si="307"/>
        <v>394.50930719006141</v>
      </c>
      <c r="BF316">
        <f t="shared" si="308"/>
        <v>275.32919960536151</v>
      </c>
      <c r="BG316">
        <f t="shared" si="309"/>
        <v>121.79284017120716</v>
      </c>
      <c r="BH316">
        <f t="shared" si="311"/>
        <v>7163.2877884979207</v>
      </c>
      <c r="BI316">
        <f t="shared" si="312"/>
        <v>640.17428169799155</v>
      </c>
      <c r="BJ316">
        <f t="shared" si="313"/>
        <v>32.427821294304067</v>
      </c>
      <c r="BK316" s="7">
        <f t="shared" si="314"/>
        <v>2.4929676830794584E-2</v>
      </c>
      <c r="BL316" s="8">
        <f>BL$3*temperature!$I426+BL$4*temperature!$I426^2+BL$5*temperature!$I426^6</f>
        <v>-70.016805283097142</v>
      </c>
      <c r="BM316" s="8">
        <f>BM$3*temperature!$I426+BM$4*temperature!$I426^2+BM$5*temperature!$I426^6</f>
        <v>-57.040801621578467</v>
      </c>
      <c r="BN316" s="8">
        <f>BN$3*temperature!$I426+BN$4*temperature!$I426^2+BN$5*temperature!$I426^6</f>
        <v>-46.934573243122529</v>
      </c>
      <c r="BO316" s="8"/>
      <c r="BP316" s="8"/>
      <c r="BQ316" s="8"/>
    </row>
    <row r="317" spans="1:69" x14ac:dyDescent="0.3">
      <c r="A317">
        <f t="shared" si="321"/>
        <v>2271</v>
      </c>
      <c r="B317" s="4">
        <f t="shared" si="322"/>
        <v>1165.4056606531703</v>
      </c>
      <c r="C317" s="4">
        <f t="shared" si="323"/>
        <v>2964.1698361771296</v>
      </c>
      <c r="D317" s="4">
        <f t="shared" si="324"/>
        <v>4369.9561282520535</v>
      </c>
      <c r="E317" s="11">
        <f t="shared" si="325"/>
        <v>6.3021531443996307E-9</v>
      </c>
      <c r="F317" s="11">
        <f t="shared" si="326"/>
        <v>1.2415664288375536E-8</v>
      </c>
      <c r="G317" s="11">
        <f t="shared" si="327"/>
        <v>2.534613699299127E-8</v>
      </c>
      <c r="H317" s="4">
        <f t="shared" si="328"/>
        <v>97852.254457146919</v>
      </c>
      <c r="I317" s="4">
        <f t="shared" si="329"/>
        <v>68634.642877480044</v>
      </c>
      <c r="J317" s="4">
        <f t="shared" si="330"/>
        <v>30413.709990151456</v>
      </c>
      <c r="K317" s="4">
        <f t="shared" si="331"/>
        <v>83964.114609074444</v>
      </c>
      <c r="L317" s="4">
        <f t="shared" si="332"/>
        <v>23154.760580789694</v>
      </c>
      <c r="M317" s="4">
        <f t="shared" si="333"/>
        <v>6959.7289074654136</v>
      </c>
      <c r="N317" s="11">
        <f t="shared" si="334"/>
        <v>-7.8586025011057048E-3</v>
      </c>
      <c r="O317" s="11">
        <f t="shared" si="335"/>
        <v>-2.8715861054809944E-3</v>
      </c>
      <c r="P317" s="11">
        <f t="shared" si="336"/>
        <v>-1.133098578598557E-3</v>
      </c>
      <c r="Q317" s="4">
        <f t="shared" si="337"/>
        <v>823.01573876325881</v>
      </c>
      <c r="R317" s="4">
        <f t="shared" si="338"/>
        <v>1679.2780541398668</v>
      </c>
      <c r="S317" s="4">
        <f t="shared" si="339"/>
        <v>1552.4355112589824</v>
      </c>
      <c r="T317" s="4">
        <f t="shared" si="340"/>
        <v>8.4107999690869413</v>
      </c>
      <c r="U317" s="4">
        <f t="shared" si="341"/>
        <v>24.466916177265645</v>
      </c>
      <c r="V317" s="4">
        <f t="shared" si="342"/>
        <v>51.043937479567305</v>
      </c>
      <c r="W317" s="11">
        <f t="shared" si="343"/>
        <v>-1.0734613539272964E-2</v>
      </c>
      <c r="X317" s="11">
        <f t="shared" si="344"/>
        <v>-1.217998157191269E-2</v>
      </c>
      <c r="Y317" s="11">
        <f t="shared" si="345"/>
        <v>-9.7425357312937999E-3</v>
      </c>
      <c r="Z317" s="4">
        <f t="shared" si="298"/>
        <v>538.37624460408085</v>
      </c>
      <c r="AA317" s="4">
        <f t="shared" si="299"/>
        <v>4237.5885030412692</v>
      </c>
      <c r="AB317" s="4">
        <f t="shared" si="300"/>
        <v>37514.343947602363</v>
      </c>
      <c r="AC317" s="12">
        <f t="shared" si="346"/>
        <v>0.80255378805950461</v>
      </c>
      <c r="AD317" s="12">
        <f t="shared" si="347"/>
        <v>3.1069559979646488</v>
      </c>
      <c r="AE317" s="12">
        <f t="shared" si="348"/>
        <v>29.87786486395003</v>
      </c>
      <c r="AF317" s="11">
        <f t="shared" si="349"/>
        <v>-4.0504037456468023E-3</v>
      </c>
      <c r="AG317" s="11">
        <f t="shared" si="350"/>
        <v>2.9673830763510267E-4</v>
      </c>
      <c r="AH317" s="11">
        <f t="shared" si="351"/>
        <v>9.7937136394747881E-3</v>
      </c>
      <c r="AI317" s="1">
        <f t="shared" si="315"/>
        <v>211530.99960485945</v>
      </c>
      <c r="AJ317" s="1">
        <f t="shared" si="316"/>
        <v>141085.33594087855</v>
      </c>
      <c r="AK317" s="1">
        <f t="shared" si="317"/>
        <v>61450.404762225458</v>
      </c>
      <c r="AL317" s="10">
        <f t="shared" si="352"/>
        <v>100.2926856382835</v>
      </c>
      <c r="AM317" s="10">
        <f t="shared" si="353"/>
        <v>25.126447885334542</v>
      </c>
      <c r="AN317" s="10">
        <f t="shared" si="354"/>
        <v>7.7885602100560147</v>
      </c>
      <c r="AO317" s="7">
        <f t="shared" si="355"/>
        <v>1.4965735301100014E-3</v>
      </c>
      <c r="AP317" s="7">
        <f t="shared" si="356"/>
        <v>1.8852879318583906E-3</v>
      </c>
      <c r="AQ317" s="7">
        <f t="shared" si="357"/>
        <v>1.7101940290541967E-3</v>
      </c>
      <c r="AR317" s="1">
        <f t="shared" si="303"/>
        <v>97852.254457146919</v>
      </c>
      <c r="AS317" s="1">
        <f t="shared" si="301"/>
        <v>68634.642877480044</v>
      </c>
      <c r="AT317" s="1">
        <f t="shared" si="302"/>
        <v>30413.709990151456</v>
      </c>
      <c r="AU317" s="1">
        <f t="shared" si="318"/>
        <v>19570.450891429384</v>
      </c>
      <c r="AV317" s="1">
        <f t="shared" si="319"/>
        <v>13726.928575496009</v>
      </c>
      <c r="AW317" s="1">
        <f t="shared" si="320"/>
        <v>6082.7419980302911</v>
      </c>
      <c r="AX317">
        <v>0.2</v>
      </c>
      <c r="AY317">
        <v>0.2</v>
      </c>
      <c r="AZ317">
        <v>0.2</v>
      </c>
      <c r="BA317">
        <f t="shared" si="304"/>
        <v>0.19999999999999998</v>
      </c>
      <c r="BB317">
        <f t="shared" si="310"/>
        <v>4.000000000000001E-3</v>
      </c>
      <c r="BC317">
        <f t="shared" si="305"/>
        <v>4.000000000000001E-3</v>
      </c>
      <c r="BD317">
        <f t="shared" si="306"/>
        <v>4.000000000000001E-3</v>
      </c>
      <c r="BE317">
        <f t="shared" si="307"/>
        <v>391.40901782858776</v>
      </c>
      <c r="BF317">
        <f t="shared" si="308"/>
        <v>274.53857150992025</v>
      </c>
      <c r="BG317">
        <f t="shared" si="309"/>
        <v>121.65483996060586</v>
      </c>
      <c r="BH317">
        <f t="shared" si="311"/>
        <v>7270.1762336565926</v>
      </c>
      <c r="BI317">
        <f t="shared" si="312"/>
        <v>647.86510373267015</v>
      </c>
      <c r="BJ317">
        <f t="shared" si="313"/>
        <v>32.428886436219052</v>
      </c>
      <c r="BK317" s="7">
        <f t="shared" si="314"/>
        <v>2.491059564859141E-2</v>
      </c>
      <c r="BL317" s="8">
        <f>BL$3*temperature!$I427+BL$4*temperature!$I427^2+BL$5*temperature!$I427^6</f>
        <v>-70.249829930722655</v>
      </c>
      <c r="BM317" s="8">
        <f>BM$3*temperature!$I427+BM$4*temperature!$I427^2+BM$5*temperature!$I427^6</f>
        <v>-57.219792459730883</v>
      </c>
      <c r="BN317" s="8">
        <f>BN$3*temperature!$I427+BN$4*temperature!$I427^2+BN$5*temperature!$I427^6</f>
        <v>-47.073099013006264</v>
      </c>
      <c r="BO317" s="8"/>
      <c r="BP317" s="8"/>
      <c r="BQ317" s="8"/>
    </row>
    <row r="318" spans="1:69" x14ac:dyDescent="0.3">
      <c r="A318">
        <f t="shared" si="321"/>
        <v>2272</v>
      </c>
      <c r="B318" s="4">
        <f t="shared" si="322"/>
        <v>1165.4056676305072</v>
      </c>
      <c r="C318" s="4">
        <f t="shared" si="323"/>
        <v>2964.1698711391605</v>
      </c>
      <c r="D318" s="4">
        <f t="shared" si="324"/>
        <v>4369.9562334754846</v>
      </c>
      <c r="E318" s="11">
        <f t="shared" si="325"/>
        <v>5.987045487179649E-9</v>
      </c>
      <c r="F318" s="11">
        <f t="shared" si="326"/>
        <v>1.1794881073956759E-8</v>
      </c>
      <c r="G318" s="11">
        <f t="shared" si="327"/>
        <v>2.4078830143341707E-8</v>
      </c>
      <c r="H318" s="4">
        <f t="shared" si="328"/>
        <v>97079.393639876143</v>
      </c>
      <c r="I318" s="4">
        <f t="shared" si="329"/>
        <v>68436.469427920703</v>
      </c>
      <c r="J318" s="4">
        <f t="shared" si="330"/>
        <v>30378.907839677624</v>
      </c>
      <c r="K318" s="4">
        <f t="shared" si="331"/>
        <v>83300.945186972647</v>
      </c>
      <c r="L318" s="4">
        <f t="shared" si="332"/>
        <v>23087.90400113603</v>
      </c>
      <c r="M318" s="4">
        <f t="shared" si="333"/>
        <v>6951.7647812955038</v>
      </c>
      <c r="N318" s="11">
        <f t="shared" si="334"/>
        <v>-7.8982482598598525E-3</v>
      </c>
      <c r="O318" s="11">
        <f t="shared" si="335"/>
        <v>-2.887379440629223E-3</v>
      </c>
      <c r="P318" s="11">
        <f t="shared" si="336"/>
        <v>-1.144315572603305E-3</v>
      </c>
      <c r="Q318" s="4">
        <f t="shared" si="337"/>
        <v>807.75038417576332</v>
      </c>
      <c r="R318" s="4">
        <f t="shared" si="338"/>
        <v>1654.0348422009649</v>
      </c>
      <c r="S318" s="4">
        <f t="shared" si="339"/>
        <v>1535.5517210454864</v>
      </c>
      <c r="T318" s="4">
        <f t="shared" si="340"/>
        <v>8.3205132818626648</v>
      </c>
      <c r="U318" s="4">
        <f t="shared" si="341"/>
        <v>24.168909589105017</v>
      </c>
      <c r="V318" s="4">
        <f t="shared" si="342"/>
        <v>50.546640094806691</v>
      </c>
      <c r="W318" s="11">
        <f t="shared" si="343"/>
        <v>-1.0734613539272964E-2</v>
      </c>
      <c r="X318" s="11">
        <f t="shared" si="344"/>
        <v>-1.217998157191269E-2</v>
      </c>
      <c r="Y318" s="11">
        <f t="shared" si="345"/>
        <v>-9.7425357312937999E-3</v>
      </c>
      <c r="Z318" s="4">
        <f t="shared" ref="Z318:Z346" si="358">Q317*AC318*(1-AX317)</f>
        <v>526.27123902574783</v>
      </c>
      <c r="AA318" s="4">
        <f t="shared" ref="AA318:AA346" si="359">R317*AD318*(1-AY317)</f>
        <v>4175.1929902183683</v>
      </c>
      <c r="AB318" s="4">
        <f t="shared" ref="AB318:AB346" si="360">S317*AE318*(1-AZ317)</f>
        <v>37470.179779777522</v>
      </c>
      <c r="AC318" s="12">
        <f t="shared" si="346"/>
        <v>0.79930312119026536</v>
      </c>
      <c r="AD318" s="12">
        <f t="shared" si="347"/>
        <v>3.1078779508293817</v>
      </c>
      <c r="AE318" s="12">
        <f t="shared" si="348"/>
        <v>30.170480116586482</v>
      </c>
      <c r="AF318" s="11">
        <f t="shared" si="349"/>
        <v>-4.0504037456468023E-3</v>
      </c>
      <c r="AG318" s="11">
        <f t="shared" si="350"/>
        <v>2.9673830763510267E-4</v>
      </c>
      <c r="AH318" s="11">
        <f t="shared" si="351"/>
        <v>9.7937136394747881E-3</v>
      </c>
      <c r="AI318" s="1">
        <f t="shared" si="315"/>
        <v>209948.35053580289</v>
      </c>
      <c r="AJ318" s="1">
        <f t="shared" si="316"/>
        <v>140703.73092228669</v>
      </c>
      <c r="AK318" s="1">
        <f t="shared" si="317"/>
        <v>61388.106284033202</v>
      </c>
      <c r="AL318" s="10">
        <f t="shared" si="352"/>
        <v>100.4412800630875</v>
      </c>
      <c r="AM318" s="10">
        <f t="shared" si="353"/>
        <v>25.17334476841355</v>
      </c>
      <c r="AN318" s="10">
        <f t="shared" si="354"/>
        <v>7.8017469597305205</v>
      </c>
      <c r="AO318" s="7">
        <f t="shared" si="355"/>
        <v>1.4816077948089014E-3</v>
      </c>
      <c r="AP318" s="7">
        <f t="shared" si="356"/>
        <v>1.8664350525398068E-3</v>
      </c>
      <c r="AQ318" s="7">
        <f t="shared" si="357"/>
        <v>1.6930920887636548E-3</v>
      </c>
      <c r="AR318" s="1">
        <f t="shared" si="303"/>
        <v>97079.393639876143</v>
      </c>
      <c r="AS318" s="1">
        <f t="shared" ref="AS318:AS346" si="361">AM318*AJ318^$AR$5*C318^(1-$AR$5)*(1-BC317+BM317/100)</f>
        <v>68436.469427920703</v>
      </c>
      <c r="AT318" s="1">
        <f t="shared" ref="AT318:AT346" si="362">AN318*AK318^$AR$5*D318^(1-$AR$5)*(1-BD317+BN317/100)</f>
        <v>30378.907839677624</v>
      </c>
      <c r="AU318" s="1">
        <f t="shared" si="318"/>
        <v>19415.878727975229</v>
      </c>
      <c r="AV318" s="1">
        <f t="shared" si="319"/>
        <v>13687.293885584142</v>
      </c>
      <c r="AW318" s="1">
        <f t="shared" si="320"/>
        <v>6075.7815679355253</v>
      </c>
      <c r="AX318">
        <v>0.2</v>
      </c>
      <c r="AY318">
        <v>0.2</v>
      </c>
      <c r="AZ318">
        <v>0.2</v>
      </c>
      <c r="BA318">
        <f t="shared" si="304"/>
        <v>0.2</v>
      </c>
      <c r="BB318">
        <f t="shared" si="310"/>
        <v>4.000000000000001E-3</v>
      </c>
      <c r="BC318">
        <f t="shared" si="305"/>
        <v>4.000000000000001E-3</v>
      </c>
      <c r="BD318">
        <f t="shared" si="306"/>
        <v>4.000000000000001E-3</v>
      </c>
      <c r="BE318">
        <f t="shared" si="307"/>
        <v>388.31757455950469</v>
      </c>
      <c r="BF318">
        <f t="shared" si="308"/>
        <v>273.74587771168285</v>
      </c>
      <c r="BG318">
        <f t="shared" si="309"/>
        <v>121.51563135871052</v>
      </c>
      <c r="BH318">
        <f t="shared" si="311"/>
        <v>7378.6584894582502</v>
      </c>
      <c r="BI318">
        <f t="shared" si="312"/>
        <v>655.64844152836531</v>
      </c>
      <c r="BJ318">
        <f t="shared" si="313"/>
        <v>32.429956854461615</v>
      </c>
      <c r="BK318" s="7">
        <f t="shared" si="314"/>
        <v>2.4891636837813785E-2</v>
      </c>
      <c r="BL318" s="8">
        <f>BL$3*temperature!$I428+BL$4*temperature!$I428^2+BL$5*temperature!$I428^6</f>
        <v>-70.481528900770343</v>
      </c>
      <c r="BM318" s="8">
        <f>BM$3*temperature!$I428+BM$4*temperature!$I428^2+BM$5*temperature!$I428^6</f>
        <v>-57.397754332436122</v>
      </c>
      <c r="BN318" s="8">
        <f>BN$3*temperature!$I428+BN$4*temperature!$I428^2+BN$5*temperature!$I428^6</f>
        <v>-47.210819294845258</v>
      </c>
      <c r="BO318" s="8"/>
      <c r="BP318" s="8"/>
      <c r="BQ318" s="8"/>
    </row>
    <row r="319" spans="1:69" x14ac:dyDescent="0.3">
      <c r="A319">
        <f t="shared" si="321"/>
        <v>2273</v>
      </c>
      <c r="B319" s="4">
        <f t="shared" si="322"/>
        <v>1165.4056742589771</v>
      </c>
      <c r="C319" s="4">
        <f t="shared" si="323"/>
        <v>2964.1699043530903</v>
      </c>
      <c r="D319" s="4">
        <f t="shared" si="324"/>
        <v>4369.9563334377472</v>
      </c>
      <c r="E319" s="11">
        <f t="shared" si="325"/>
        <v>5.6876932128206659E-9</v>
      </c>
      <c r="F319" s="11">
        <f t="shared" si="326"/>
        <v>1.120513702025892E-8</v>
      </c>
      <c r="G319" s="11">
        <f t="shared" si="327"/>
        <v>2.2874888636174622E-8</v>
      </c>
      <c r="H319" s="4">
        <f t="shared" si="328"/>
        <v>96308.772642962082</v>
      </c>
      <c r="I319" s="4">
        <f t="shared" si="329"/>
        <v>68237.7996913877</v>
      </c>
      <c r="J319" s="4">
        <f t="shared" si="330"/>
        <v>30343.809548884154</v>
      </c>
      <c r="K319" s="4">
        <f t="shared" si="331"/>
        <v>82639.697720881595</v>
      </c>
      <c r="L319" s="4">
        <f t="shared" si="332"/>
        <v>23020.880007983258</v>
      </c>
      <c r="M319" s="4">
        <f t="shared" si="333"/>
        <v>6943.7328965283632</v>
      </c>
      <c r="N319" s="11">
        <f t="shared" si="334"/>
        <v>-7.9380547796529255E-3</v>
      </c>
      <c r="O319" s="11">
        <f t="shared" si="335"/>
        <v>-2.9029916769176545E-3</v>
      </c>
      <c r="P319" s="11">
        <f t="shared" si="336"/>
        <v>-1.1553734943321459E-3</v>
      </c>
      <c r="Q319" s="4">
        <f t="shared" si="337"/>
        <v>792.73636366200753</v>
      </c>
      <c r="R319" s="4">
        <f t="shared" si="338"/>
        <v>1629.1455811791798</v>
      </c>
      <c r="S319" s="4">
        <f t="shared" si="339"/>
        <v>1518.8347371024649</v>
      </c>
      <c r="T319" s="4">
        <f t="shared" si="340"/>
        <v>8.2311957873334816</v>
      </c>
      <c r="U319" s="4">
        <f t="shared" si="341"/>
        <v>23.874532715696493</v>
      </c>
      <c r="V319" s="4">
        <f t="shared" si="342"/>
        <v>50.05418764758619</v>
      </c>
      <c r="W319" s="11">
        <f t="shared" si="343"/>
        <v>-1.0734613539272964E-2</v>
      </c>
      <c r="X319" s="11">
        <f t="shared" si="344"/>
        <v>-1.217998157191269E-2</v>
      </c>
      <c r="Y319" s="11">
        <f t="shared" si="345"/>
        <v>-9.7425357312937999E-3</v>
      </c>
      <c r="Z319" s="4">
        <f t="shared" si="358"/>
        <v>514.41784884641163</v>
      </c>
      <c r="AA319" s="4">
        <f t="shared" si="359"/>
        <v>4113.6510485198605</v>
      </c>
      <c r="AB319" s="4">
        <f t="shared" si="360"/>
        <v>37425.647273068549</v>
      </c>
      <c r="AC319" s="12">
        <f t="shared" si="346"/>
        <v>0.79606562083428911</v>
      </c>
      <c r="AD319" s="12">
        <f t="shared" si="347"/>
        <v>3.1088001772728471</v>
      </c>
      <c r="AE319" s="12">
        <f t="shared" si="348"/>
        <v>30.465961159213798</v>
      </c>
      <c r="AF319" s="11">
        <f t="shared" si="349"/>
        <v>-4.0504037456468023E-3</v>
      </c>
      <c r="AG319" s="11">
        <f t="shared" si="350"/>
        <v>2.9673830763510267E-4</v>
      </c>
      <c r="AH319" s="11">
        <f t="shared" si="351"/>
        <v>9.7937136394747881E-3</v>
      </c>
      <c r="AI319" s="1">
        <f t="shared" si="315"/>
        <v>208369.39421019785</v>
      </c>
      <c r="AJ319" s="1">
        <f t="shared" si="316"/>
        <v>140320.65171564216</v>
      </c>
      <c r="AK319" s="1">
        <f t="shared" si="317"/>
        <v>61325.077223565408</v>
      </c>
      <c r="AL319" s="10">
        <f t="shared" si="352"/>
        <v>100.58860650071493</v>
      </c>
      <c r="AM319" s="10">
        <f t="shared" si="353"/>
        <v>25.219859337348332</v>
      </c>
      <c r="AN319" s="10">
        <f t="shared" si="354"/>
        <v>7.8148239450260153</v>
      </c>
      <c r="AO319" s="7">
        <f t="shared" si="355"/>
        <v>1.4667917168608123E-3</v>
      </c>
      <c r="AP319" s="7">
        <f t="shared" si="356"/>
        <v>1.8477707020144087E-3</v>
      </c>
      <c r="AQ319" s="7">
        <f t="shared" si="357"/>
        <v>1.6761611678760182E-3</v>
      </c>
      <c r="AR319" s="1">
        <f t="shared" ref="AR319:AR346" si="363">AL319*AI319^$AR$5*B319^(1-$AR$5)*(1-BB318+BL318/100)</f>
        <v>96308.772642962082</v>
      </c>
      <c r="AS319" s="1">
        <f t="shared" si="361"/>
        <v>68237.7996913877</v>
      </c>
      <c r="AT319" s="1">
        <f t="shared" si="362"/>
        <v>30343.809548884154</v>
      </c>
      <c r="AU319" s="1">
        <f t="shared" si="318"/>
        <v>19261.754528592417</v>
      </c>
      <c r="AV319" s="1">
        <f t="shared" si="319"/>
        <v>13647.55993827754</v>
      </c>
      <c r="AW319" s="1">
        <f t="shared" si="320"/>
        <v>6068.7619097768311</v>
      </c>
      <c r="AX319">
        <v>0.2</v>
      </c>
      <c r="AY319">
        <v>0.2</v>
      </c>
      <c r="AZ319">
        <v>0.2</v>
      </c>
      <c r="BA319">
        <f t="shared" si="304"/>
        <v>0.20000000000000004</v>
      </c>
      <c r="BB319">
        <f t="shared" si="310"/>
        <v>4.000000000000001E-3</v>
      </c>
      <c r="BC319">
        <f t="shared" si="305"/>
        <v>4.000000000000001E-3</v>
      </c>
      <c r="BD319">
        <f t="shared" si="306"/>
        <v>4.000000000000001E-3</v>
      </c>
      <c r="BE319">
        <f t="shared" si="307"/>
        <v>385.23509057184845</v>
      </c>
      <c r="BF319">
        <f t="shared" si="308"/>
        <v>272.95119876555088</v>
      </c>
      <c r="BG319">
        <f t="shared" si="309"/>
        <v>121.37523819553664</v>
      </c>
      <c r="BH319">
        <f t="shared" si="311"/>
        <v>7488.7582426570707</v>
      </c>
      <c r="BI319">
        <f t="shared" si="312"/>
        <v>663.52540734771821</v>
      </c>
      <c r="BJ319">
        <f t="shared" si="313"/>
        <v>32.43103247084737</v>
      </c>
      <c r="BK319" s="7">
        <f t="shared" si="314"/>
        <v>2.4872797138766528E-2</v>
      </c>
      <c r="BL319" s="8">
        <f>BL$3*temperature!$I429+BL$4*temperature!$I429^2+BL$5*temperature!$I429^6</f>
        <v>-70.711913345640951</v>
      </c>
      <c r="BM319" s="8">
        <f>BM$3*temperature!$I429+BM$4*temperature!$I429^2+BM$5*temperature!$I429^6</f>
        <v>-57.574696037129726</v>
      </c>
      <c r="BN319" s="8">
        <f>BN$3*temperature!$I429+BN$4*temperature!$I429^2+BN$5*temperature!$I429^6</f>
        <v>-47.347741094924814</v>
      </c>
      <c r="BO319" s="8"/>
      <c r="BP319" s="8"/>
      <c r="BQ319" s="8"/>
    </row>
    <row r="320" spans="1:69" x14ac:dyDescent="0.3">
      <c r="A320">
        <f t="shared" si="321"/>
        <v>2274</v>
      </c>
      <c r="B320" s="4">
        <f t="shared" si="322"/>
        <v>1165.4056805560235</v>
      </c>
      <c r="C320" s="4">
        <f t="shared" si="323"/>
        <v>2964.1699359063236</v>
      </c>
      <c r="D320" s="4">
        <f t="shared" si="324"/>
        <v>4369.9564284018988</v>
      </c>
      <c r="E320" s="11">
        <f t="shared" si="325"/>
        <v>5.4033085521796321E-9</v>
      </c>
      <c r="F320" s="11">
        <f t="shared" si="326"/>
        <v>1.0644880169245973E-8</v>
      </c>
      <c r="G320" s="11">
        <f t="shared" si="327"/>
        <v>2.173114420436589E-8</v>
      </c>
      <c r="H320" s="4">
        <f t="shared" si="328"/>
        <v>95540.418866026477</v>
      </c>
      <c r="I320" s="4">
        <f t="shared" si="329"/>
        <v>68038.653454590225</v>
      </c>
      <c r="J320" s="4">
        <f t="shared" si="330"/>
        <v>30308.420989920127</v>
      </c>
      <c r="K320" s="4">
        <f t="shared" si="331"/>
        <v>81980.395719749242</v>
      </c>
      <c r="L320" s="4">
        <f t="shared" si="332"/>
        <v>22953.695275836722</v>
      </c>
      <c r="M320" s="4">
        <f t="shared" si="333"/>
        <v>6935.634596476737</v>
      </c>
      <c r="N320" s="11">
        <f t="shared" si="334"/>
        <v>-7.9780301636529494E-3</v>
      </c>
      <c r="O320" s="11">
        <f t="shared" si="335"/>
        <v>-2.918425886553333E-3</v>
      </c>
      <c r="P320" s="11">
        <f t="shared" si="336"/>
        <v>-1.1662747073227786E-3</v>
      </c>
      <c r="Q320" s="4">
        <f t="shared" si="337"/>
        <v>777.97006553295603</v>
      </c>
      <c r="R320" s="4">
        <f t="shared" si="338"/>
        <v>1604.6060046835582</v>
      </c>
      <c r="S320" s="4">
        <f t="shared" si="339"/>
        <v>1502.2833472328687</v>
      </c>
      <c r="T320" s="4">
        <f t="shared" si="340"/>
        <v>8.1428370815903648</v>
      </c>
      <c r="U320" s="4">
        <f t="shared" si="341"/>
        <v>23.583741347181284</v>
      </c>
      <c r="V320" s="4">
        <f t="shared" si="342"/>
        <v>49.566532935928699</v>
      </c>
      <c r="W320" s="11">
        <f t="shared" si="343"/>
        <v>-1.0734613539272964E-2</v>
      </c>
      <c r="X320" s="11">
        <f t="shared" si="344"/>
        <v>-1.217998157191269E-2</v>
      </c>
      <c r="Y320" s="11">
        <f t="shared" si="345"/>
        <v>-9.7425357312937999E-3</v>
      </c>
      <c r="Z320" s="4">
        <f t="shared" si="358"/>
        <v>502.81126122753585</v>
      </c>
      <c r="AA320" s="4">
        <f t="shared" si="359"/>
        <v>4052.9527668321348</v>
      </c>
      <c r="AB320" s="4">
        <f t="shared" si="360"/>
        <v>37380.753815706063</v>
      </c>
      <c r="AC320" s="12">
        <f t="shared" si="346"/>
        <v>0.79284123366188131</v>
      </c>
      <c r="AD320" s="12">
        <f t="shared" si="347"/>
        <v>3.1097226773762268</v>
      </c>
      <c r="AE320" s="12">
        <f t="shared" si="348"/>
        <v>30.764336058558499</v>
      </c>
      <c r="AF320" s="11">
        <f t="shared" si="349"/>
        <v>-4.0504037456468023E-3</v>
      </c>
      <c r="AG320" s="11">
        <f t="shared" si="350"/>
        <v>2.9673830763510267E-4</v>
      </c>
      <c r="AH320" s="11">
        <f t="shared" si="351"/>
        <v>9.7937136394747881E-3</v>
      </c>
      <c r="AI320" s="1">
        <f t="shared" si="315"/>
        <v>206794.2093177705</v>
      </c>
      <c r="AJ320" s="1">
        <f t="shared" si="316"/>
        <v>139936.14648235549</v>
      </c>
      <c r="AK320" s="1">
        <f t="shared" si="317"/>
        <v>61261.331410985702</v>
      </c>
      <c r="AL320" s="10">
        <f t="shared" si="352"/>
        <v>100.7346736101925</v>
      </c>
      <c r="AM320" s="10">
        <f t="shared" si="353"/>
        <v>25.265993849368886</v>
      </c>
      <c r="AN320" s="10">
        <f t="shared" si="354"/>
        <v>7.8277918604121517</v>
      </c>
      <c r="AO320" s="7">
        <f t="shared" si="355"/>
        <v>1.4521237996922042E-3</v>
      </c>
      <c r="AP320" s="7">
        <f t="shared" si="356"/>
        <v>1.8292929949942647E-3</v>
      </c>
      <c r="AQ320" s="7">
        <f t="shared" si="357"/>
        <v>1.6593995561972579E-3</v>
      </c>
      <c r="AR320" s="1">
        <f t="shared" si="363"/>
        <v>95540.418866026477</v>
      </c>
      <c r="AS320" s="1">
        <f t="shared" si="361"/>
        <v>68038.653454590225</v>
      </c>
      <c r="AT320" s="1">
        <f t="shared" si="362"/>
        <v>30308.420989920127</v>
      </c>
      <c r="AU320" s="1">
        <f t="shared" si="318"/>
        <v>19108.083773205297</v>
      </c>
      <c r="AV320" s="1">
        <f t="shared" si="319"/>
        <v>13607.730690918046</v>
      </c>
      <c r="AW320" s="1">
        <f t="shared" si="320"/>
        <v>6061.6841979840256</v>
      </c>
      <c r="AX320">
        <v>0.2</v>
      </c>
      <c r="AY320">
        <v>0.2</v>
      </c>
      <c r="AZ320">
        <v>0.2</v>
      </c>
      <c r="BA320">
        <f t="shared" si="304"/>
        <v>0.20000000000000004</v>
      </c>
      <c r="BB320">
        <f t="shared" si="310"/>
        <v>4.000000000000001E-3</v>
      </c>
      <c r="BC320">
        <f t="shared" si="305"/>
        <v>4.000000000000001E-3</v>
      </c>
      <c r="BD320">
        <f t="shared" si="306"/>
        <v>4.000000000000001E-3</v>
      </c>
      <c r="BE320">
        <f t="shared" si="307"/>
        <v>382.161675464106</v>
      </c>
      <c r="BF320">
        <f t="shared" si="308"/>
        <v>272.15461381836099</v>
      </c>
      <c r="BG320">
        <f t="shared" si="309"/>
        <v>121.23368395968053</v>
      </c>
      <c r="BH320">
        <f t="shared" si="311"/>
        <v>7600.499530004905</v>
      </c>
      <c r="BI320">
        <f t="shared" si="312"/>
        <v>671.49712684927772</v>
      </c>
      <c r="BJ320">
        <f t="shared" si="313"/>
        <v>32.432113209215814</v>
      </c>
      <c r="BK320" s="7">
        <f t="shared" si="314"/>
        <v>2.4854073388798831E-2</v>
      </c>
      <c r="BL320" s="8">
        <f>BL$3*temperature!$I430+BL$4*temperature!$I430^2+BL$5*temperature!$I430^6</f>
        <v>-70.940994333968476</v>
      </c>
      <c r="BM320" s="8">
        <f>BM$3*temperature!$I430+BM$4*temperature!$I430^2+BM$5*temperature!$I430^6</f>
        <v>-57.750626301793019</v>
      </c>
      <c r="BN320" s="8">
        <f>BN$3*temperature!$I430+BN$4*temperature!$I430^2+BN$5*temperature!$I430^6</f>
        <v>-47.483871361403899</v>
      </c>
      <c r="BO320" s="8"/>
      <c r="BP320" s="8"/>
      <c r="BQ320" s="8"/>
    </row>
    <row r="321" spans="1:69" x14ac:dyDescent="0.3">
      <c r="A321">
        <f t="shared" si="321"/>
        <v>2275</v>
      </c>
      <c r="B321" s="4">
        <f t="shared" si="322"/>
        <v>1165.4056865382177</v>
      </c>
      <c r="C321" s="4">
        <f t="shared" si="323"/>
        <v>2964.1699658818952</v>
      </c>
      <c r="D321" s="4">
        <f t="shared" si="324"/>
        <v>4369.9565186178443</v>
      </c>
      <c r="E321" s="11">
        <f t="shared" si="325"/>
        <v>5.1331431245706503E-9</v>
      </c>
      <c r="F321" s="11">
        <f t="shared" si="326"/>
        <v>1.0112636160783674E-8</v>
      </c>
      <c r="G321" s="11">
        <f t="shared" si="327"/>
        <v>2.0644586994147596E-8</v>
      </c>
      <c r="H321" s="4">
        <f t="shared" si="328"/>
        <v>94774.358837035223</v>
      </c>
      <c r="I321" s="4">
        <f t="shared" si="329"/>
        <v>67839.050159529506</v>
      </c>
      <c r="J321" s="4">
        <f t="shared" si="330"/>
        <v>30272.747951324654</v>
      </c>
      <c r="K321" s="4">
        <f t="shared" si="331"/>
        <v>81323.061944684654</v>
      </c>
      <c r="L321" s="4">
        <f t="shared" si="332"/>
        <v>22886.356362951046</v>
      </c>
      <c r="M321" s="4">
        <f t="shared" si="333"/>
        <v>6927.4712053426783</v>
      </c>
      <c r="N321" s="11">
        <f t="shared" si="334"/>
        <v>-8.0181825092878745E-3</v>
      </c>
      <c r="O321" s="11">
        <f t="shared" si="335"/>
        <v>-2.9336850592663888E-3</v>
      </c>
      <c r="P321" s="11">
        <f t="shared" si="336"/>
        <v>-1.1770215141100326E-3</v>
      </c>
      <c r="Q321" s="4">
        <f t="shared" si="337"/>
        <v>763.44791699092445</v>
      </c>
      <c r="R321" s="4">
        <f t="shared" si="338"/>
        <v>1580.4118765872668</v>
      </c>
      <c r="S321" s="4">
        <f t="shared" si="339"/>
        <v>1485.896335844435</v>
      </c>
      <c r="T321" s="4">
        <f t="shared" si="340"/>
        <v>8.0554268724062315</v>
      </c>
      <c r="U321" s="4">
        <f t="shared" si="341"/>
        <v>23.296491812175862</v>
      </c>
      <c r="V321" s="4">
        <f t="shared" si="342"/>
        <v>49.083629217724059</v>
      </c>
      <c r="W321" s="11">
        <f t="shared" si="343"/>
        <v>-1.0734613539272964E-2</v>
      </c>
      <c r="X321" s="11">
        <f t="shared" si="344"/>
        <v>-1.217998157191269E-2</v>
      </c>
      <c r="Y321" s="11">
        <f t="shared" si="345"/>
        <v>-9.7425357312937999E-3</v>
      </c>
      <c r="Z321" s="4">
        <f t="shared" si="358"/>
        <v>491.44674412221002</v>
      </c>
      <c r="AA321" s="4">
        <f t="shared" si="359"/>
        <v>3993.0882955762991</v>
      </c>
      <c r="AB321" s="4">
        <f t="shared" si="360"/>
        <v>37335.506689473172</v>
      </c>
      <c r="AC321" s="12">
        <f t="shared" si="346"/>
        <v>0.78962990655935394</v>
      </c>
      <c r="AD321" s="12">
        <f t="shared" si="347"/>
        <v>3.110645451220726</v>
      </c>
      <c r="AE321" s="12">
        <f t="shared" si="348"/>
        <v>31.065633156224589</v>
      </c>
      <c r="AF321" s="11">
        <f t="shared" si="349"/>
        <v>-4.0504037456468023E-3</v>
      </c>
      <c r="AG321" s="11">
        <f t="shared" si="350"/>
        <v>2.9673830763510267E-4</v>
      </c>
      <c r="AH321" s="11">
        <f t="shared" si="351"/>
        <v>9.7937136394747881E-3</v>
      </c>
      <c r="AI321" s="1">
        <f t="shared" si="315"/>
        <v>205222.87215919874</v>
      </c>
      <c r="AJ321" s="1">
        <f t="shared" si="316"/>
        <v>139550.26252503798</v>
      </c>
      <c r="AK321" s="1">
        <f t="shared" si="317"/>
        <v>61196.882467871161</v>
      </c>
      <c r="AL321" s="10">
        <f t="shared" si="352"/>
        <v>100.87949003502605</v>
      </c>
      <c r="AM321" s="10">
        <f t="shared" si="353"/>
        <v>25.311750565873506</v>
      </c>
      <c r="AN321" s="10">
        <f t="shared" si="354"/>
        <v>7.840651400407932</v>
      </c>
      <c r="AO321" s="7">
        <f t="shared" si="355"/>
        <v>1.4376025616952821E-3</v>
      </c>
      <c r="AP321" s="7">
        <f t="shared" si="356"/>
        <v>1.811000065044322E-3</v>
      </c>
      <c r="AQ321" s="7">
        <f t="shared" si="357"/>
        <v>1.6428055606352854E-3</v>
      </c>
      <c r="AR321" s="1">
        <f t="shared" si="363"/>
        <v>94774.358837035223</v>
      </c>
      <c r="AS321" s="1">
        <f t="shared" si="361"/>
        <v>67839.050159529506</v>
      </c>
      <c r="AT321" s="1">
        <f t="shared" si="362"/>
        <v>30272.747951324654</v>
      </c>
      <c r="AU321" s="1">
        <f t="shared" si="318"/>
        <v>18954.871767407047</v>
      </c>
      <c r="AV321" s="1">
        <f t="shared" si="319"/>
        <v>13567.810031905901</v>
      </c>
      <c r="AW321" s="1">
        <f t="shared" si="320"/>
        <v>6054.5495902649309</v>
      </c>
      <c r="AX321">
        <v>0.2</v>
      </c>
      <c r="AY321">
        <v>0.2</v>
      </c>
      <c r="AZ321">
        <v>0.2</v>
      </c>
      <c r="BA321">
        <f t="shared" si="304"/>
        <v>0.2</v>
      </c>
      <c r="BB321">
        <f t="shared" si="310"/>
        <v>4.000000000000001E-3</v>
      </c>
      <c r="BC321">
        <f t="shared" si="305"/>
        <v>4.000000000000001E-3</v>
      </c>
      <c r="BD321">
        <f t="shared" si="306"/>
        <v>4.000000000000001E-3</v>
      </c>
      <c r="BE321">
        <f t="shared" si="307"/>
        <v>379.097435348141</v>
      </c>
      <c r="BF321">
        <f t="shared" si="308"/>
        <v>271.35620063811808</v>
      </c>
      <c r="BG321">
        <f t="shared" si="309"/>
        <v>121.09099180529864</v>
      </c>
      <c r="BH321">
        <f t="shared" si="311"/>
        <v>7713.9067433493728</v>
      </c>
      <c r="BI321">
        <f t="shared" si="312"/>
        <v>679.56473924890963</v>
      </c>
      <c r="BJ321">
        <f t="shared" si="313"/>
        <v>32.43319899537898</v>
      </c>
      <c r="BK321" s="7">
        <f t="shared" si="314"/>
        <v>2.4835462520541113E-2</v>
      </c>
      <c r="BL321" s="8">
        <f>BL$3*temperature!$I431+BL$4*temperature!$I431^2+BL$5*temperature!$I431^6</f>
        <v>-71.168782848911889</v>
      </c>
      <c r="BM321" s="8">
        <f>BM$3*temperature!$I431+BM$4*temperature!$I431^2+BM$5*temperature!$I431^6</f>
        <v>-57.925553783761202</v>
      </c>
      <c r="BN321" s="8">
        <f>BN$3*temperature!$I431+BN$4*temperature!$I431^2+BN$5*temperature!$I431^6</f>
        <v>-47.619216983495761</v>
      </c>
      <c r="BO321" s="8"/>
      <c r="BP321" s="8"/>
      <c r="BQ321" s="8"/>
    </row>
    <row r="322" spans="1:69" x14ac:dyDescent="0.3">
      <c r="A322">
        <f t="shared" si="321"/>
        <v>2276</v>
      </c>
      <c r="B322" s="4">
        <f t="shared" si="322"/>
        <v>1165.4056922213019</v>
      </c>
      <c r="C322" s="4">
        <f t="shared" si="323"/>
        <v>2964.1699943586887</v>
      </c>
      <c r="D322" s="4">
        <f t="shared" si="324"/>
        <v>4369.9566043229952</v>
      </c>
      <c r="E322" s="11">
        <f t="shared" si="325"/>
        <v>4.8764859683421175E-9</v>
      </c>
      <c r="F322" s="11">
        <f t="shared" si="326"/>
        <v>9.6070043527444895E-9</v>
      </c>
      <c r="G322" s="11">
        <f t="shared" si="327"/>
        <v>1.9612357644440214E-8</v>
      </c>
      <c r="H322" s="4">
        <f t="shared" si="328"/>
        <v>94010.618237610237</v>
      </c>
      <c r="I322" s="4">
        <f t="shared" si="329"/>
        <v>67639.008910655451</v>
      </c>
      <c r="J322" s="4">
        <f t="shared" si="330"/>
        <v>30236.79613973193</v>
      </c>
      <c r="K322" s="4">
        <f t="shared" si="331"/>
        <v>80667.718430671885</v>
      </c>
      <c r="L322" s="4">
        <f t="shared" si="332"/>
        <v>22818.869713742399</v>
      </c>
      <c r="M322" s="4">
        <f t="shared" si="333"/>
        <v>6919.2440286066167</v>
      </c>
      <c r="N322" s="11">
        <f t="shared" si="334"/>
        <v>-8.0585199123285323E-3</v>
      </c>
      <c r="O322" s="11">
        <f t="shared" si="335"/>
        <v>-2.9487721041474568E-3</v>
      </c>
      <c r="P322" s="11">
        <f t="shared" si="336"/>
        <v>-1.1876161577859534E-3</v>
      </c>
      <c r="Q322" s="4">
        <f t="shared" si="337"/>
        <v>749.16638419294725</v>
      </c>
      <c r="R322" s="4">
        <f t="shared" si="338"/>
        <v>1556.5589916105055</v>
      </c>
      <c r="S322" s="4">
        <f t="shared" si="339"/>
        <v>1469.6724844303135</v>
      </c>
      <c r="T322" s="4">
        <f t="shared" si="340"/>
        <v>7.9689549780370763</v>
      </c>
      <c r="U322" s="4">
        <f t="shared" si="341"/>
        <v>23.012740971213347</v>
      </c>
      <c r="V322" s="4">
        <f t="shared" si="342"/>
        <v>48.605430206248805</v>
      </c>
      <c r="W322" s="11">
        <f t="shared" si="343"/>
        <v>-1.0734613539272964E-2</v>
      </c>
      <c r="X322" s="11">
        <f t="shared" si="344"/>
        <v>-1.217998157191269E-2</v>
      </c>
      <c r="Y322" s="11">
        <f t="shared" si="345"/>
        <v>-9.7425357312937999E-3</v>
      </c>
      <c r="Z322" s="4">
        <f t="shared" si="358"/>
        <v>480.31964533370387</v>
      </c>
      <c r="AA322" s="4">
        <f t="shared" si="359"/>
        <v>3934.0478483653883</v>
      </c>
      <c r="AB322" s="4">
        <f t="shared" si="360"/>
        <v>37289.913071878087</v>
      </c>
      <c r="AC322" s="12">
        <f t="shared" si="346"/>
        <v>0.78643158662815116</v>
      </c>
      <c r="AD322" s="12">
        <f t="shared" si="347"/>
        <v>3.111568498887574</v>
      </c>
      <c r="AE322" s="12">
        <f t="shared" si="348"/>
        <v>31.369881071385628</v>
      </c>
      <c r="AF322" s="11">
        <f t="shared" si="349"/>
        <v>-4.0504037456468023E-3</v>
      </c>
      <c r="AG322" s="11">
        <f t="shared" si="350"/>
        <v>2.9673830763510267E-4</v>
      </c>
      <c r="AH322" s="11">
        <f t="shared" si="351"/>
        <v>9.7937136394747881E-3</v>
      </c>
      <c r="AI322" s="1">
        <f t="shared" si="315"/>
        <v>203655.45671068592</v>
      </c>
      <c r="AJ322" s="1">
        <f t="shared" si="316"/>
        <v>139163.04630444007</v>
      </c>
      <c r="AK322" s="1">
        <f t="shared" si="317"/>
        <v>61131.743811348977</v>
      </c>
      <c r="AL322" s="10">
        <f t="shared" si="352"/>
        <v>101.02306440218995</v>
      </c>
      <c r="AM322" s="10">
        <f t="shared" si="353"/>
        <v>25.35713175197548</v>
      </c>
      <c r="AN322" s="10">
        <f t="shared" si="354"/>
        <v>7.8534032594703289</v>
      </c>
      <c r="AO322" s="7">
        <f t="shared" si="355"/>
        <v>1.4232265360783294E-3</v>
      </c>
      <c r="AP322" s="7">
        <f t="shared" si="356"/>
        <v>1.7928900643938788E-3</v>
      </c>
      <c r="AQ322" s="7">
        <f t="shared" si="357"/>
        <v>1.6263775050289326E-3</v>
      </c>
      <c r="AR322" s="1">
        <f t="shared" si="363"/>
        <v>94010.618237610237</v>
      </c>
      <c r="AS322" s="1">
        <f t="shared" si="361"/>
        <v>67639.008910655451</v>
      </c>
      <c r="AT322" s="1">
        <f t="shared" si="362"/>
        <v>30236.79613973193</v>
      </c>
      <c r="AU322" s="1">
        <f t="shared" si="318"/>
        <v>18802.123647522047</v>
      </c>
      <c r="AV322" s="1">
        <f t="shared" si="319"/>
        <v>13527.801782131091</v>
      </c>
      <c r="AW322" s="1">
        <f t="shared" si="320"/>
        <v>6047.3592279463865</v>
      </c>
      <c r="AX322">
        <v>0.2</v>
      </c>
      <c r="AY322">
        <v>0.2</v>
      </c>
      <c r="AZ322">
        <v>0.2</v>
      </c>
      <c r="BA322">
        <f t="shared" si="304"/>
        <v>0.2</v>
      </c>
      <c r="BB322">
        <f t="shared" si="310"/>
        <v>4.000000000000001E-3</v>
      </c>
      <c r="BC322">
        <f t="shared" si="305"/>
        <v>4.000000000000001E-3</v>
      </c>
      <c r="BD322">
        <f t="shared" si="306"/>
        <v>4.000000000000001E-3</v>
      </c>
      <c r="BE322">
        <f t="shared" si="307"/>
        <v>376.04247295044104</v>
      </c>
      <c r="BF322">
        <f t="shared" si="308"/>
        <v>270.55603564262185</v>
      </c>
      <c r="BG322">
        <f t="shared" si="309"/>
        <v>120.94718455892775</v>
      </c>
      <c r="BH322">
        <f t="shared" si="311"/>
        <v>7829.0046348028118</v>
      </c>
      <c r="BI322">
        <f t="shared" si="312"/>
        <v>687.72939748315196</v>
      </c>
      <c r="BJ322">
        <f t="shared" si="313"/>
        <v>32.434289757070843</v>
      </c>
      <c r="BK322" s="7">
        <f t="shared" si="314"/>
        <v>2.4816961560136214E-2</v>
      </c>
      <c r="BL322" s="8">
        <f>BL$3*temperature!$I432+BL$4*temperature!$I432^2+BL$5*temperature!$I432^6</f>
        <v>-71.395289786569293</v>
      </c>
      <c r="BM322" s="8">
        <f>BM$3*temperature!$I432+BM$4*temperature!$I432^2+BM$5*temperature!$I432^6</f>
        <v>-58.099487068623013</v>
      </c>
      <c r="BN322" s="8">
        <f>BN$3*temperature!$I432+BN$4*temperature!$I432^2+BN$5*temperature!$I432^6</f>
        <v>-47.753784790717042</v>
      </c>
      <c r="BO322" s="8"/>
      <c r="BP322" s="8"/>
      <c r="BQ322" s="8"/>
    </row>
    <row r="323" spans="1:69" x14ac:dyDescent="0.3">
      <c r="A323">
        <f t="shared" si="321"/>
        <v>2277</v>
      </c>
      <c r="B323" s="4">
        <f t="shared" si="322"/>
        <v>1165.4056976202321</v>
      </c>
      <c r="C323" s="4">
        <f t="shared" si="323"/>
        <v>2964.1700214116427</v>
      </c>
      <c r="D323" s="4">
        <f t="shared" si="324"/>
        <v>4369.956685742889</v>
      </c>
      <c r="E323" s="11">
        <f t="shared" si="325"/>
        <v>4.6326616699250113E-9</v>
      </c>
      <c r="F323" s="11">
        <f t="shared" si="326"/>
        <v>9.1266541351072643E-9</v>
      </c>
      <c r="G323" s="11">
        <f t="shared" si="327"/>
        <v>1.8631739762218202E-8</v>
      </c>
      <c r="H323" s="4">
        <f t="shared" si="328"/>
        <v>93249.221927684557</v>
      </c>
      <c r="I323" s="4">
        <f t="shared" si="329"/>
        <v>67438.548481871519</v>
      </c>
      <c r="J323" s="4">
        <f t="shared" si="330"/>
        <v>30200.571181536758</v>
      </c>
      <c r="K323" s="4">
        <f t="shared" si="331"/>
        <v>80014.386507720206</v>
      </c>
      <c r="L323" s="4">
        <f t="shared" si="332"/>
        <v>22751.241661149685</v>
      </c>
      <c r="M323" s="4">
        <f t="shared" si="333"/>
        <v>6910.9543534074382</v>
      </c>
      <c r="N323" s="11">
        <f t="shared" si="334"/>
        <v>-8.0990504710154454E-3</v>
      </c>
      <c r="O323" s="11">
        <f t="shared" si="335"/>
        <v>-2.9636898514734389E-3</v>
      </c>
      <c r="P323" s="11">
        <f t="shared" si="336"/>
        <v>-1.1980608235387935E-3</v>
      </c>
      <c r="Q323" s="4">
        <f t="shared" si="337"/>
        <v>735.12197228875141</v>
      </c>
      <c r="R323" s="4">
        <f t="shared" si="338"/>
        <v>1533.0431758624773</v>
      </c>
      <c r="S323" s="4">
        <f t="shared" si="339"/>
        <v>1453.6105720319665</v>
      </c>
      <c r="T323" s="4">
        <f t="shared" si="340"/>
        <v>7.8834113260359828</v>
      </c>
      <c r="U323" s="4">
        <f t="shared" si="341"/>
        <v>22.732446210264769</v>
      </c>
      <c r="V323" s="4">
        <f t="shared" si="342"/>
        <v>48.131890065729522</v>
      </c>
      <c r="W323" s="11">
        <f t="shared" si="343"/>
        <v>-1.0734613539272964E-2</v>
      </c>
      <c r="X323" s="11">
        <f t="shared" si="344"/>
        <v>-1.217998157191269E-2</v>
      </c>
      <c r="Y323" s="11">
        <f t="shared" si="345"/>
        <v>-9.7425357312937999E-3</v>
      </c>
      <c r="Z323" s="4">
        <f t="shared" si="358"/>
        <v>469.42539156575197</v>
      </c>
      <c r="AA323" s="4">
        <f t="shared" si="359"/>
        <v>3875.8217035584712</v>
      </c>
      <c r="AB323" s="4">
        <f t="shared" si="360"/>
        <v>37243.980038277274</v>
      </c>
      <c r="AC323" s="12">
        <f t="shared" si="346"/>
        <v>0.78324622118397758</v>
      </c>
      <c r="AD323" s="12">
        <f t="shared" si="347"/>
        <v>3.1124918204580245</v>
      </c>
      <c r="AE323" s="12">
        <f t="shared" si="348"/>
        <v>31.677108703503158</v>
      </c>
      <c r="AF323" s="11">
        <f t="shared" si="349"/>
        <v>-4.0504037456468023E-3</v>
      </c>
      <c r="AG323" s="11">
        <f t="shared" si="350"/>
        <v>2.9673830763510267E-4</v>
      </c>
      <c r="AH323" s="11">
        <f t="shared" si="351"/>
        <v>9.7937136394747881E-3</v>
      </c>
      <c r="AI323" s="1">
        <f t="shared" si="315"/>
        <v>202092.03468713936</v>
      </c>
      <c r="AJ323" s="1">
        <f t="shared" si="316"/>
        <v>138774.54345612714</v>
      </c>
      <c r="AK323" s="1">
        <f t="shared" si="317"/>
        <v>61065.928658160468</v>
      </c>
      <c r="AL323" s="10">
        <f t="shared" si="352"/>
        <v>101.16540532114297</v>
      </c>
      <c r="AM323" s="10">
        <f t="shared" si="353"/>
        <v>25.402139676059324</v>
      </c>
      <c r="AN323" s="10">
        <f t="shared" si="354"/>
        <v>7.8660481318854609</v>
      </c>
      <c r="AO323" s="7">
        <f t="shared" si="355"/>
        <v>1.408994270717546E-3</v>
      </c>
      <c r="AP323" s="7">
        <f t="shared" si="356"/>
        <v>1.7749611637499401E-3</v>
      </c>
      <c r="AQ323" s="7">
        <f t="shared" si="357"/>
        <v>1.6101137299786431E-3</v>
      </c>
      <c r="AR323" s="1">
        <f t="shared" si="363"/>
        <v>93249.221927684557</v>
      </c>
      <c r="AS323" s="1">
        <f t="shared" si="361"/>
        <v>67438.548481871519</v>
      </c>
      <c r="AT323" s="1">
        <f t="shared" si="362"/>
        <v>30200.571181536758</v>
      </c>
      <c r="AU323" s="1">
        <f t="shared" si="318"/>
        <v>18649.844385536911</v>
      </c>
      <c r="AV323" s="1">
        <f t="shared" si="319"/>
        <v>13487.709696374304</v>
      </c>
      <c r="AW323" s="1">
        <f t="shared" si="320"/>
        <v>6040.1142363073523</v>
      </c>
      <c r="AX323">
        <v>0.2</v>
      </c>
      <c r="AY323">
        <v>0.2</v>
      </c>
      <c r="AZ323">
        <v>0.2</v>
      </c>
      <c r="BA323">
        <f t="shared" si="304"/>
        <v>0.20000000000000004</v>
      </c>
      <c r="BB323">
        <f t="shared" si="310"/>
        <v>4.000000000000001E-3</v>
      </c>
      <c r="BC323">
        <f t="shared" si="305"/>
        <v>4.000000000000001E-3</v>
      </c>
      <c r="BD323">
        <f t="shared" si="306"/>
        <v>4.000000000000001E-3</v>
      </c>
      <c r="BE323">
        <f t="shared" si="307"/>
        <v>372.99688771073829</v>
      </c>
      <c r="BF323">
        <f t="shared" si="308"/>
        <v>269.75419392748614</v>
      </c>
      <c r="BG323">
        <f t="shared" si="309"/>
        <v>120.80228472614706</v>
      </c>
      <c r="BH323">
        <f t="shared" si="311"/>
        <v>7945.8183219833982</v>
      </c>
      <c r="BI323">
        <f t="shared" si="312"/>
        <v>695.99226837452125</v>
      </c>
      <c r="BJ323">
        <f t="shared" si="313"/>
        <v>32.435385423897564</v>
      </c>
      <c r="BK323" s="7">
        <f t="shared" si="314"/>
        <v>2.4798567625509332E-2</v>
      </c>
      <c r="BL323" s="8">
        <f>BL$3*temperature!$I433+BL$4*temperature!$I433^2+BL$5*temperature!$I433^6</f>
        <v>-71.620525954510697</v>
      </c>
      <c r="BM323" s="8">
        <f>BM$3*temperature!$I433+BM$4*temperature!$I433^2+BM$5*temperature!$I433^6</f>
        <v>-58.272434669208948</v>
      </c>
      <c r="BN323" s="8">
        <f>BN$3*temperature!$I433+BN$4*temperature!$I433^2+BN$5*temperature!$I433^6</f>
        <v>-47.887581552203272</v>
      </c>
      <c r="BO323" s="8"/>
      <c r="BP323" s="8"/>
      <c r="BQ323" s="8"/>
    </row>
    <row r="324" spans="1:69" x14ac:dyDescent="0.3">
      <c r="A324">
        <f t="shared" si="321"/>
        <v>2278</v>
      </c>
      <c r="B324" s="4">
        <f t="shared" si="322"/>
        <v>1165.4057027492161</v>
      </c>
      <c r="C324" s="4">
        <f t="shared" si="323"/>
        <v>2964.1700471119493</v>
      </c>
      <c r="D324" s="4">
        <f t="shared" si="324"/>
        <v>4369.95676309179</v>
      </c>
      <c r="E324" s="11">
        <f t="shared" si="325"/>
        <v>4.4010285864287604E-9</v>
      </c>
      <c r="F324" s="11">
        <f t="shared" si="326"/>
        <v>8.6703214283519008E-9</v>
      </c>
      <c r="G324" s="11">
        <f t="shared" si="327"/>
        <v>1.770015277410729E-8</v>
      </c>
      <c r="H324" s="4">
        <f t="shared" si="328"/>
        <v>92490.193969508604</v>
      </c>
      <c r="I324" s="4">
        <f t="shared" si="329"/>
        <v>67237.687323388978</v>
      </c>
      <c r="J324" s="4">
        <f t="shared" si="330"/>
        <v>30164.078624520596</v>
      </c>
      <c r="K324" s="4">
        <f t="shared" si="331"/>
        <v>79363.086821458259</v>
      </c>
      <c r="L324" s="4">
        <f t="shared" si="332"/>
        <v>22683.478428945065</v>
      </c>
      <c r="M324" s="4">
        <f t="shared" si="333"/>
        <v>6902.6034489135754</v>
      </c>
      <c r="N324" s="11">
        <f t="shared" si="334"/>
        <v>-8.1397822902647965E-3</v>
      </c>
      <c r="O324" s="11">
        <f t="shared" si="335"/>
        <v>-2.9784410545088402E-3</v>
      </c>
      <c r="P324" s="11">
        <f t="shared" si="336"/>
        <v>-1.208357640178237E-3</v>
      </c>
      <c r="Q324" s="4">
        <f t="shared" si="337"/>
        <v>721.31122543454501</v>
      </c>
      <c r="R324" s="4">
        <f t="shared" si="338"/>
        <v>1509.8602873440038</v>
      </c>
      <c r="S324" s="4">
        <f t="shared" si="339"/>
        <v>1437.709375684871</v>
      </c>
      <c r="T324" s="4">
        <f t="shared" si="340"/>
        <v>7.798785952079859</v>
      </c>
      <c r="U324" s="4">
        <f t="shared" si="341"/>
        <v>22.455565434339249</v>
      </c>
      <c r="V324" s="4">
        <f t="shared" si="342"/>
        <v>47.662963406949444</v>
      </c>
      <c r="W324" s="11">
        <f t="shared" si="343"/>
        <v>-1.0734613539272964E-2</v>
      </c>
      <c r="X324" s="11">
        <f t="shared" si="344"/>
        <v>-1.217998157191269E-2</v>
      </c>
      <c r="Y324" s="11">
        <f t="shared" si="345"/>
        <v>-9.7425357312937999E-3</v>
      </c>
      <c r="Z324" s="4">
        <f t="shared" si="358"/>
        <v>458.75948746578973</v>
      </c>
      <c r="AA324" s="4">
        <f t="shared" si="359"/>
        <v>3818.4002057154485</v>
      </c>
      <c r="AB324" s="4">
        <f t="shared" si="360"/>
        <v>37197.714563949354</v>
      </c>
      <c r="AC324" s="12">
        <f t="shared" si="346"/>
        <v>0.78007375775593024</v>
      </c>
      <c r="AD324" s="12">
        <f t="shared" si="347"/>
        <v>3.1134154160133551</v>
      </c>
      <c r="AE324" s="12">
        <f t="shared" si="348"/>
        <v>31.987345235071782</v>
      </c>
      <c r="AF324" s="11">
        <f t="shared" si="349"/>
        <v>-4.0504037456468023E-3</v>
      </c>
      <c r="AG324" s="11">
        <f t="shared" si="350"/>
        <v>2.9673830763510267E-4</v>
      </c>
      <c r="AH324" s="11">
        <f t="shared" si="351"/>
        <v>9.7937136394747881E-3</v>
      </c>
      <c r="AI324" s="1">
        <f t="shared" si="315"/>
        <v>200532.67560396233</v>
      </c>
      <c r="AJ324" s="1">
        <f t="shared" si="316"/>
        <v>138384.79880688872</v>
      </c>
      <c r="AK324" s="1">
        <f t="shared" si="317"/>
        <v>60999.450028651772</v>
      </c>
      <c r="AL324" s="10">
        <f t="shared" si="352"/>
        <v>101.30652138287036</v>
      </c>
      <c r="AM324" s="10">
        <f t="shared" si="353"/>
        <v>25.446776609346472</v>
      </c>
      <c r="AN324" s="10">
        <f t="shared" si="354"/>
        <v>7.8785867116623036</v>
      </c>
      <c r="AO324" s="7">
        <f t="shared" si="355"/>
        <v>1.3949043280103706E-3</v>
      </c>
      <c r="AP324" s="7">
        <f t="shared" si="356"/>
        <v>1.7572115521124407E-3</v>
      </c>
      <c r="AQ324" s="7">
        <f t="shared" si="357"/>
        <v>1.5940125926788566E-3</v>
      </c>
      <c r="AR324" s="1">
        <f t="shared" si="363"/>
        <v>92490.193969508604</v>
      </c>
      <c r="AS324" s="1">
        <f t="shared" si="361"/>
        <v>67237.687323388978</v>
      </c>
      <c r="AT324" s="1">
        <f t="shared" si="362"/>
        <v>30164.078624520596</v>
      </c>
      <c r="AU324" s="1">
        <f t="shared" si="318"/>
        <v>18498.03879390172</v>
      </c>
      <c r="AV324" s="1">
        <f t="shared" si="319"/>
        <v>13447.537464677796</v>
      </c>
      <c r="AW324" s="1">
        <f t="shared" si="320"/>
        <v>6032.8157249041196</v>
      </c>
      <c r="AX324">
        <v>0.2</v>
      </c>
      <c r="AY324">
        <v>0.2</v>
      </c>
      <c r="AZ324">
        <v>0.2</v>
      </c>
      <c r="BA324">
        <f t="shared" si="304"/>
        <v>0.2</v>
      </c>
      <c r="BB324">
        <f t="shared" si="310"/>
        <v>4.000000000000001E-3</v>
      </c>
      <c r="BC324">
        <f t="shared" si="305"/>
        <v>4.000000000000001E-3</v>
      </c>
      <c r="BD324">
        <f t="shared" si="306"/>
        <v>4.000000000000001E-3</v>
      </c>
      <c r="BE324">
        <f t="shared" si="307"/>
        <v>369.9607758780345</v>
      </c>
      <c r="BF324">
        <f t="shared" si="308"/>
        <v>268.95074929355599</v>
      </c>
      <c r="BG324">
        <f t="shared" si="309"/>
        <v>120.65631449808241</v>
      </c>
      <c r="BH324">
        <f t="shared" si="311"/>
        <v>8064.3732933288475</v>
      </c>
      <c r="BI324">
        <f t="shared" si="312"/>
        <v>704.35453279880346</v>
      </c>
      <c r="BJ324">
        <f t="shared" si="313"/>
        <v>32.436485927288139</v>
      </c>
      <c r="BK324" s="7">
        <f t="shared" si="314"/>
        <v>2.4780277924632416E-2</v>
      </c>
      <c r="BL324" s="8">
        <f>BL$3*temperature!$I434+BL$4*temperature!$I434^2+BL$5*temperature!$I434^6</f>
        <v>-71.844502070425364</v>
      </c>
      <c r="BM324" s="8">
        <f>BM$3*temperature!$I434+BM$4*temperature!$I434^2+BM$5*temperature!$I434^6</f>
        <v>-58.44440502466481</v>
      </c>
      <c r="BN324" s="8">
        <f>BN$3*temperature!$I434+BN$4*temperature!$I434^2+BN$5*temperature!$I434^6</f>
        <v>-48.020613976088342</v>
      </c>
      <c r="BO324" s="8"/>
      <c r="BP324" s="8"/>
      <c r="BQ324" s="8"/>
    </row>
    <row r="325" spans="1:69" x14ac:dyDescent="0.3">
      <c r="A325">
        <f t="shared" si="321"/>
        <v>2279</v>
      </c>
      <c r="B325" s="4">
        <f t="shared" si="322"/>
        <v>1165.4057076217507</v>
      </c>
      <c r="C325" s="4">
        <f t="shared" si="323"/>
        <v>2964.1700715272414</v>
      </c>
      <c r="D325" s="4">
        <f t="shared" si="324"/>
        <v>4369.9568365732466</v>
      </c>
      <c r="E325" s="11">
        <f t="shared" si="325"/>
        <v>4.1809771571073224E-9</v>
      </c>
      <c r="F325" s="11">
        <f t="shared" si="326"/>
        <v>8.2368053569343059E-9</v>
      </c>
      <c r="G325" s="11">
        <f t="shared" si="327"/>
        <v>1.6815145135401924E-8</v>
      </c>
      <c r="H325" s="4">
        <f t="shared" si="328"/>
        <v>91733.557651021387</v>
      </c>
      <c r="I325" s="4">
        <f t="shared" si="329"/>
        <v>67036.443568432194</v>
      </c>
      <c r="J325" s="4">
        <f t="shared" si="330"/>
        <v>30127.323939439288</v>
      </c>
      <c r="K325" s="4">
        <f t="shared" si="331"/>
        <v>78713.839353183284</v>
      </c>
      <c r="L325" s="4">
        <f t="shared" si="332"/>
        <v>22615.586133994238</v>
      </c>
      <c r="M325" s="4">
        <f t="shared" si="333"/>
        <v>6894.1925666853922</v>
      </c>
      <c r="N325" s="11">
        <f t="shared" si="334"/>
        <v>-8.1807234859144762E-3</v>
      </c>
      <c r="O325" s="11">
        <f t="shared" si="335"/>
        <v>-2.9930283912803501E-3</v>
      </c>
      <c r="P325" s="11">
        <f t="shared" si="336"/>
        <v>-1.2185086816057789E-3</v>
      </c>
      <c r="Q325" s="4">
        <f t="shared" si="337"/>
        <v>707.73072678383221</v>
      </c>
      <c r="R325" s="4">
        <f t="shared" si="338"/>
        <v>1487.0062164123369</v>
      </c>
      <c r="S325" s="4">
        <f t="shared" si="339"/>
        <v>1421.9676708475952</v>
      </c>
      <c r="T325" s="4">
        <f t="shared" si="340"/>
        <v>7.7150689988087704</v>
      </c>
      <c r="U325" s="4">
        <f t="shared" si="341"/>
        <v>22.182057061162116</v>
      </c>
      <c r="V325" s="4">
        <f t="shared" si="342"/>
        <v>47.198605282897887</v>
      </c>
      <c r="W325" s="11">
        <f t="shared" si="343"/>
        <v>-1.0734613539272964E-2</v>
      </c>
      <c r="X325" s="11">
        <f t="shared" si="344"/>
        <v>-1.217998157191269E-2</v>
      </c>
      <c r="Y325" s="11">
        <f t="shared" si="345"/>
        <v>-9.7425357312937999E-3</v>
      </c>
      <c r="Z325" s="4">
        <f t="shared" si="358"/>
        <v>448.317514662272</v>
      </c>
      <c r="AA325" s="4">
        <f t="shared" si="359"/>
        <v>3761.7737669563053</v>
      </c>
      <c r="AB325" s="4">
        <f t="shared" si="360"/>
        <v>37151.123526119678</v>
      </c>
      <c r="AC325" s="12">
        <f t="shared" si="346"/>
        <v>0.77691414408563486</v>
      </c>
      <c r="AD325" s="12">
        <f t="shared" si="347"/>
        <v>3.1143392856348679</v>
      </c>
      <c r="AE325" s="12">
        <f t="shared" si="348"/>
        <v>32.300620134391096</v>
      </c>
      <c r="AF325" s="11">
        <f t="shared" si="349"/>
        <v>-4.0504037456468023E-3</v>
      </c>
      <c r="AG325" s="11">
        <f t="shared" si="350"/>
        <v>2.9673830763510267E-4</v>
      </c>
      <c r="AH325" s="11">
        <f t="shared" si="351"/>
        <v>9.7937136394747881E-3</v>
      </c>
      <c r="AI325" s="1">
        <f t="shared" si="315"/>
        <v>198977.44683746781</v>
      </c>
      <c r="AJ325" s="1">
        <f t="shared" si="316"/>
        <v>137993.85639087766</v>
      </c>
      <c r="AK325" s="1">
        <f t="shared" si="317"/>
        <v>60932.320750690713</v>
      </c>
      <c r="AL325" s="10">
        <f t="shared" si="352"/>
        <v>101.44642115895168</v>
      </c>
      <c r="AM325" s="10">
        <f t="shared" si="353"/>
        <v>25.491044825470222</v>
      </c>
      <c r="AN325" s="10">
        <f t="shared" si="354"/>
        <v>7.8910196924288964</v>
      </c>
      <c r="AO325" s="7">
        <f t="shared" si="355"/>
        <v>1.3809552847302668E-3</v>
      </c>
      <c r="AP325" s="7">
        <f t="shared" si="356"/>
        <v>1.7396394365913163E-3</v>
      </c>
      <c r="AQ325" s="7">
        <f t="shared" si="357"/>
        <v>1.578072466752068E-3</v>
      </c>
      <c r="AR325" s="1">
        <f t="shared" si="363"/>
        <v>91733.557651021387</v>
      </c>
      <c r="AS325" s="1">
        <f t="shared" si="361"/>
        <v>67036.443568432194</v>
      </c>
      <c r="AT325" s="1">
        <f t="shared" si="362"/>
        <v>30127.323939439288</v>
      </c>
      <c r="AU325" s="1">
        <f t="shared" si="318"/>
        <v>18346.711530204277</v>
      </c>
      <c r="AV325" s="1">
        <f t="shared" si="319"/>
        <v>13407.288713686439</v>
      </c>
      <c r="AW325" s="1">
        <f t="shared" si="320"/>
        <v>6025.4647878878577</v>
      </c>
      <c r="AX325">
        <v>0.2</v>
      </c>
      <c r="AY325">
        <v>0.2</v>
      </c>
      <c r="AZ325">
        <v>0.2</v>
      </c>
      <c r="BA325">
        <f t="shared" si="304"/>
        <v>0.2</v>
      </c>
      <c r="BB325">
        <f t="shared" si="310"/>
        <v>4.000000000000001E-3</v>
      </c>
      <c r="BC325">
        <f t="shared" si="305"/>
        <v>4.000000000000001E-3</v>
      </c>
      <c r="BD325">
        <f t="shared" si="306"/>
        <v>4.000000000000001E-3</v>
      </c>
      <c r="BE325">
        <f t="shared" si="307"/>
        <v>366.93423060408566</v>
      </c>
      <c r="BF325">
        <f t="shared" si="308"/>
        <v>268.14577427372882</v>
      </c>
      <c r="BG325">
        <f t="shared" si="309"/>
        <v>120.50929575775717</v>
      </c>
      <c r="BH325">
        <f t="shared" si="311"/>
        <v>8184.6954134840289</v>
      </c>
      <c r="BI325">
        <f t="shared" si="312"/>
        <v>712.81738585435642</v>
      </c>
      <c r="BJ325">
        <f t="shared" si="313"/>
        <v>32.437591200446796</v>
      </c>
      <c r="BK325" s="7">
        <f t="shared" si="314"/>
        <v>2.4762089753840727E-2</v>
      </c>
      <c r="BL325" s="8">
        <f>BL$3*temperature!$I435+BL$4*temperature!$I435^2+BL$5*temperature!$I435^6</f>
        <v>-72.06722876088007</v>
      </c>
      <c r="BM325" s="8">
        <f>BM$3*temperature!$I435+BM$4*temperature!$I435^2+BM$5*temperature!$I435^6</f>
        <v>-58.615406499608113</v>
      </c>
      <c r="BN325" s="8">
        <f>BN$3*temperature!$I435+BN$4*temperature!$I435^2+BN$5*temperature!$I435^6</f>
        <v>-48.152888708945781</v>
      </c>
      <c r="BO325" s="8"/>
      <c r="BP325" s="8"/>
      <c r="BQ325" s="8"/>
    </row>
    <row r="326" spans="1:69" x14ac:dyDescent="0.3">
      <c r="A326">
        <f t="shared" si="321"/>
        <v>2280</v>
      </c>
      <c r="B326" s="4">
        <f t="shared" si="322"/>
        <v>1165.4057122506588</v>
      </c>
      <c r="C326" s="4">
        <f t="shared" si="323"/>
        <v>2964.1700947217687</v>
      </c>
      <c r="D326" s="4">
        <f t="shared" si="324"/>
        <v>4369.9569063806321</v>
      </c>
      <c r="E326" s="11">
        <f t="shared" si="325"/>
        <v>3.971928299251956E-9</v>
      </c>
      <c r="F326" s="11">
        <f t="shared" si="326"/>
        <v>7.8249650890875896E-9</v>
      </c>
      <c r="G326" s="11">
        <f t="shared" si="327"/>
        <v>1.5974387878631828E-8</v>
      </c>
      <c r="H326" s="4">
        <f t="shared" si="328"/>
        <v>90979.335508591656</v>
      </c>
      <c r="I326" s="4">
        <f t="shared" si="329"/>
        <v>66834.83503979462</v>
      </c>
      <c r="J326" s="4">
        <f t="shared" si="330"/>
        <v>30090.312521571766</v>
      </c>
      <c r="K326" s="4">
        <f t="shared" si="331"/>
        <v>78066.663439370168</v>
      </c>
      <c r="L326" s="4">
        <f t="shared" si="332"/>
        <v>22547.570788466528</v>
      </c>
      <c r="M326" s="4">
        <f t="shared" si="333"/>
        <v>6885.7229410286636</v>
      </c>
      <c r="N326" s="11">
        <f t="shared" si="334"/>
        <v>-8.2218821890936988E-3</v>
      </c>
      <c r="O326" s="11">
        <f t="shared" si="335"/>
        <v>-3.0074544663458713E-3</v>
      </c>
      <c r="P326" s="11">
        <f t="shared" si="336"/>
        <v>-1.2285159683029789E-3</v>
      </c>
      <c r="Q326" s="4">
        <f t="shared" si="337"/>
        <v>694.37709845635391</v>
      </c>
      <c r="R326" s="4">
        <f t="shared" si="338"/>
        <v>1464.4768862096221</v>
      </c>
      <c r="S326" s="4">
        <f t="shared" si="339"/>
        <v>1406.3842318146953</v>
      </c>
      <c r="T326" s="4">
        <f t="shared" si="340"/>
        <v>7.632250714677733</v>
      </c>
      <c r="U326" s="4">
        <f t="shared" si="341"/>
        <v>21.911880014930045</v>
      </c>
      <c r="V326" s="4">
        <f t="shared" si="342"/>
        <v>46.738771184462024</v>
      </c>
      <c r="W326" s="11">
        <f t="shared" si="343"/>
        <v>-1.0734613539272964E-2</v>
      </c>
      <c r="X326" s="11">
        <f t="shared" si="344"/>
        <v>-1.217998157191269E-2</v>
      </c>
      <c r="Y326" s="11">
        <f t="shared" si="345"/>
        <v>-9.7425357312937999E-3</v>
      </c>
      <c r="Z326" s="4">
        <f t="shared" si="358"/>
        <v>438.09513079717601</v>
      </c>
      <c r="AA326" s="4">
        <f t="shared" si="359"/>
        <v>3705.9328682284781</v>
      </c>
      <c r="AB326" s="4">
        <f t="shared" si="360"/>
        <v>37104.213705937429</v>
      </c>
      <c r="AC326" s="12">
        <f t="shared" si="346"/>
        <v>0.77376732812638438</v>
      </c>
      <c r="AD326" s="12">
        <f t="shared" si="347"/>
        <v>3.1152634294038886</v>
      </c>
      <c r="AE326" s="12">
        <f t="shared" si="348"/>
        <v>32.616963158364776</v>
      </c>
      <c r="AF326" s="11">
        <f t="shared" si="349"/>
        <v>-4.0504037456468023E-3</v>
      </c>
      <c r="AG326" s="11">
        <f t="shared" si="350"/>
        <v>2.9673830763510267E-4</v>
      </c>
      <c r="AH326" s="11">
        <f t="shared" si="351"/>
        <v>9.7937136394747881E-3</v>
      </c>
      <c r="AI326" s="1">
        <f t="shared" si="315"/>
        <v>197426.41368392532</v>
      </c>
      <c r="AJ326" s="1">
        <f t="shared" si="316"/>
        <v>137601.75946547632</v>
      </c>
      <c r="AK326" s="1">
        <f t="shared" si="317"/>
        <v>60864.553463509503</v>
      </c>
      <c r="AL326" s="10">
        <f t="shared" si="352"/>
        <v>101.58511320065394</v>
      </c>
      <c r="AM326" s="10">
        <f t="shared" si="353"/>
        <v>25.534946600059946</v>
      </c>
      <c r="AN326" s="10">
        <f t="shared" si="354"/>
        <v>7.9033477673310051</v>
      </c>
      <c r="AO326" s="7">
        <f t="shared" si="355"/>
        <v>1.3671457318829641E-3</v>
      </c>
      <c r="AP326" s="7">
        <f t="shared" si="356"/>
        <v>1.7222430422254031E-3</v>
      </c>
      <c r="AQ326" s="7">
        <f t="shared" si="357"/>
        <v>1.5622917420845474E-3</v>
      </c>
      <c r="AR326" s="1">
        <f t="shared" si="363"/>
        <v>90979.335508591656</v>
      </c>
      <c r="AS326" s="1">
        <f t="shared" si="361"/>
        <v>66834.83503979462</v>
      </c>
      <c r="AT326" s="1">
        <f t="shared" si="362"/>
        <v>30090.312521571766</v>
      </c>
      <c r="AU326" s="1">
        <f t="shared" si="318"/>
        <v>18195.867101718333</v>
      </c>
      <c r="AV326" s="1">
        <f t="shared" si="319"/>
        <v>13366.967007958925</v>
      </c>
      <c r="AW326" s="1">
        <f t="shared" si="320"/>
        <v>6018.0625043143536</v>
      </c>
      <c r="AX326">
        <v>0.2</v>
      </c>
      <c r="AY326">
        <v>0.2</v>
      </c>
      <c r="AZ326">
        <v>0.2</v>
      </c>
      <c r="BA326">
        <f t="shared" ref="BA326:BA346" si="364">(AX326*Z326+AY326*AA326+AZ326*AB326)/(Z326+AA326+AB326)</f>
        <v>0.2</v>
      </c>
      <c r="BB326">
        <f t="shared" si="310"/>
        <v>4.000000000000001E-3</v>
      </c>
      <c r="BC326">
        <f t="shared" ref="BC326:BC346" si="365">BC$5*AY326^2</f>
        <v>4.000000000000001E-3</v>
      </c>
      <c r="BD326">
        <f t="shared" ref="BD326:BD346" si="366">BD$5*AZ326^2</f>
        <v>4.000000000000001E-3</v>
      </c>
      <c r="BE326">
        <f t="shared" ref="BE326:BE346" si="367">BB326*AR326</f>
        <v>363.9173420343667</v>
      </c>
      <c r="BF326">
        <f t="shared" ref="BF326:BF346" si="368">BC326*AS326</f>
        <v>267.33934015917856</v>
      </c>
      <c r="BG326">
        <f t="shared" ref="BG326:BG346" si="369">BD326*AT326</f>
        <v>120.3612500862871</v>
      </c>
      <c r="BH326">
        <f t="shared" si="311"/>
        <v>8306.8109287626103</v>
      </c>
      <c r="BI326">
        <f t="shared" si="312"/>
        <v>721.3820370334256</v>
      </c>
      <c r="BJ326">
        <f t="shared" si="313"/>
        <v>32.438701178304946</v>
      </c>
      <c r="BK326" s="7">
        <f t="shared" si="314"/>
        <v>2.4744000496114887E-2</v>
      </c>
      <c r="BL326" s="8">
        <f>BL$3*temperature!$I436+BL$4*temperature!$I436^2+BL$5*temperature!$I436^6</f>
        <v>-72.288716560184142</v>
      </c>
      <c r="BM326" s="8">
        <f>BM$3*temperature!$I436+BM$4*temperature!$I436^2+BM$5*temperature!$I436^6</f>
        <v>-58.785447383363987</v>
      </c>
      <c r="BN326" s="8">
        <f>BN$3*temperature!$I436+BN$4*temperature!$I436^2+BN$5*temperature!$I436^6</f>
        <v>-48.284412335289602</v>
      </c>
      <c r="BO326" s="8"/>
      <c r="BP326" s="8"/>
      <c r="BQ326" s="8"/>
    </row>
    <row r="327" spans="1:69" x14ac:dyDescent="0.3">
      <c r="A327">
        <f t="shared" si="321"/>
        <v>2281</v>
      </c>
      <c r="B327" s="4">
        <f t="shared" si="322"/>
        <v>1165.4057166481214</v>
      </c>
      <c r="C327" s="4">
        <f t="shared" si="323"/>
        <v>2964.1701167565698</v>
      </c>
      <c r="D327" s="4">
        <f t="shared" si="324"/>
        <v>4369.9569726976497</v>
      </c>
      <c r="E327" s="11">
        <f t="shared" si="325"/>
        <v>3.7733318842893578E-9</v>
      </c>
      <c r="F327" s="11">
        <f t="shared" si="326"/>
        <v>7.4337168346332098E-9</v>
      </c>
      <c r="G327" s="11">
        <f t="shared" si="327"/>
        <v>1.5175668484700237E-8</v>
      </c>
      <c r="H327" s="4">
        <f t="shared" si="328"/>
        <v>90227.549349146386</v>
      </c>
      <c r="I327" s="4">
        <f t="shared" si="329"/>
        <v>66632.879256247295</v>
      </c>
      <c r="J327" s="4">
        <f t="shared" si="330"/>
        <v>30053.049692231172</v>
      </c>
      <c r="K327" s="4">
        <f t="shared" si="331"/>
        <v>77421.577790654846</v>
      </c>
      <c r="L327" s="4">
        <f t="shared" si="332"/>
        <v>22479.438301995226</v>
      </c>
      <c r="M327" s="4">
        <f t="shared" si="333"/>
        <v>6877.1957893395247</v>
      </c>
      <c r="N327" s="11">
        <f t="shared" si="334"/>
        <v>-8.2632665505977254E-3</v>
      </c>
      <c r="O327" s="11">
        <f t="shared" si="335"/>
        <v>-3.0217218125401235E-3</v>
      </c>
      <c r="P327" s="11">
        <f t="shared" si="336"/>
        <v>-1.2383814687532135E-3</v>
      </c>
      <c r="Q327" s="4">
        <f t="shared" si="337"/>
        <v>681.24700148630984</v>
      </c>
      <c r="R327" s="4">
        <f t="shared" si="338"/>
        <v>1442.2682530564684</v>
      </c>
      <c r="S327" s="4">
        <f t="shared" si="339"/>
        <v>1390.9578321139943</v>
      </c>
      <c r="T327" s="4">
        <f t="shared" si="340"/>
        <v>7.5503214528208273</v>
      </c>
      <c r="U327" s="4">
        <f t="shared" si="341"/>
        <v>21.644993720142235</v>
      </c>
      <c r="V327" s="4">
        <f t="shared" si="342"/>
        <v>46.283417036160635</v>
      </c>
      <c r="W327" s="11">
        <f t="shared" si="343"/>
        <v>-1.0734613539272964E-2</v>
      </c>
      <c r="X327" s="11">
        <f t="shared" si="344"/>
        <v>-1.217998157191269E-2</v>
      </c>
      <c r="Y327" s="11">
        <f t="shared" si="345"/>
        <v>-9.7425357312937999E-3</v>
      </c>
      <c r="Z327" s="4">
        <f t="shared" si="358"/>
        <v>428.08806855469322</v>
      </c>
      <c r="AA327" s="4">
        <f t="shared" si="359"/>
        <v>3650.8680604857641</v>
      </c>
      <c r="AB327" s="4">
        <f t="shared" si="360"/>
        <v>37056.99179040391</v>
      </c>
      <c r="AC327" s="12">
        <f t="shared" si="346"/>
        <v>0.77063325804228211</v>
      </c>
      <c r="AD327" s="12">
        <f t="shared" si="347"/>
        <v>3.1161878474017675</v>
      </c>
      <c r="AE327" s="12">
        <f t="shared" si="348"/>
        <v>32.936404355327099</v>
      </c>
      <c r="AF327" s="11">
        <f t="shared" si="349"/>
        <v>-4.0504037456468023E-3</v>
      </c>
      <c r="AG327" s="11">
        <f t="shared" si="350"/>
        <v>2.9673830763510267E-4</v>
      </c>
      <c r="AH327" s="11">
        <f t="shared" si="351"/>
        <v>9.7937136394747881E-3</v>
      </c>
      <c r="AI327" s="1">
        <f t="shared" si="315"/>
        <v>195879.63941725111</v>
      </c>
      <c r="AJ327" s="1">
        <f t="shared" si="316"/>
        <v>137208.55052688761</v>
      </c>
      <c r="AK327" s="1">
        <f t="shared" si="317"/>
        <v>60796.160621472904</v>
      </c>
      <c r="AL327" s="10">
        <f t="shared" si="352"/>
        <v>101.72260603804972</v>
      </c>
      <c r="AM327" s="10">
        <f t="shared" si="353"/>
        <v>25.578484210334341</v>
      </c>
      <c r="AN327" s="10">
        <f t="shared" si="354"/>
        <v>7.9155716289332112</v>
      </c>
      <c r="AO327" s="7">
        <f t="shared" si="355"/>
        <v>1.3534742745641346E-3</v>
      </c>
      <c r="AP327" s="7">
        <f t="shared" si="356"/>
        <v>1.7050206118031492E-3</v>
      </c>
      <c r="AQ327" s="7">
        <f t="shared" si="357"/>
        <v>1.5466688246637019E-3</v>
      </c>
      <c r="AR327" s="1">
        <f t="shared" si="363"/>
        <v>90227.549349146386</v>
      </c>
      <c r="AS327" s="1">
        <f t="shared" si="361"/>
        <v>66632.879256247295</v>
      </c>
      <c r="AT327" s="1">
        <f t="shared" si="362"/>
        <v>30053.049692231172</v>
      </c>
      <c r="AU327" s="1">
        <f t="shared" si="318"/>
        <v>18045.509869829279</v>
      </c>
      <c r="AV327" s="1">
        <f t="shared" si="319"/>
        <v>13326.575851249459</v>
      </c>
      <c r="AW327" s="1">
        <f t="shared" si="320"/>
        <v>6010.609938446235</v>
      </c>
      <c r="AX327">
        <v>0.2</v>
      </c>
      <c r="AY327">
        <v>0.2</v>
      </c>
      <c r="AZ327">
        <v>0.2</v>
      </c>
      <c r="BA327">
        <f t="shared" si="364"/>
        <v>0.2</v>
      </c>
      <c r="BB327">
        <f t="shared" ref="BB327:BB346" si="370">BB$5*AX327^2</f>
        <v>4.000000000000001E-3</v>
      </c>
      <c r="BC327">
        <f t="shared" si="365"/>
        <v>4.000000000000001E-3</v>
      </c>
      <c r="BD327">
        <f t="shared" si="366"/>
        <v>4.000000000000001E-3</v>
      </c>
      <c r="BE327">
        <f t="shared" si="367"/>
        <v>360.9101973965856</v>
      </c>
      <c r="BF327">
        <f t="shared" si="368"/>
        <v>266.53151702498923</v>
      </c>
      <c r="BG327">
        <f t="shared" si="369"/>
        <v>120.21219876892472</v>
      </c>
      <c r="BH327">
        <f t="shared" ref="BH327:BH346" si="371">2*BB$5*AX327*AR327/Z327*1000</f>
        <v>8430.7464726846301</v>
      </c>
      <c r="BI327">
        <f t="shared" ref="BI327:BI346" si="372">2*BC$5*AY327*AS327/AA327*1000</f>
        <v>730.04971039552174</v>
      </c>
      <c r="BJ327">
        <f t="shared" ref="BJ327:BJ346" si="373">2*BD$5*AZ327*AT327/AB327*1000</f>
        <v>32.439815797475028</v>
      </c>
      <c r="BK327" s="7">
        <f t="shared" ref="BK327:BK346" si="374">SUM(H327:J327)*SUM(B326:D326)/SUM(H326:J326)/SUM(B327:D327)-1+BK$5</f>
        <v>2.4726007619432638E-2</v>
      </c>
      <c r="BL327" s="8">
        <f>BL$3*temperature!$I437+BL$4*temperature!$I437^2+BL$5*temperature!$I437^6</f>
        <v>-72.50897590935763</v>
      </c>
      <c r="BM327" s="8">
        <f>BM$3*temperature!$I437+BM$4*temperature!$I437^2+BM$5*temperature!$I437^6</f>
        <v>-58.954535889277892</v>
      </c>
      <c r="BN327" s="8">
        <f>BN$3*temperature!$I437+BN$4*temperature!$I437^2+BN$5*temperature!$I437^6</f>
        <v>-48.415191377132523</v>
      </c>
      <c r="BO327" s="8"/>
      <c r="BP327" s="8"/>
      <c r="BQ327" s="8"/>
    </row>
    <row r="328" spans="1:69" x14ac:dyDescent="0.3">
      <c r="A328">
        <f t="shared" si="321"/>
        <v>2282</v>
      </c>
      <c r="B328" s="4">
        <f t="shared" si="322"/>
        <v>1165.4057208257107</v>
      </c>
      <c r="C328" s="4">
        <f t="shared" si="323"/>
        <v>2964.1701376896308</v>
      </c>
      <c r="D328" s="4">
        <f t="shared" si="324"/>
        <v>4369.957035698817</v>
      </c>
      <c r="E328" s="11">
        <f t="shared" si="325"/>
        <v>3.5846652900748897E-9</v>
      </c>
      <c r="F328" s="11">
        <f t="shared" si="326"/>
        <v>7.0620309929015493E-9</v>
      </c>
      <c r="G328" s="11">
        <f t="shared" si="327"/>
        <v>1.4416885060465224E-8</v>
      </c>
      <c r="H328" s="4">
        <f t="shared" si="328"/>
        <v>89478.220271693164</v>
      </c>
      <c r="I328" s="4">
        <f t="shared" si="329"/>
        <v>66430.593438802913</v>
      </c>
      <c r="J328" s="4">
        <f t="shared" si="330"/>
        <v>30015.540700238242</v>
      </c>
      <c r="K328" s="4">
        <f t="shared" si="331"/>
        <v>76778.600510298027</v>
      </c>
      <c r="L328" s="4">
        <f t="shared" si="332"/>
        <v>22411.194483789332</v>
      </c>
      <c r="M328" s="4">
        <f t="shared" si="333"/>
        <v>6868.6123124408105</v>
      </c>
      <c r="N328" s="11">
        <f t="shared" si="334"/>
        <v>-8.3048847453794927E-3</v>
      </c>
      <c r="O328" s="11">
        <f t="shared" si="335"/>
        <v>-3.0358328926678446E-3</v>
      </c>
      <c r="P328" s="11">
        <f t="shared" si="336"/>
        <v>-1.2481071008650924E-3</v>
      </c>
      <c r="Q328" s="4">
        <f t="shared" si="337"/>
        <v>668.33713575089155</v>
      </c>
      <c r="R328" s="4">
        <f t="shared" si="338"/>
        <v>1420.3763068120654</v>
      </c>
      <c r="S328" s="4">
        <f t="shared" si="339"/>
        <v>1375.6872448886952</v>
      </c>
      <c r="T328" s="4">
        <f t="shared" si="340"/>
        <v>7.4692716699275135</v>
      </c>
      <c r="U328" s="4">
        <f t="shared" si="341"/>
        <v>21.381358095506737</v>
      </c>
      <c r="V328" s="4">
        <f t="shared" si="342"/>
        <v>45.832499191919467</v>
      </c>
      <c r="W328" s="11">
        <f t="shared" si="343"/>
        <v>-1.0734613539272964E-2</v>
      </c>
      <c r="X328" s="11">
        <f t="shared" si="344"/>
        <v>-1.217998157191269E-2</v>
      </c>
      <c r="Y328" s="11">
        <f t="shared" si="345"/>
        <v>-9.7425357312937999E-3</v>
      </c>
      <c r="Z328" s="4">
        <f t="shared" si="358"/>
        <v>418.29213468711737</v>
      </c>
      <c r="AA328" s="4">
        <f t="shared" si="359"/>
        <v>3596.5699657822224</v>
      </c>
      <c r="AB328" s="4">
        <f t="shared" si="360"/>
        <v>37009.464374254188</v>
      </c>
      <c r="AC328" s="12">
        <f t="shared" si="346"/>
        <v>0.76751188220738764</v>
      </c>
      <c r="AD328" s="12">
        <f t="shared" si="347"/>
        <v>3.1171125397098787</v>
      </c>
      <c r="AE328" s="12">
        <f t="shared" si="348"/>
        <v>33.258974067897121</v>
      </c>
      <c r="AF328" s="11">
        <f t="shared" si="349"/>
        <v>-4.0504037456468023E-3</v>
      </c>
      <c r="AG328" s="11">
        <f t="shared" si="350"/>
        <v>2.9673830763510267E-4</v>
      </c>
      <c r="AH328" s="11">
        <f t="shared" si="351"/>
        <v>9.7937136394747881E-3</v>
      </c>
      <c r="AI328" s="1">
        <f t="shared" si="315"/>
        <v>194337.18534535528</v>
      </c>
      <c r="AJ328" s="1">
        <f t="shared" si="316"/>
        <v>136814.27132544832</v>
      </c>
      <c r="AK328" s="1">
        <f t="shared" si="317"/>
        <v>60727.154497771851</v>
      </c>
      <c r="AL328" s="10">
        <f t="shared" si="352"/>
        <v>101.85890817915971</v>
      </c>
      <c r="AM328" s="10">
        <f t="shared" si="353"/>
        <v>25.621659934703672</v>
      </c>
      <c r="AN328" s="10">
        <f t="shared" si="354"/>
        <v>7.9276919691223968</v>
      </c>
      <c r="AO328" s="7">
        <f t="shared" si="355"/>
        <v>1.3399395318184932E-3</v>
      </c>
      <c r="AP328" s="7">
        <f t="shared" si="356"/>
        <v>1.6879704056851177E-3</v>
      </c>
      <c r="AQ328" s="7">
        <f t="shared" si="357"/>
        <v>1.5312021364170649E-3</v>
      </c>
      <c r="AR328" s="1">
        <f t="shared" si="363"/>
        <v>89478.220271693164</v>
      </c>
      <c r="AS328" s="1">
        <f t="shared" si="361"/>
        <v>66430.593438802913</v>
      </c>
      <c r="AT328" s="1">
        <f t="shared" si="362"/>
        <v>30015.540700238242</v>
      </c>
      <c r="AU328" s="1">
        <f t="shared" si="318"/>
        <v>17895.644054338634</v>
      </c>
      <c r="AV328" s="1">
        <f t="shared" si="319"/>
        <v>13286.118687760583</v>
      </c>
      <c r="AW328" s="1">
        <f t="shared" si="320"/>
        <v>6003.1081400476487</v>
      </c>
      <c r="AX328">
        <v>0.2</v>
      </c>
      <c r="AY328">
        <v>0.2</v>
      </c>
      <c r="AZ328">
        <v>0.2</v>
      </c>
      <c r="BA328">
        <f t="shared" si="364"/>
        <v>0.2</v>
      </c>
      <c r="BB328">
        <f t="shared" si="370"/>
        <v>4.000000000000001E-3</v>
      </c>
      <c r="BC328">
        <f t="shared" si="365"/>
        <v>4.000000000000001E-3</v>
      </c>
      <c r="BD328">
        <f t="shared" si="366"/>
        <v>4.000000000000001E-3</v>
      </c>
      <c r="BE328">
        <f t="shared" si="367"/>
        <v>357.91288108677276</v>
      </c>
      <c r="BF328">
        <f t="shared" si="368"/>
        <v>265.72237375521172</v>
      </c>
      <c r="BG328">
        <f t="shared" si="369"/>
        <v>120.06216280095299</v>
      </c>
      <c r="BH328">
        <f t="shared" si="371"/>
        <v>8556.5290715899228</v>
      </c>
      <c r="BI328">
        <f t="shared" si="372"/>
        <v>738.82164474289448</v>
      </c>
      <c r="BJ328">
        <f t="shared" si="373"/>
        <v>32.440934996204597</v>
      </c>
      <c r="BK328" s="7">
        <f t="shared" si="374"/>
        <v>2.4708108675120716E-2</v>
      </c>
      <c r="BL328" s="8">
        <f>BL$3*temperature!$I438+BL$4*temperature!$I438^2+BL$5*temperature!$I438^6</f>
        <v>-72.728017155199126</v>
      </c>
      <c r="BM328" s="8">
        <f>BM$3*temperature!$I438+BM$4*temperature!$I438^2+BM$5*temperature!$I438^6</f>
        <v>-59.122680154102547</v>
      </c>
      <c r="BN328" s="8">
        <f>BN$3*temperature!$I438+BN$4*temperature!$I438^2+BN$5*temperature!$I438^6</f>
        <v>-48.545232293599518</v>
      </c>
      <c r="BO328" s="8"/>
      <c r="BP328" s="8"/>
      <c r="BQ328" s="8"/>
    </row>
    <row r="329" spans="1:69" x14ac:dyDescent="0.3">
      <c r="A329">
        <f t="shared" si="321"/>
        <v>2283</v>
      </c>
      <c r="B329" s="4">
        <f t="shared" si="322"/>
        <v>1165.4057247944206</v>
      </c>
      <c r="C329" s="4">
        <f t="shared" si="323"/>
        <v>2964.1701575760389</v>
      </c>
      <c r="D329" s="4">
        <f t="shared" si="324"/>
        <v>4369.9570955499266</v>
      </c>
      <c r="E329" s="11">
        <f t="shared" si="325"/>
        <v>3.4054320255711452E-9</v>
      </c>
      <c r="F329" s="11">
        <f t="shared" si="326"/>
        <v>6.7089294432564718E-9</v>
      </c>
      <c r="G329" s="11">
        <f t="shared" si="327"/>
        <v>1.3696040807441962E-8</v>
      </c>
      <c r="H329" s="4">
        <f t="shared" si="328"/>
        <v>88731.368688249757</v>
      </c>
      <c r="I329" s="4">
        <f t="shared" si="329"/>
        <v>66227.994516833831</v>
      </c>
      <c r="J329" s="4">
        <f t="shared" si="330"/>
        <v>29977.790723357775</v>
      </c>
      <c r="K329" s="4">
        <f t="shared" si="331"/>
        <v>76137.749112140416</v>
      </c>
      <c r="L329" s="4">
        <f t="shared" si="332"/>
        <v>22342.845044696092</v>
      </c>
      <c r="M329" s="4">
        <f t="shared" si="333"/>
        <v>6859.9736949099934</v>
      </c>
      <c r="N329" s="11">
        <f t="shared" si="334"/>
        <v>-8.3467449770936453E-3</v>
      </c>
      <c r="O329" s="11">
        <f t="shared" si="335"/>
        <v>-3.0497901012227491E-3</v>
      </c>
      <c r="P329" s="11">
        <f t="shared" si="336"/>
        <v>-1.2576947333554633E-3</v>
      </c>
      <c r="Q329" s="4">
        <f t="shared" si="337"/>
        <v>655.64423988016813</v>
      </c>
      <c r="R329" s="4">
        <f t="shared" si="338"/>
        <v>1398.7970712021236</v>
      </c>
      <c r="S329" s="4">
        <f t="shared" si="339"/>
        <v>1360.5712432648186</v>
      </c>
      <c r="T329" s="4">
        <f t="shared" si="340"/>
        <v>7.3890919251310017</v>
      </c>
      <c r="U329" s="4">
        <f t="shared" si="341"/>
        <v>21.120933547920998</v>
      </c>
      <c r="V329" s="4">
        <f t="shared" si="342"/>
        <v>45.3859744308877</v>
      </c>
      <c r="W329" s="11">
        <f t="shared" si="343"/>
        <v>-1.0734613539272964E-2</v>
      </c>
      <c r="X329" s="11">
        <f t="shared" si="344"/>
        <v>-1.217998157191269E-2</v>
      </c>
      <c r="Y329" s="11">
        <f t="shared" si="345"/>
        <v>-9.7425357312937999E-3</v>
      </c>
      <c r="Z329" s="4">
        <f t="shared" si="358"/>
        <v>408.70320903883345</v>
      </c>
      <c r="AA329" s="4">
        <f t="shared" si="359"/>
        <v>3543.029278284479</v>
      </c>
      <c r="AB329" s="4">
        <f t="shared" si="360"/>
        <v>36961.637961791726</v>
      </c>
      <c r="AC329" s="12">
        <f t="shared" si="346"/>
        <v>0.76440314920486641</v>
      </c>
      <c r="AD329" s="12">
        <f t="shared" si="347"/>
        <v>3.1180375064096202</v>
      </c>
      <c r="AE329" s="12">
        <f t="shared" si="348"/>
        <v>33.584702935860825</v>
      </c>
      <c r="AF329" s="11">
        <f t="shared" si="349"/>
        <v>-4.0504037456468023E-3</v>
      </c>
      <c r="AG329" s="11">
        <f t="shared" si="350"/>
        <v>2.9673830763510267E-4</v>
      </c>
      <c r="AH329" s="11">
        <f t="shared" si="351"/>
        <v>9.7937136394747881E-3</v>
      </c>
      <c r="AI329" s="1">
        <f t="shared" si="315"/>
        <v>192799.11086515838</v>
      </c>
      <c r="AJ329" s="1">
        <f t="shared" si="316"/>
        <v>136418.96288066407</v>
      </c>
      <c r="AK329" s="1">
        <f t="shared" si="317"/>
        <v>60657.547188042314</v>
      </c>
      <c r="AL329" s="10">
        <f t="shared" si="352"/>
        <v>101.99402810911947</v>
      </c>
      <c r="AM329" s="10">
        <f t="shared" si="353"/>
        <v>25.664476052380834</v>
      </c>
      <c r="AN329" s="10">
        <f t="shared" si="354"/>
        <v>7.9397094790135743</v>
      </c>
      <c r="AO329" s="7">
        <f t="shared" si="355"/>
        <v>1.3265401365003082E-3</v>
      </c>
      <c r="AP329" s="7">
        <f t="shared" si="356"/>
        <v>1.6710907016282664E-3</v>
      </c>
      <c r="AQ329" s="7">
        <f t="shared" si="357"/>
        <v>1.5158901150528943E-3</v>
      </c>
      <c r="AR329" s="1">
        <f t="shared" si="363"/>
        <v>88731.368688249757</v>
      </c>
      <c r="AS329" s="1">
        <f t="shared" si="361"/>
        <v>66227.994516833831</v>
      </c>
      <c r="AT329" s="1">
        <f t="shared" si="362"/>
        <v>29977.790723357775</v>
      </c>
      <c r="AU329" s="1">
        <f t="shared" si="318"/>
        <v>17746.273737649954</v>
      </c>
      <c r="AV329" s="1">
        <f t="shared" si="319"/>
        <v>13245.598903366767</v>
      </c>
      <c r="AW329" s="1">
        <f t="shared" si="320"/>
        <v>5995.5581446715551</v>
      </c>
      <c r="AX329">
        <v>0.2</v>
      </c>
      <c r="AY329">
        <v>0.2</v>
      </c>
      <c r="AZ329">
        <v>0.2</v>
      </c>
      <c r="BA329">
        <f t="shared" si="364"/>
        <v>0.19999999999999998</v>
      </c>
      <c r="BB329">
        <f t="shared" si="370"/>
        <v>4.000000000000001E-3</v>
      </c>
      <c r="BC329">
        <f t="shared" si="365"/>
        <v>4.000000000000001E-3</v>
      </c>
      <c r="BD329">
        <f t="shared" si="366"/>
        <v>4.000000000000001E-3</v>
      </c>
      <c r="BE329">
        <f t="shared" si="367"/>
        <v>354.92547475299909</v>
      </c>
      <c r="BF329">
        <f t="shared" si="368"/>
        <v>264.91197806733538</v>
      </c>
      <c r="BG329">
        <f t="shared" si="369"/>
        <v>119.91116289343113</v>
      </c>
      <c r="BH329">
        <f t="shared" si="371"/>
        <v>8684.1861503288437</v>
      </c>
      <c r="BI329">
        <f t="shared" si="372"/>
        <v>747.69909379807541</v>
      </c>
      <c r="BJ329">
        <f t="shared" si="373"/>
        <v>32.442058714331502</v>
      </c>
      <c r="BK329" s="7">
        <f t="shared" si="374"/>
        <v>2.469030129622149E-2</v>
      </c>
      <c r="BL329" s="8">
        <f>BL$3*temperature!$I439+BL$4*temperature!$I439^2+BL$5*temperature!$I439^6</f>
        <v>-72.945850549449631</v>
      </c>
      <c r="BM329" s="8">
        <f>BM$3*temperature!$I439+BM$4*temperature!$I439^2+BM$5*temperature!$I439^6</f>
        <v>-59.289888237456225</v>
      </c>
      <c r="BN329" s="8">
        <f>BN$3*temperature!$I439+BN$4*temperature!$I439^2+BN$5*temperature!$I439^6</f>
        <v>-48.674541480594684</v>
      </c>
      <c r="BO329" s="8"/>
      <c r="BP329" s="8"/>
      <c r="BQ329" s="8"/>
    </row>
    <row r="330" spans="1:69" x14ac:dyDescent="0.3">
      <c r="A330">
        <f t="shared" si="321"/>
        <v>2284</v>
      </c>
      <c r="B330" s="4">
        <f t="shared" si="322"/>
        <v>1165.405728564695</v>
      </c>
      <c r="C330" s="4">
        <f t="shared" si="323"/>
        <v>2964.1701764681275</v>
      </c>
      <c r="D330" s="4">
        <f t="shared" si="324"/>
        <v>4369.9571524084813</v>
      </c>
      <c r="E330" s="11">
        <f t="shared" si="325"/>
        <v>3.2351604242925876E-9</v>
      </c>
      <c r="F330" s="11">
        <f t="shared" si="326"/>
        <v>6.3734829710936477E-9</v>
      </c>
      <c r="G330" s="11">
        <f t="shared" si="327"/>
        <v>1.3011238767069864E-8</v>
      </c>
      <c r="H330" s="4">
        <f t="shared" si="328"/>
        <v>87987.01434419032</v>
      </c>
      <c r="I330" s="4">
        <f t="shared" si="329"/>
        <v>66025.099134048069</v>
      </c>
      <c r="J330" s="4">
        <f t="shared" si="330"/>
        <v>29939.80486969831</v>
      </c>
      <c r="K330" s="4">
        <f t="shared" si="331"/>
        <v>75499.040538057481</v>
      </c>
      <c r="L330" s="4">
        <f t="shared" si="332"/>
        <v>22274.395599215695</v>
      </c>
      <c r="M330" s="4">
        <f t="shared" si="333"/>
        <v>6851.2811053987398</v>
      </c>
      <c r="N330" s="11">
        <f t="shared" si="334"/>
        <v>-8.3888554827409312E-3</v>
      </c>
      <c r="O330" s="11">
        <f t="shared" si="335"/>
        <v>-3.0635957660479773E-3</v>
      </c>
      <c r="P330" s="11">
        <f t="shared" si="336"/>
        <v>-1.2671461871207601E-3</v>
      </c>
      <c r="Q330" s="4">
        <f t="shared" si="337"/>
        <v>643.16509114930068</v>
      </c>
      <c r="R330" s="4">
        <f t="shared" si="338"/>
        <v>1377.526604116013</v>
      </c>
      <c r="S330" s="4">
        <f t="shared" si="339"/>
        <v>1345.6086007044141</v>
      </c>
      <c r="T330" s="4">
        <f t="shared" si="340"/>
        <v>7.3097728789085581</v>
      </c>
      <c r="U330" s="4">
        <f t="shared" si="341"/>
        <v>20.863680966525727</v>
      </c>
      <c r="V330" s="4">
        <f t="shared" si="342"/>
        <v>44.943799953295191</v>
      </c>
      <c r="W330" s="11">
        <f t="shared" si="343"/>
        <v>-1.0734613539272964E-2</v>
      </c>
      <c r="X330" s="11">
        <f t="shared" si="344"/>
        <v>-1.217998157191269E-2</v>
      </c>
      <c r="Y330" s="11">
        <f t="shared" si="345"/>
        <v>-9.7425357312937999E-3</v>
      </c>
      <c r="Z330" s="4">
        <f t="shared" si="358"/>
        <v>399.31724356929334</v>
      </c>
      <c r="AA330" s="4">
        <f t="shared" si="359"/>
        <v>3490.2367652054486</v>
      </c>
      <c r="AB330" s="4">
        <f t="shared" si="360"/>
        <v>36913.51896867701</v>
      </c>
      <c r="AC330" s="12">
        <f t="shared" si="346"/>
        <v>0.7613070078261428</v>
      </c>
      <c r="AD330" s="12">
        <f t="shared" si="347"/>
        <v>3.1189627475824149</v>
      </c>
      <c r="AE330" s="12">
        <f t="shared" si="348"/>
        <v>33.913621899081477</v>
      </c>
      <c r="AF330" s="11">
        <f t="shared" si="349"/>
        <v>-4.0504037456468023E-3</v>
      </c>
      <c r="AG330" s="11">
        <f t="shared" si="350"/>
        <v>2.9673830763510267E-4</v>
      </c>
      <c r="AH330" s="11">
        <f t="shared" si="351"/>
        <v>9.7937136394747881E-3</v>
      </c>
      <c r="AI330" s="1">
        <f t="shared" si="315"/>
        <v>191265.47351629249</v>
      </c>
      <c r="AJ330" s="1">
        <f t="shared" si="316"/>
        <v>136022.66549596444</v>
      </c>
      <c r="AK330" s="1">
        <f t="shared" si="317"/>
        <v>60587.350613909643</v>
      </c>
      <c r="AL330" s="10">
        <f t="shared" si="352"/>
        <v>102.12797428936985</v>
      </c>
      <c r="AM330" s="10">
        <f t="shared" si="353"/>
        <v>25.706934843001196</v>
      </c>
      <c r="AN330" s="10">
        <f t="shared" si="354"/>
        <v>7.9516248488580468</v>
      </c>
      <c r="AO330" s="7">
        <f t="shared" si="355"/>
        <v>1.3132747351353052E-3</v>
      </c>
      <c r="AP330" s="7">
        <f t="shared" si="356"/>
        <v>1.6543797946119837E-3</v>
      </c>
      <c r="AQ330" s="7">
        <f t="shared" si="357"/>
        <v>1.5007312139023654E-3</v>
      </c>
      <c r="AR330" s="1">
        <f t="shared" si="363"/>
        <v>87987.01434419032</v>
      </c>
      <c r="AS330" s="1">
        <f t="shared" si="361"/>
        <v>66025.099134048069</v>
      </c>
      <c r="AT330" s="1">
        <f t="shared" si="362"/>
        <v>29939.80486969831</v>
      </c>
      <c r="AU330" s="1">
        <f t="shared" si="318"/>
        <v>17597.402868838064</v>
      </c>
      <c r="AV330" s="1">
        <f t="shared" si="319"/>
        <v>13205.019826809614</v>
      </c>
      <c r="AW330" s="1">
        <f t="shared" si="320"/>
        <v>5987.9609739396619</v>
      </c>
      <c r="AX330">
        <v>0.2</v>
      </c>
      <c r="AY330">
        <v>0.2</v>
      </c>
      <c r="AZ330">
        <v>0.2</v>
      </c>
      <c r="BA330">
        <f t="shared" si="364"/>
        <v>0.2</v>
      </c>
      <c r="BB330">
        <f t="shared" si="370"/>
        <v>4.000000000000001E-3</v>
      </c>
      <c r="BC330">
        <f t="shared" si="365"/>
        <v>4.000000000000001E-3</v>
      </c>
      <c r="BD330">
        <f t="shared" si="366"/>
        <v>4.000000000000001E-3</v>
      </c>
      <c r="BE330">
        <f t="shared" si="367"/>
        <v>351.94805737676137</v>
      </c>
      <c r="BF330">
        <f t="shared" si="368"/>
        <v>264.10039653619236</v>
      </c>
      <c r="BG330">
        <f t="shared" si="369"/>
        <v>119.75921947879327</v>
      </c>
      <c r="BH330">
        <f t="shared" si="371"/>
        <v>8813.7455380307911</v>
      </c>
      <c r="BI330">
        <f t="shared" si="372"/>
        <v>756.68332638357947</v>
      </c>
      <c r="BJ330">
        <f t="shared" si="373"/>
        <v>32.443186893239577</v>
      </c>
      <c r="BK330" s="7">
        <f t="shared" si="374"/>
        <v>2.4672583195886139E-2</v>
      </c>
      <c r="BL330" s="8">
        <f>BL$3*temperature!$I440+BL$4*temperature!$I440^2+BL$5*temperature!$I440^6</f>
        <v>-73.162486248048822</v>
      </c>
      <c r="BM330" s="8">
        <f>BM$3*temperature!$I440+BM$4*temperature!$I440^2+BM$5*temperature!$I440^6</f>
        <v>-59.456168121349833</v>
      </c>
      <c r="BN330" s="8">
        <f>BN$3*temperature!$I440+BN$4*temperature!$I440^2+BN$5*temperature!$I440^6</f>
        <v>-48.803125270519345</v>
      </c>
      <c r="BO330" s="8"/>
      <c r="BP330" s="8"/>
      <c r="BQ330" s="8"/>
    </row>
    <row r="331" spans="1:69" x14ac:dyDescent="0.3">
      <c r="A331">
        <f t="shared" si="321"/>
        <v>2285</v>
      </c>
      <c r="B331" s="4">
        <f t="shared" si="322"/>
        <v>1165.4057321464559</v>
      </c>
      <c r="C331" s="4">
        <f t="shared" si="323"/>
        <v>2964.1701944156111</v>
      </c>
      <c r="D331" s="4">
        <f t="shared" si="324"/>
        <v>4369.9572064241102</v>
      </c>
      <c r="E331" s="11">
        <f t="shared" si="325"/>
        <v>3.0734024030779582E-9</v>
      </c>
      <c r="F331" s="11">
        <f t="shared" si="326"/>
        <v>6.0548088225389649E-9</v>
      </c>
      <c r="G331" s="11">
        <f t="shared" si="327"/>
        <v>1.2360676828716369E-8</v>
      </c>
      <c r="H331" s="4">
        <f t="shared" si="328"/>
        <v>87245.176338021804</v>
      </c>
      <c r="I331" s="4">
        <f t="shared" si="329"/>
        <v>65821.923654324157</v>
      </c>
      <c r="J331" s="4">
        <f t="shared" si="330"/>
        <v>29901.588179076058</v>
      </c>
      <c r="K331" s="4">
        <f t="shared" si="331"/>
        <v>74862.491174925643</v>
      </c>
      <c r="L331" s="4">
        <f t="shared" si="332"/>
        <v>22205.851667468443</v>
      </c>
      <c r="M331" s="4">
        <f t="shared" si="333"/>
        <v>6842.5356969443219</v>
      </c>
      <c r="N331" s="11">
        <f t="shared" si="334"/>
        <v>-8.4312245373631134E-3</v>
      </c>
      <c r="O331" s="11">
        <f t="shared" si="335"/>
        <v>-3.0772521499826677E-3</v>
      </c>
      <c r="P331" s="11">
        <f t="shared" si="336"/>
        <v>-1.2764632365656059E-3</v>
      </c>
      <c r="Q331" s="4">
        <f t="shared" si="337"/>
        <v>630.89650535405326</v>
      </c>
      <c r="R331" s="4">
        <f t="shared" si="338"/>
        <v>1356.5609978743435</v>
      </c>
      <c r="S331" s="4">
        <f t="shared" si="339"/>
        <v>1330.7980913450167</v>
      </c>
      <c r="T331" s="4">
        <f t="shared" si="340"/>
        <v>7.2313052919936158</v>
      </c>
      <c r="U331" s="4">
        <f t="shared" si="341"/>
        <v>20.609561716831177</v>
      </c>
      <c r="V331" s="4">
        <f t="shared" si="342"/>
        <v>44.505933376350093</v>
      </c>
      <c r="W331" s="11">
        <f t="shared" si="343"/>
        <v>-1.0734613539272964E-2</v>
      </c>
      <c r="X331" s="11">
        <f t="shared" si="344"/>
        <v>-1.217998157191269E-2</v>
      </c>
      <c r="Y331" s="11">
        <f t="shared" si="345"/>
        <v>-9.7425357312937999E-3</v>
      </c>
      <c r="Z331" s="4">
        <f t="shared" si="358"/>
        <v>390.13026137579709</v>
      </c>
      <c r="AA331" s="4">
        <f t="shared" si="359"/>
        <v>3438.1832676627441</v>
      </c>
      <c r="AB331" s="4">
        <f t="shared" si="360"/>
        <v>36865.113723670533</v>
      </c>
      <c r="AC331" s="12">
        <f t="shared" si="346"/>
        <v>0.75822340707005664</v>
      </c>
      <c r="AD331" s="12">
        <f t="shared" si="347"/>
        <v>3.1198882633097096</v>
      </c>
      <c r="AE331" s="12">
        <f t="shared" si="348"/>
        <v>34.245762200438499</v>
      </c>
      <c r="AF331" s="11">
        <f t="shared" si="349"/>
        <v>-4.0504037456468023E-3</v>
      </c>
      <c r="AG331" s="11">
        <f t="shared" si="350"/>
        <v>2.9673830763510267E-4</v>
      </c>
      <c r="AH331" s="11">
        <f t="shared" si="351"/>
        <v>9.7937136394747881E-3</v>
      </c>
      <c r="AI331" s="1">
        <f t="shared" si="315"/>
        <v>189736.32903350133</v>
      </c>
      <c r="AJ331" s="1">
        <f t="shared" si="316"/>
        <v>135625.4187731776</v>
      </c>
      <c r="AK331" s="1">
        <f t="shared" si="317"/>
        <v>60516.576526458339</v>
      </c>
      <c r="AL331" s="10">
        <f t="shared" si="352"/>
        <v>102.26075515687079</v>
      </c>
      <c r="AM331" s="10">
        <f t="shared" si="353"/>
        <v>25.749038586251004</v>
      </c>
      <c r="AN331" s="10">
        <f t="shared" si="354"/>
        <v>7.9634387679538507</v>
      </c>
      <c r="AO331" s="7">
        <f t="shared" si="355"/>
        <v>1.3001419877839522E-3</v>
      </c>
      <c r="AP331" s="7">
        <f t="shared" si="356"/>
        <v>1.6378359966658638E-3</v>
      </c>
      <c r="AQ331" s="7">
        <f t="shared" si="357"/>
        <v>1.4857239017633417E-3</v>
      </c>
      <c r="AR331" s="1">
        <f t="shared" si="363"/>
        <v>87245.176338021804</v>
      </c>
      <c r="AS331" s="1">
        <f t="shared" si="361"/>
        <v>65821.923654324157</v>
      </c>
      <c r="AT331" s="1">
        <f t="shared" si="362"/>
        <v>29901.588179076058</v>
      </c>
      <c r="AU331" s="1">
        <f t="shared" si="318"/>
        <v>17449.035267604362</v>
      </c>
      <c r="AV331" s="1">
        <f t="shared" si="319"/>
        <v>13164.384730864833</v>
      </c>
      <c r="AW331" s="1">
        <f t="shared" si="320"/>
        <v>5980.3176358152123</v>
      </c>
      <c r="AX331">
        <v>0.2</v>
      </c>
      <c r="AY331">
        <v>0.2</v>
      </c>
      <c r="AZ331">
        <v>0.2</v>
      </c>
      <c r="BA331">
        <f t="shared" si="364"/>
        <v>0.2</v>
      </c>
      <c r="BB331">
        <f t="shared" si="370"/>
        <v>4.000000000000001E-3</v>
      </c>
      <c r="BC331">
        <f t="shared" si="365"/>
        <v>4.000000000000001E-3</v>
      </c>
      <c r="BD331">
        <f t="shared" si="366"/>
        <v>4.000000000000001E-3</v>
      </c>
      <c r="BE331">
        <f t="shared" si="367"/>
        <v>348.98070535208728</v>
      </c>
      <c r="BF331">
        <f t="shared" si="368"/>
        <v>263.28769461729667</v>
      </c>
      <c r="BG331">
        <f t="shared" si="369"/>
        <v>119.60635271630426</v>
      </c>
      <c r="BH331">
        <f t="shared" si="371"/>
        <v>8945.2354739518123</v>
      </c>
      <c r="BI331">
        <f t="shared" si="372"/>
        <v>765.77562660374997</v>
      </c>
      <c r="BJ331">
        <f t="shared" si="373"/>
        <v>32.444319475815647</v>
      </c>
      <c r="BK331" s="7">
        <f t="shared" si="374"/>
        <v>2.465495216580102E-2</v>
      </c>
      <c r="BL331" s="8">
        <f>BL$3*temperature!$I441+BL$4*temperature!$I441^2+BL$5*temperature!$I441^6</f>
        <v>-73.377934310480398</v>
      </c>
      <c r="BM331" s="8">
        <f>BM$3*temperature!$I441+BM$4*temperature!$I441^2+BM$5*temperature!$I441^6</f>
        <v>-59.621527709780054</v>
      </c>
      <c r="BN331" s="8">
        <f>BN$3*temperature!$I441+BN$4*temperature!$I441^2+BN$5*temperature!$I441^6</f>
        <v>-48.930989932039395</v>
      </c>
      <c r="BO331" s="8"/>
      <c r="BP331" s="8"/>
      <c r="BQ331" s="8"/>
    </row>
    <row r="332" spans="1:69" x14ac:dyDescent="0.3">
      <c r="A332">
        <f t="shared" si="321"/>
        <v>2286</v>
      </c>
      <c r="B332" s="4">
        <f t="shared" si="322"/>
        <v>1165.4057355491286</v>
      </c>
      <c r="C332" s="4">
        <f t="shared" si="323"/>
        <v>2964.170211465721</v>
      </c>
      <c r="D332" s="4">
        <f t="shared" si="324"/>
        <v>4369.9572577389581</v>
      </c>
      <c r="E332" s="11">
        <f t="shared" si="325"/>
        <v>2.9197322829240603E-9</v>
      </c>
      <c r="F332" s="11">
        <f t="shared" si="326"/>
        <v>5.7520683814120161E-9</v>
      </c>
      <c r="G332" s="11">
        <f t="shared" si="327"/>
        <v>1.174264298728055E-8</v>
      </c>
      <c r="H332" s="4">
        <f t="shared" si="328"/>
        <v>86505.873140600568</v>
      </c>
      <c r="I332" s="4">
        <f t="shared" si="329"/>
        <v>65618.484167406568</v>
      </c>
      <c r="J332" s="4">
        <f t="shared" si="330"/>
        <v>29863.145624343215</v>
      </c>
      <c r="K332" s="4">
        <f t="shared" si="331"/>
        <v>74228.116871108228</v>
      </c>
      <c r="L332" s="4">
        <f t="shared" si="332"/>
        <v>22137.218677114895</v>
      </c>
      <c r="M332" s="4">
        <f t="shared" si="333"/>
        <v>6833.7386072729196</v>
      </c>
      <c r="N332" s="11">
        <f t="shared" si="334"/>
        <v>-8.4738604588393551E-3</v>
      </c>
      <c r="O332" s="11">
        <f t="shared" si="335"/>
        <v>-3.0907614524912086E-3</v>
      </c>
      <c r="P332" s="11">
        <f t="shared" si="336"/>
        <v>-1.2856476109186499E-3</v>
      </c>
      <c r="Q332" s="4">
        <f t="shared" si="337"/>
        <v>618.83533667050654</v>
      </c>
      <c r="R332" s="4">
        <f t="shared" si="338"/>
        <v>1335.896379468219</v>
      </c>
      <c r="S332" s="4">
        <f t="shared" si="339"/>
        <v>1316.138490325766</v>
      </c>
      <c r="T332" s="4">
        <f t="shared" si="340"/>
        <v>7.1536800242995646</v>
      </c>
      <c r="U332" s="4">
        <f t="shared" si="341"/>
        <v>20.358537634914978</v>
      </c>
      <c r="V332" s="4">
        <f t="shared" si="342"/>
        <v>44.07233273017642</v>
      </c>
      <c r="W332" s="11">
        <f t="shared" si="343"/>
        <v>-1.0734613539272964E-2</v>
      </c>
      <c r="X332" s="11">
        <f t="shared" si="344"/>
        <v>-1.217998157191269E-2</v>
      </c>
      <c r="Y332" s="11">
        <f t="shared" si="345"/>
        <v>-9.7425357312937999E-3</v>
      </c>
      <c r="Z332" s="4">
        <f t="shared" si="358"/>
        <v>381.13835571687321</v>
      </c>
      <c r="AA332" s="4">
        <f t="shared" si="359"/>
        <v>3386.8597014647089</v>
      </c>
      <c r="AB332" s="4">
        <f t="shared" si="360"/>
        <v>36816.428470331215</v>
      </c>
      <c r="AC332" s="12">
        <f t="shared" si="346"/>
        <v>0.75515229614202306</v>
      </c>
      <c r="AD332" s="12">
        <f t="shared" si="347"/>
        <v>3.1208140536729747</v>
      </c>
      <c r="AE332" s="12">
        <f t="shared" si="348"/>
        <v>34.581155388795146</v>
      </c>
      <c r="AF332" s="11">
        <f t="shared" si="349"/>
        <v>-4.0504037456468023E-3</v>
      </c>
      <c r="AG332" s="11">
        <f t="shared" si="350"/>
        <v>2.9673830763510267E-4</v>
      </c>
      <c r="AH332" s="11">
        <f t="shared" si="351"/>
        <v>9.7937136394747881E-3</v>
      </c>
      <c r="AI332" s="1">
        <f t="shared" si="315"/>
        <v>188211.73139775556</v>
      </c>
      <c r="AJ332" s="1">
        <f t="shared" si="316"/>
        <v>135227.26162672468</v>
      </c>
      <c r="AK332" s="1">
        <f t="shared" si="317"/>
        <v>60445.236509627721</v>
      </c>
      <c r="AL332" s="10">
        <f t="shared" si="352"/>
        <v>102.3923791233379</v>
      </c>
      <c r="AM332" s="10">
        <f t="shared" si="353"/>
        <v>25.790789561504344</v>
      </c>
      <c r="AN332" s="10">
        <f t="shared" si="354"/>
        <v>7.9751519245584506</v>
      </c>
      <c r="AO332" s="7">
        <f t="shared" si="355"/>
        <v>1.2871405679061127E-3</v>
      </c>
      <c r="AP332" s="7">
        <f t="shared" si="356"/>
        <v>1.6214576366992051E-3</v>
      </c>
      <c r="AQ332" s="7">
        <f t="shared" si="357"/>
        <v>1.4708666627457083E-3</v>
      </c>
      <c r="AR332" s="1">
        <f t="shared" si="363"/>
        <v>86505.873140600568</v>
      </c>
      <c r="AS332" s="1">
        <f t="shared" si="361"/>
        <v>65618.484167406568</v>
      </c>
      <c r="AT332" s="1">
        <f t="shared" si="362"/>
        <v>29863.145624343215</v>
      </c>
      <c r="AU332" s="1">
        <f t="shared" si="318"/>
        <v>17301.174628120116</v>
      </c>
      <c r="AV332" s="1">
        <f t="shared" si="319"/>
        <v>13123.696833481314</v>
      </c>
      <c r="AW332" s="1">
        <f t="shared" si="320"/>
        <v>5972.629124868643</v>
      </c>
      <c r="AX332">
        <v>0.2</v>
      </c>
      <c r="AY332">
        <v>0.2</v>
      </c>
      <c r="AZ332">
        <v>0.2</v>
      </c>
      <c r="BA332">
        <f t="shared" si="364"/>
        <v>0.19999999999999998</v>
      </c>
      <c r="BB332">
        <f t="shared" si="370"/>
        <v>4.000000000000001E-3</v>
      </c>
      <c r="BC332">
        <f t="shared" si="365"/>
        <v>4.000000000000001E-3</v>
      </c>
      <c r="BD332">
        <f t="shared" si="366"/>
        <v>4.000000000000001E-3</v>
      </c>
      <c r="BE332">
        <f t="shared" si="367"/>
        <v>346.02349256240234</v>
      </c>
      <c r="BF332">
        <f t="shared" si="368"/>
        <v>262.47393666962631</v>
      </c>
      <c r="BG332">
        <f t="shared" si="369"/>
        <v>119.45258249737289</v>
      </c>
      <c r="BH332">
        <f t="shared" si="371"/>
        <v>9078.6846134017596</v>
      </c>
      <c r="BI332">
        <f t="shared" si="372"/>
        <v>774.97729402878645</v>
      </c>
      <c r="BJ332">
        <f t="shared" si="373"/>
        <v>32.445456406406883</v>
      </c>
      <c r="BK332" s="7">
        <f t="shared" si="374"/>
        <v>2.4637406074623475E-2</v>
      </c>
      <c r="BL332" s="8">
        <f>BL$3*temperature!$I442+BL$4*temperature!$I442^2+BL$5*temperature!$I442^6</f>
        <v>-73.592204699203208</v>
      </c>
      <c r="BM332" s="8">
        <f>BM$3*temperature!$I442+BM$4*temperature!$I442^2+BM$5*temperature!$I442^6</f>
        <v>-59.785974828386301</v>
      </c>
      <c r="BN332" s="8">
        <f>BN$3*temperature!$I442+BN$4*temperature!$I442^2+BN$5*temperature!$I442^6</f>
        <v>-49.05814166990006</v>
      </c>
      <c r="BO332" s="8"/>
      <c r="BP332" s="8"/>
      <c r="BQ332" s="8"/>
    </row>
    <row r="333" spans="1:69" x14ac:dyDescent="0.3">
      <c r="A333">
        <f t="shared" si="321"/>
        <v>2287</v>
      </c>
      <c r="B333" s="4">
        <f t="shared" si="322"/>
        <v>1165.4057387816677</v>
      </c>
      <c r="C333" s="4">
        <f t="shared" si="323"/>
        <v>2964.170227663325</v>
      </c>
      <c r="D333" s="4">
        <f t="shared" si="324"/>
        <v>4369.9573064880633</v>
      </c>
      <c r="E333" s="11">
        <f t="shared" si="325"/>
        <v>2.773745668777857E-9</v>
      </c>
      <c r="F333" s="11">
        <f t="shared" si="326"/>
        <v>5.4644649623414151E-9</v>
      </c>
      <c r="G333" s="11">
        <f t="shared" si="327"/>
        <v>1.1155510837916522E-8</v>
      </c>
      <c r="H333" s="4">
        <f t="shared" si="328"/>
        <v>85769.122613800893</v>
      </c>
      <c r="I333" s="4">
        <f t="shared" si="329"/>
        <v>65414.796494463182</v>
      </c>
      <c r="J333" s="4">
        <f t="shared" si="330"/>
        <v>29824.482112681148</v>
      </c>
      <c r="K333" s="4">
        <f t="shared" si="331"/>
        <v>73595.932952471296</v>
      </c>
      <c r="L333" s="4">
        <f t="shared" si="332"/>
        <v>22068.501965229607</v>
      </c>
      <c r="M333" s="4">
        <f t="shared" si="333"/>
        <v>6824.8909590949143</v>
      </c>
      <c r="N333" s="11">
        <f t="shared" si="334"/>
        <v>-8.5167716127659832E-3</v>
      </c>
      <c r="O333" s="11">
        <f t="shared" si="335"/>
        <v>-3.1041258112667336E-3</v>
      </c>
      <c r="P333" s="11">
        <f t="shared" si="336"/>
        <v>-1.2947009955266431E-3</v>
      </c>
      <c r="Q333" s="4">
        <f t="shared" si="337"/>
        <v>606.97847749985783</v>
      </c>
      <c r="R333" s="4">
        <f t="shared" si="338"/>
        <v>1315.5289107713406</v>
      </c>
      <c r="S333" s="4">
        <f t="shared" si="339"/>
        <v>1301.6285741006179</v>
      </c>
      <c r="T333" s="4">
        <f t="shared" si="340"/>
        <v>7.0768880338550924</v>
      </c>
      <c r="U333" s="4">
        <f t="shared" si="341"/>
        <v>20.110571021690621</v>
      </c>
      <c r="V333" s="4">
        <f t="shared" si="342"/>
        <v>43.642956453791207</v>
      </c>
      <c r="W333" s="11">
        <f t="shared" si="343"/>
        <v>-1.0734613539272964E-2</v>
      </c>
      <c r="X333" s="11">
        <f t="shared" si="344"/>
        <v>-1.217998157191269E-2</v>
      </c>
      <c r="Y333" s="11">
        <f t="shared" si="345"/>
        <v>-9.7425357312937999E-3</v>
      </c>
      <c r="Z333" s="4">
        <f t="shared" si="358"/>
        <v>372.33768903698785</v>
      </c>
      <c r="AA333" s="4">
        <f t="shared" si="359"/>
        <v>3336.2570578270106</v>
      </c>
      <c r="AB333" s="4">
        <f t="shared" si="360"/>
        <v>36767.4693686705</v>
      </c>
      <c r="AC333" s="12">
        <f t="shared" si="346"/>
        <v>0.75209362445319561</v>
      </c>
      <c r="AD333" s="12">
        <f t="shared" si="347"/>
        <v>3.1217401187537055</v>
      </c>
      <c r="AE333" s="12">
        <f t="shared" si="348"/>
        <v>34.919833321995185</v>
      </c>
      <c r="AF333" s="11">
        <f t="shared" si="349"/>
        <v>-4.0504037456468023E-3</v>
      </c>
      <c r="AG333" s="11">
        <f t="shared" si="350"/>
        <v>2.9673830763510267E-4</v>
      </c>
      <c r="AH333" s="11">
        <f t="shared" si="351"/>
        <v>9.7937136394747881E-3</v>
      </c>
      <c r="AI333" s="1">
        <f t="shared" si="315"/>
        <v>186691.73288610013</v>
      </c>
      <c r="AJ333" s="1">
        <f t="shared" si="316"/>
        <v>134828.23229753354</v>
      </c>
      <c r="AK333" s="1">
        <f t="shared" si="317"/>
        <v>60373.341983533595</v>
      </c>
      <c r="AL333" s="10">
        <f t="shared" si="352"/>
        <v>102.52285457450182</v>
      </c>
      <c r="AM333" s="10">
        <f t="shared" si="353"/>
        <v>25.832190047468437</v>
      </c>
      <c r="AN333" s="10">
        <f t="shared" si="354"/>
        <v>7.9867650058036546</v>
      </c>
      <c r="AO333" s="7">
        <f t="shared" si="355"/>
        <v>1.2742691622270516E-3</v>
      </c>
      <c r="AP333" s="7">
        <f t="shared" si="356"/>
        <v>1.6052430603322131E-3</v>
      </c>
      <c r="AQ333" s="7">
        <f t="shared" si="357"/>
        <v>1.4561579961182513E-3</v>
      </c>
      <c r="AR333" s="1">
        <f t="shared" si="363"/>
        <v>85769.122613800893</v>
      </c>
      <c r="AS333" s="1">
        <f t="shared" si="361"/>
        <v>65414.796494463182</v>
      </c>
      <c r="AT333" s="1">
        <f t="shared" si="362"/>
        <v>29824.482112681148</v>
      </c>
      <c r="AU333" s="1">
        <f t="shared" si="318"/>
        <v>17153.82452276018</v>
      </c>
      <c r="AV333" s="1">
        <f t="shared" si="319"/>
        <v>13082.959298892638</v>
      </c>
      <c r="AW333" s="1">
        <f t="shared" si="320"/>
        <v>5964.8964225362297</v>
      </c>
      <c r="AX333">
        <v>0.2</v>
      </c>
      <c r="AY333">
        <v>0.2</v>
      </c>
      <c r="AZ333">
        <v>0.2</v>
      </c>
      <c r="BA333">
        <f t="shared" si="364"/>
        <v>0.2</v>
      </c>
      <c r="BB333">
        <f t="shared" si="370"/>
        <v>4.000000000000001E-3</v>
      </c>
      <c r="BC333">
        <f t="shared" si="365"/>
        <v>4.000000000000001E-3</v>
      </c>
      <c r="BD333">
        <f t="shared" si="366"/>
        <v>4.000000000000001E-3</v>
      </c>
      <c r="BE333">
        <f t="shared" si="367"/>
        <v>343.07649045520367</v>
      </c>
      <c r="BF333">
        <f t="shared" si="368"/>
        <v>261.65918597785281</v>
      </c>
      <c r="BG333">
        <f t="shared" si="369"/>
        <v>119.29792845072461</v>
      </c>
      <c r="BH333">
        <f t="shared" si="371"/>
        <v>9214.1220337520717</v>
      </c>
      <c r="BI333">
        <f t="shared" si="372"/>
        <v>784.28964388097256</v>
      </c>
      <c r="BJ333">
        <f t="shared" si="373"/>
        <v>32.446597630779067</v>
      </c>
      <c r="BK333" s="7">
        <f t="shared" si="374"/>
        <v>2.4619942866444394E-2</v>
      </c>
      <c r="BL333" s="8">
        <f>BL$3*temperature!$I443+BL$4*temperature!$I443^2+BL$5*temperature!$I443^6</f>
        <v>-73.805307279165021</v>
      </c>
      <c r="BM333" s="8">
        <f>BM$3*temperature!$I443+BM$4*temperature!$I443^2+BM$5*temperature!$I443^6</f>
        <v>-59.949517224168886</v>
      </c>
      <c r="BN333" s="8">
        <f>BN$3*temperature!$I443+BN$4*temperature!$I443^2+BN$5*temperature!$I443^6</f>
        <v>-49.184586624786292</v>
      </c>
      <c r="BO333" s="8"/>
      <c r="BP333" s="8"/>
      <c r="BQ333" s="8"/>
    </row>
    <row r="334" spans="1:69" x14ac:dyDescent="0.3">
      <c r="A334">
        <f t="shared" si="321"/>
        <v>2288</v>
      </c>
      <c r="B334" s="4">
        <f t="shared" si="322"/>
        <v>1165.4057418525799</v>
      </c>
      <c r="C334" s="4">
        <f t="shared" si="323"/>
        <v>2964.1702430510491</v>
      </c>
      <c r="D334" s="4">
        <f t="shared" si="324"/>
        <v>4369.9573527997145</v>
      </c>
      <c r="E334" s="11">
        <f t="shared" si="325"/>
        <v>2.6350583853389641E-9</v>
      </c>
      <c r="F334" s="11">
        <f t="shared" si="326"/>
        <v>5.1912417142243443E-9</v>
      </c>
      <c r="G334" s="11">
        <f t="shared" si="327"/>
        <v>1.0597735296020695E-8</v>
      </c>
      <c r="H334" s="4">
        <f t="shared" si="328"/>
        <v>85034.942028646794</v>
      </c>
      <c r="I334" s="4">
        <f t="shared" si="329"/>
        <v>65210.876193507924</v>
      </c>
      <c r="J334" s="4">
        <f t="shared" si="330"/>
        <v>29785.602486859778</v>
      </c>
      <c r="K334" s="4">
        <f t="shared" si="331"/>
        <v>72965.954237939091</v>
      </c>
      <c r="L334" s="4">
        <f t="shared" si="332"/>
        <v>21999.706780129382</v>
      </c>
      <c r="M334" s="4">
        <f t="shared" si="333"/>
        <v>6815.9938603924684</v>
      </c>
      <c r="N334" s="11">
        <f t="shared" si="334"/>
        <v>-8.5599664174248469E-3</v>
      </c>
      <c r="O334" s="11">
        <f t="shared" si="335"/>
        <v>-3.1173473038005328E-3</v>
      </c>
      <c r="P334" s="11">
        <f t="shared" si="336"/>
        <v>-1.3036250330987764E-3</v>
      </c>
      <c r="Q334" s="4">
        <f t="shared" si="337"/>
        <v>595.3228582991544</v>
      </c>
      <c r="R334" s="4">
        <f t="shared" si="338"/>
        <v>1295.4547887261358</v>
      </c>
      <c r="S334" s="4">
        <f t="shared" si="339"/>
        <v>1287.2671207390865</v>
      </c>
      <c r="T334" s="4">
        <f t="shared" si="340"/>
        <v>7.0009203757509528</v>
      </c>
      <c r="U334" s="4">
        <f t="shared" si="341"/>
        <v>19.865624637245787</v>
      </c>
      <c r="V334" s="4">
        <f t="shared" si="342"/>
        <v>43.217763391120847</v>
      </c>
      <c r="W334" s="11">
        <f t="shared" si="343"/>
        <v>-1.0734613539272964E-2</v>
      </c>
      <c r="X334" s="11">
        <f t="shared" si="344"/>
        <v>-1.217998157191269E-2</v>
      </c>
      <c r="Y334" s="11">
        <f t="shared" si="345"/>
        <v>-9.7425357312937999E-3</v>
      </c>
      <c r="Z334" s="4">
        <f t="shared" si="358"/>
        <v>363.72449199328071</v>
      </c>
      <c r="AA334" s="4">
        <f t="shared" si="359"/>
        <v>3286.3664040225794</v>
      </c>
      <c r="AB334" s="4">
        <f t="shared" si="360"/>
        <v>36718.24249676289</v>
      </c>
      <c r="AC334" s="12">
        <f t="shared" si="346"/>
        <v>0.74904734161963327</v>
      </c>
      <c r="AD334" s="12">
        <f t="shared" si="347"/>
        <v>3.1226664586334212</v>
      </c>
      <c r="AE334" s="12">
        <f t="shared" si="348"/>
        <v>35.261828169888993</v>
      </c>
      <c r="AF334" s="11">
        <f t="shared" si="349"/>
        <v>-4.0504037456468023E-3</v>
      </c>
      <c r="AG334" s="11">
        <f t="shared" si="350"/>
        <v>2.9673830763510267E-4</v>
      </c>
      <c r="AH334" s="11">
        <f t="shared" si="351"/>
        <v>9.7937136394747881E-3</v>
      </c>
      <c r="AI334" s="1">
        <f t="shared" si="315"/>
        <v>185176.3841202503</v>
      </c>
      <c r="AJ334" s="1">
        <f t="shared" si="316"/>
        <v>134428.36836667283</v>
      </c>
      <c r="AK334" s="1">
        <f t="shared" si="317"/>
        <v>60300.904207716463</v>
      </c>
      <c r="AL334" s="10">
        <f t="shared" si="352"/>
        <v>102.65218986938953</v>
      </c>
      <c r="AM334" s="10">
        <f t="shared" si="353"/>
        <v>25.87324232183725</v>
      </c>
      <c r="AN334" s="10">
        <f t="shared" si="354"/>
        <v>7.9982786976127107</v>
      </c>
      <c r="AO334" s="7">
        <f t="shared" si="355"/>
        <v>1.2615264706047811E-3</v>
      </c>
      <c r="AP334" s="7">
        <f t="shared" si="356"/>
        <v>1.5891906297288909E-3</v>
      </c>
      <c r="AQ334" s="7">
        <f t="shared" si="357"/>
        <v>1.4415964161570687E-3</v>
      </c>
      <c r="AR334" s="1">
        <f t="shared" si="363"/>
        <v>85034.942028646794</v>
      </c>
      <c r="AS334" s="1">
        <f t="shared" si="361"/>
        <v>65210.876193507924</v>
      </c>
      <c r="AT334" s="1">
        <f t="shared" si="362"/>
        <v>29785.602486859778</v>
      </c>
      <c r="AU334" s="1">
        <f t="shared" si="318"/>
        <v>17006.98840572936</v>
      </c>
      <c r="AV334" s="1">
        <f t="shared" si="319"/>
        <v>13042.175238701586</v>
      </c>
      <c r="AW334" s="1">
        <f t="shared" si="320"/>
        <v>5957.1204973719559</v>
      </c>
      <c r="AX334">
        <v>0.2</v>
      </c>
      <c r="AY334">
        <v>0.2</v>
      </c>
      <c r="AZ334">
        <v>0.2</v>
      </c>
      <c r="BA334">
        <f t="shared" si="364"/>
        <v>0.19999999999999998</v>
      </c>
      <c r="BB334">
        <f t="shared" si="370"/>
        <v>4.000000000000001E-3</v>
      </c>
      <c r="BC334">
        <f t="shared" si="365"/>
        <v>4.000000000000001E-3</v>
      </c>
      <c r="BD334">
        <f t="shared" si="366"/>
        <v>4.000000000000001E-3</v>
      </c>
      <c r="BE334">
        <f t="shared" si="367"/>
        <v>340.13976811458724</v>
      </c>
      <c r="BF334">
        <f t="shared" si="368"/>
        <v>260.84350477403177</v>
      </c>
      <c r="BG334">
        <f t="shared" si="369"/>
        <v>119.14240994743913</v>
      </c>
      <c r="BH334">
        <f t="shared" si="371"/>
        <v>9351.5772405249754</v>
      </c>
      <c r="BI334">
        <f t="shared" si="372"/>
        <v>793.71400722315673</v>
      </c>
      <c r="BJ334">
        <f t="shared" si="373"/>
        <v>32.447743096076245</v>
      </c>
      <c r="BK334" s="7">
        <f t="shared" si="374"/>
        <v>2.4602560559279868E-2</v>
      </c>
      <c r="BL334" s="8">
        <f>BL$3*temperature!$I444+BL$4*temperature!$I444^2+BL$5*temperature!$I444^6</f>
        <v>-74.017251817395532</v>
      </c>
      <c r="BM334" s="8">
        <f>BM$3*temperature!$I444+BM$4*temperature!$I444^2+BM$5*temperature!$I444^6</f>
        <v>-60.112162565265947</v>
      </c>
      <c r="BN334" s="8">
        <f>BN$3*temperature!$I444+BN$4*temperature!$I444^2+BN$5*temperature!$I444^6</f>
        <v>-49.310330873226718</v>
      </c>
      <c r="BO334" s="8"/>
      <c r="BP334" s="8"/>
      <c r="BQ334" s="8"/>
    </row>
    <row r="335" spans="1:69" x14ac:dyDescent="0.3">
      <c r="A335">
        <f t="shared" si="321"/>
        <v>2289</v>
      </c>
      <c r="B335" s="4">
        <f t="shared" si="322"/>
        <v>1165.4057447699465</v>
      </c>
      <c r="C335" s="4">
        <f t="shared" si="323"/>
        <v>2964.1702576693874</v>
      </c>
      <c r="D335" s="4">
        <f t="shared" si="324"/>
        <v>4369.9573967957831</v>
      </c>
      <c r="E335" s="11">
        <f t="shared" si="325"/>
        <v>2.5033054660720158E-9</v>
      </c>
      <c r="F335" s="11">
        <f t="shared" si="326"/>
        <v>4.931679628513127E-9</v>
      </c>
      <c r="G335" s="11">
        <f t="shared" si="327"/>
        <v>1.006784853121966E-8</v>
      </c>
      <c r="H335" s="4">
        <f t="shared" si="328"/>
        <v>84303.348082918761</v>
      </c>
      <c r="I335" s="4">
        <f t="shared" si="329"/>
        <v>65006.738564689236</v>
      </c>
      <c r="J335" s="4">
        <f t="shared" si="330"/>
        <v>29746.51152646244</v>
      </c>
      <c r="K335" s="4">
        <f t="shared" si="331"/>
        <v>72338.195054599128</v>
      </c>
      <c r="L335" s="4">
        <f t="shared" si="332"/>
        <v>21930.838283156354</v>
      </c>
      <c r="M335" s="4">
        <f t="shared" si="333"/>
        <v>6807.0484046992533</v>
      </c>
      <c r="N335" s="11">
        <f t="shared" si="334"/>
        <v>-8.6034533488436038E-3</v>
      </c>
      <c r="O335" s="11">
        <f t="shared" si="335"/>
        <v>-3.1304279489411391E-3</v>
      </c>
      <c r="P335" s="11">
        <f t="shared" si="336"/>
        <v>-1.3124213249657846E-3</v>
      </c>
      <c r="Q335" s="4">
        <f t="shared" si="337"/>
        <v>583.86544739877854</v>
      </c>
      <c r="R335" s="4">
        <f t="shared" si="338"/>
        <v>1275.670245504997</v>
      </c>
      <c r="S335" s="4">
        <f t="shared" si="339"/>
        <v>1273.0529102148712</v>
      </c>
      <c r="T335" s="4">
        <f t="shared" si="340"/>
        <v>6.9257682010980446</v>
      </c>
      <c r="U335" s="4">
        <f t="shared" si="341"/>
        <v>19.623661695249599</v>
      </c>
      <c r="V335" s="4">
        <f t="shared" si="342"/>
        <v>42.796712787056251</v>
      </c>
      <c r="W335" s="11">
        <f t="shared" si="343"/>
        <v>-1.0734613539272964E-2</v>
      </c>
      <c r="X335" s="11">
        <f t="shared" si="344"/>
        <v>-1.217998157191269E-2</v>
      </c>
      <c r="Y335" s="11">
        <f t="shared" si="345"/>
        <v>-9.7425357312937999E-3</v>
      </c>
      <c r="Z335" s="4">
        <f t="shared" si="358"/>
        <v>355.29506248498052</v>
      </c>
      <c r="AA335" s="4">
        <f t="shared" si="359"/>
        <v>3237.1788839676892</v>
      </c>
      <c r="AB335" s="4">
        <f t="shared" si="360"/>
        <v>36668.753852314308</v>
      </c>
      <c r="AC335" s="12">
        <f t="shared" si="346"/>
        <v>0.74601339746147033</v>
      </c>
      <c r="AD335" s="12">
        <f t="shared" si="347"/>
        <v>3.123593073393665</v>
      </c>
      <c r="AE335" s="12">
        <f t="shared" si="348"/>
        <v>35.607172417389251</v>
      </c>
      <c r="AF335" s="11">
        <f t="shared" si="349"/>
        <v>-4.0504037456468023E-3</v>
      </c>
      <c r="AG335" s="11">
        <f t="shared" si="350"/>
        <v>2.9673830763510267E-4</v>
      </c>
      <c r="AH335" s="11">
        <f t="shared" si="351"/>
        <v>9.7937136394747881E-3</v>
      </c>
      <c r="AI335" s="1">
        <f t="shared" si="315"/>
        <v>183665.73411395462</v>
      </c>
      <c r="AJ335" s="1">
        <f t="shared" si="316"/>
        <v>134027.70676870714</v>
      </c>
      <c r="AK335" s="1">
        <f t="shared" si="317"/>
        <v>60227.934284316776</v>
      </c>
      <c r="AL335" s="10">
        <f t="shared" si="352"/>
        <v>102.78039333962745</v>
      </c>
      <c r="AM335" s="10">
        <f t="shared" si="353"/>
        <v>25.913948660953231</v>
      </c>
      <c r="AN335" s="10">
        <f t="shared" si="354"/>
        <v>8.0096936846195543</v>
      </c>
      <c r="AO335" s="7">
        <f t="shared" si="355"/>
        <v>1.2489112058987333E-3</v>
      </c>
      <c r="AP335" s="7">
        <f t="shared" si="356"/>
        <v>1.5732987234316021E-3</v>
      </c>
      <c r="AQ335" s="7">
        <f t="shared" si="357"/>
        <v>1.427180451995498E-3</v>
      </c>
      <c r="AR335" s="1">
        <f t="shared" si="363"/>
        <v>84303.348082918761</v>
      </c>
      <c r="AS335" s="1">
        <f t="shared" si="361"/>
        <v>65006.738564689236</v>
      </c>
      <c r="AT335" s="1">
        <f t="shared" si="362"/>
        <v>29746.51152646244</v>
      </c>
      <c r="AU335" s="1">
        <f t="shared" si="318"/>
        <v>16860.669616583753</v>
      </c>
      <c r="AV335" s="1">
        <f t="shared" si="319"/>
        <v>13001.347712937848</v>
      </c>
      <c r="AW335" s="1">
        <f t="shared" si="320"/>
        <v>5949.3023052924882</v>
      </c>
      <c r="AX335">
        <v>0.2</v>
      </c>
      <c r="AY335">
        <v>0.2</v>
      </c>
      <c r="AZ335">
        <v>0.2</v>
      </c>
      <c r="BA335">
        <f t="shared" si="364"/>
        <v>0.2</v>
      </c>
      <c r="BB335">
        <f t="shared" si="370"/>
        <v>4.000000000000001E-3</v>
      </c>
      <c r="BC335">
        <f t="shared" si="365"/>
        <v>4.000000000000001E-3</v>
      </c>
      <c r="BD335">
        <f t="shared" si="366"/>
        <v>4.000000000000001E-3</v>
      </c>
      <c r="BE335">
        <f t="shared" si="367"/>
        <v>337.21339233167515</v>
      </c>
      <c r="BF335">
        <f t="shared" si="368"/>
        <v>260.02695425875703</v>
      </c>
      <c r="BG335">
        <f t="shared" si="369"/>
        <v>118.98604610584979</v>
      </c>
      <c r="BH335">
        <f t="shared" si="371"/>
        <v>9491.0801735650421</v>
      </c>
      <c r="BI335">
        <f t="shared" si="372"/>
        <v>803.25173114947449</v>
      </c>
      <c r="BJ335">
        <f t="shared" si="373"/>
        <v>32.448892750779997</v>
      </c>
      <c r="BK335" s="7">
        <f t="shared" si="374"/>
        <v>2.4585257243582598E-2</v>
      </c>
      <c r="BL335" s="8">
        <f>BL$3*temperature!$I445+BL$4*temperature!$I445^2+BL$5*temperature!$I445^6</f>
        <v>-74.228047982675548</v>
      </c>
      <c r="BM335" s="8">
        <f>BM$3*temperature!$I445+BM$4*temperature!$I445^2+BM$5*temperature!$I445^6</f>
        <v>-60.273918440786794</v>
      </c>
      <c r="BN335" s="8">
        <f>BN$3*temperature!$I445+BN$4*temperature!$I445^2+BN$5*temperature!$I445^6</f>
        <v>-49.435380427539513</v>
      </c>
      <c r="BO335" s="8"/>
      <c r="BP335" s="8"/>
      <c r="BQ335" s="8"/>
    </row>
    <row r="336" spans="1:69" x14ac:dyDescent="0.3">
      <c r="A336">
        <f t="shared" si="321"/>
        <v>2290</v>
      </c>
      <c r="B336" s="4">
        <f t="shared" si="322"/>
        <v>1165.4057475414447</v>
      </c>
      <c r="C336" s="4">
        <f t="shared" si="323"/>
        <v>2964.1702715568085</v>
      </c>
      <c r="D336" s="4">
        <f t="shared" si="324"/>
        <v>4369.9574385920487</v>
      </c>
      <c r="E336" s="11">
        <f t="shared" si="325"/>
        <v>2.3781401927684147E-9</v>
      </c>
      <c r="F336" s="11">
        <f t="shared" si="326"/>
        <v>4.6850956470874707E-9</v>
      </c>
      <c r="G336" s="11">
        <f t="shared" si="327"/>
        <v>9.5644561046586765E-9</v>
      </c>
      <c r="H336" s="4">
        <f t="shared" si="328"/>
        <v>83574.356918247911</v>
      </c>
      <c r="I336" s="4">
        <f t="shared" si="329"/>
        <v>64802.398655447352</v>
      </c>
      <c r="J336" s="4">
        <f t="shared" si="330"/>
        <v>29707.213949078334</v>
      </c>
      <c r="K336" s="4">
        <f t="shared" si="331"/>
        <v>71712.669252367661</v>
      </c>
      <c r="L336" s="4">
        <f t="shared" si="332"/>
        <v>21861.901550416856</v>
      </c>
      <c r="M336" s="4">
        <f t="shared" si="333"/>
        <v>6798.0556713727774</v>
      </c>
      <c r="N336" s="11">
        <f t="shared" si="334"/>
        <v>-8.6472409459391608E-3</v>
      </c>
      <c r="O336" s="11">
        <f t="shared" si="335"/>
        <v>-3.143369708418442E-3</v>
      </c>
      <c r="P336" s="11">
        <f t="shared" si="336"/>
        <v>-1.3210914322671075E-3</v>
      </c>
      <c r="Q336" s="4">
        <f t="shared" si="337"/>
        <v>572.60325080747157</v>
      </c>
      <c r="R336" s="4">
        <f t="shared" si="338"/>
        <v>1256.171548647716</v>
      </c>
      <c r="S336" s="4">
        <f t="shared" si="339"/>
        <v>1258.9847246828224</v>
      </c>
      <c r="T336" s="4">
        <f t="shared" si="340"/>
        <v>6.8514227559966709</v>
      </c>
      <c r="U336" s="4">
        <f t="shared" si="341"/>
        <v>19.384645857428008</v>
      </c>
      <c r="V336" s="4">
        <f t="shared" si="342"/>
        <v>42.379764283546436</v>
      </c>
      <c r="W336" s="11">
        <f t="shared" si="343"/>
        <v>-1.0734613539272964E-2</v>
      </c>
      <c r="X336" s="11">
        <f t="shared" si="344"/>
        <v>-1.217998157191269E-2</v>
      </c>
      <c r="Y336" s="11">
        <f t="shared" si="345"/>
        <v>-9.7425357312937999E-3</v>
      </c>
      <c r="Z336" s="4">
        <f t="shared" si="358"/>
        <v>347.04576468611839</v>
      </c>
      <c r="AA336" s="4">
        <f t="shared" si="359"/>
        <v>3188.6857187467663</v>
      </c>
      <c r="AB336" s="4">
        <f t="shared" si="360"/>
        <v>36619.009354187576</v>
      </c>
      <c r="AC336" s="12">
        <f t="shared" si="346"/>
        <v>0.74299174200208973</v>
      </c>
      <c r="AD336" s="12">
        <f t="shared" si="347"/>
        <v>3.1245199631160046</v>
      </c>
      <c r="AE336" s="12">
        <f t="shared" si="348"/>
        <v>35.955898867556563</v>
      </c>
      <c r="AF336" s="11">
        <f t="shared" si="349"/>
        <v>-4.0504037456468023E-3</v>
      </c>
      <c r="AG336" s="11">
        <f t="shared" si="350"/>
        <v>2.9673830763510267E-4</v>
      </c>
      <c r="AH336" s="11">
        <f t="shared" si="351"/>
        <v>9.7937136394747881E-3</v>
      </c>
      <c r="AI336" s="1">
        <f t="shared" si="315"/>
        <v>182159.83031914293</v>
      </c>
      <c r="AJ336" s="1">
        <f t="shared" si="316"/>
        <v>133626.28380477428</v>
      </c>
      <c r="AK336" s="1">
        <f t="shared" si="317"/>
        <v>60154.443161177587</v>
      </c>
      <c r="AL336" s="10">
        <f t="shared" si="352"/>
        <v>102.9074732887661</v>
      </c>
      <c r="AM336" s="10">
        <f t="shared" si="353"/>
        <v>25.954311339477108</v>
      </c>
      <c r="AN336" s="10">
        <f t="shared" si="354"/>
        <v>8.021010650090183</v>
      </c>
      <c r="AO336" s="7">
        <f t="shared" si="355"/>
        <v>1.2364220938397459E-3</v>
      </c>
      <c r="AP336" s="7">
        <f t="shared" si="356"/>
        <v>1.557565736197286E-3</v>
      </c>
      <c r="AQ336" s="7">
        <f t="shared" si="357"/>
        <v>1.4129086474755431E-3</v>
      </c>
      <c r="AR336" s="1">
        <f t="shared" si="363"/>
        <v>83574.356918247911</v>
      </c>
      <c r="AS336" s="1">
        <f t="shared" si="361"/>
        <v>64802.398655447352</v>
      </c>
      <c r="AT336" s="1">
        <f t="shared" si="362"/>
        <v>29707.213949078334</v>
      </c>
      <c r="AU336" s="1">
        <f t="shared" si="318"/>
        <v>16714.871383649584</v>
      </c>
      <c r="AV336" s="1">
        <f t="shared" si="319"/>
        <v>12960.479731089472</v>
      </c>
      <c r="AW336" s="1">
        <f t="shared" si="320"/>
        <v>5941.4427898156673</v>
      </c>
      <c r="AX336">
        <v>0.2</v>
      </c>
      <c r="AY336">
        <v>0.2</v>
      </c>
      <c r="AZ336">
        <v>0.2</v>
      </c>
      <c r="BA336">
        <f t="shared" si="364"/>
        <v>0.2</v>
      </c>
      <c r="BB336">
        <f t="shared" si="370"/>
        <v>4.000000000000001E-3</v>
      </c>
      <c r="BC336">
        <f t="shared" si="365"/>
        <v>4.000000000000001E-3</v>
      </c>
      <c r="BD336">
        <f t="shared" si="366"/>
        <v>4.000000000000001E-3</v>
      </c>
      <c r="BE336">
        <f t="shared" si="367"/>
        <v>334.29742767299172</v>
      </c>
      <c r="BF336">
        <f t="shared" si="368"/>
        <v>259.20959462178945</v>
      </c>
      <c r="BG336">
        <f t="shared" si="369"/>
        <v>118.82885579631336</v>
      </c>
      <c r="BH336">
        <f t="shared" si="371"/>
        <v>9632.6612132939663</v>
      </c>
      <c r="BI336">
        <f t="shared" si="372"/>
        <v>812.90417897837017</v>
      </c>
      <c r="BJ336">
        <f t="shared" si="373"/>
        <v>32.45004654467111</v>
      </c>
      <c r="BK336" s="7">
        <f t="shared" si="374"/>
        <v>2.4568031080785507E-2</v>
      </c>
      <c r="BL336" s="8">
        <f>BL$3*temperature!$I446+BL$4*temperature!$I446^2+BL$5*temperature!$I446^6</f>
        <v>-74.437705345279511</v>
      </c>
      <c r="BM336" s="8">
        <f>BM$3*temperature!$I446+BM$4*temperature!$I446^2+BM$5*temperature!$I446^6</f>
        <v>-60.434792360699589</v>
      </c>
      <c r="BN336" s="8">
        <f>BN$3*temperature!$I446+BN$4*temperature!$I446^2+BN$5*temperature!$I446^6</f>
        <v>-49.559741235818549</v>
      </c>
      <c r="BO336" s="8"/>
      <c r="BP336" s="8"/>
      <c r="BQ336" s="8"/>
    </row>
    <row r="337" spans="1:69" x14ac:dyDescent="0.3">
      <c r="A337">
        <f t="shared" si="321"/>
        <v>2291</v>
      </c>
      <c r="B337" s="4">
        <f t="shared" si="322"/>
        <v>1165.4057501743682</v>
      </c>
      <c r="C337" s="4">
        <f t="shared" si="323"/>
        <v>2964.1702847498586</v>
      </c>
      <c r="D337" s="4">
        <f t="shared" si="324"/>
        <v>4369.9574782985019</v>
      </c>
      <c r="E337" s="11">
        <f t="shared" si="325"/>
        <v>2.2592331831299939E-9</v>
      </c>
      <c r="F337" s="11">
        <f t="shared" si="326"/>
        <v>4.4508408647330969E-9</v>
      </c>
      <c r="G337" s="11">
        <f t="shared" si="327"/>
        <v>9.0862332994257425E-9</v>
      </c>
      <c r="H337" s="4">
        <f t="shared" si="328"/>
        <v>82847.984136707033</v>
      </c>
      <c r="I337" s="4">
        <f t="shared" si="329"/>
        <v>64597.871265541879</v>
      </c>
      <c r="J337" s="4">
        <f t="shared" si="330"/>
        <v>29667.714411461959</v>
      </c>
      <c r="K337" s="4">
        <f t="shared" si="331"/>
        <v>71089.390218223401</v>
      </c>
      <c r="L337" s="4">
        <f t="shared" si="332"/>
        <v>21792.901574476578</v>
      </c>
      <c r="M337" s="4">
        <f t="shared" si="333"/>
        <v>6789.0167258591855</v>
      </c>
      <c r="N337" s="11">
        <f t="shared" si="334"/>
        <v>-8.6913378157887911E-3</v>
      </c>
      <c r="O337" s="11">
        <f t="shared" si="335"/>
        <v>-3.156174488351482E-3</v>
      </c>
      <c r="P337" s="11">
        <f t="shared" si="336"/>
        <v>-1.3296368771523737E-3</v>
      </c>
      <c r="Q337" s="4">
        <f t="shared" si="337"/>
        <v>561.53331200563855</v>
      </c>
      <c r="R337" s="4">
        <f t="shared" si="338"/>
        <v>1236.9550011761437</v>
      </c>
      <c r="S337" s="4">
        <f t="shared" si="339"/>
        <v>1245.0613487445726</v>
      </c>
      <c r="T337" s="4">
        <f t="shared" si="340"/>
        <v>6.7778753805168659</v>
      </c>
      <c r="U337" s="4">
        <f t="shared" si="341"/>
        <v>19.148541228106481</v>
      </c>
      <c r="V337" s="4">
        <f t="shared" si="342"/>
        <v>41.966877915730173</v>
      </c>
      <c r="W337" s="11">
        <f t="shared" si="343"/>
        <v>-1.0734613539272964E-2</v>
      </c>
      <c r="X337" s="11">
        <f t="shared" si="344"/>
        <v>-1.217998157191269E-2</v>
      </c>
      <c r="Y337" s="11">
        <f t="shared" si="345"/>
        <v>-9.7425357312937999E-3</v>
      </c>
      <c r="Z337" s="4">
        <f t="shared" si="358"/>
        <v>338.97302808211867</v>
      </c>
      <c r="AA337" s="4">
        <f t="shared" si="359"/>
        <v>3140.8782070785023</v>
      </c>
      <c r="AB337" s="4">
        <f t="shared" si="360"/>
        <v>36569.014843887722</v>
      </c>
      <c r="AC337" s="12">
        <f t="shared" si="346"/>
        <v>0.73998232546729981</v>
      </c>
      <c r="AD337" s="12">
        <f t="shared" si="347"/>
        <v>3.1254471278820315</v>
      </c>
      <c r="AE337" s="12">
        <f t="shared" si="348"/>
        <v>36.308040644715327</v>
      </c>
      <c r="AF337" s="11">
        <f t="shared" si="349"/>
        <v>-4.0504037456468023E-3</v>
      </c>
      <c r="AG337" s="11">
        <f t="shared" si="350"/>
        <v>2.9673830763510267E-4</v>
      </c>
      <c r="AH337" s="11">
        <f t="shared" si="351"/>
        <v>9.7937136394747881E-3</v>
      </c>
      <c r="AI337" s="1">
        <f t="shared" si="315"/>
        <v>180658.71867087824</v>
      </c>
      <c r="AJ337" s="1">
        <f t="shared" si="316"/>
        <v>133224.13515538632</v>
      </c>
      <c r="AK337" s="1">
        <f t="shared" si="317"/>
        <v>60080.441634875497</v>
      </c>
      <c r="AL337" s="10">
        <f t="shared" si="352"/>
        <v>103.03343799162559</v>
      </c>
      <c r="AM337" s="10">
        <f t="shared" si="353"/>
        <v>25.994332630065585</v>
      </c>
      <c r="AN337" s="10">
        <f t="shared" si="354"/>
        <v>8.0322302758460999</v>
      </c>
      <c r="AO337" s="7">
        <f t="shared" si="355"/>
        <v>1.2240578729013484E-3</v>
      </c>
      <c r="AP337" s="7">
        <f t="shared" si="356"/>
        <v>1.5419900788353131E-3</v>
      </c>
      <c r="AQ337" s="7">
        <f t="shared" si="357"/>
        <v>1.3987795610007877E-3</v>
      </c>
      <c r="AR337" s="1">
        <f t="shared" si="363"/>
        <v>82847.984136707033</v>
      </c>
      <c r="AS337" s="1">
        <f t="shared" si="361"/>
        <v>64597.871265541879</v>
      </c>
      <c r="AT337" s="1">
        <f t="shared" si="362"/>
        <v>29667.714411461959</v>
      </c>
      <c r="AU337" s="1">
        <f t="shared" si="318"/>
        <v>16569.596827341407</v>
      </c>
      <c r="AV337" s="1">
        <f t="shared" si="319"/>
        <v>12919.574253108376</v>
      </c>
      <c r="AW337" s="1">
        <f t="shared" si="320"/>
        <v>5933.5428822923923</v>
      </c>
      <c r="AX337">
        <v>0.2</v>
      </c>
      <c r="AY337">
        <v>0.2</v>
      </c>
      <c r="AZ337">
        <v>0.2</v>
      </c>
      <c r="BA337">
        <f t="shared" si="364"/>
        <v>0.20000000000000004</v>
      </c>
      <c r="BB337">
        <f t="shared" si="370"/>
        <v>4.000000000000001E-3</v>
      </c>
      <c r="BC337">
        <f t="shared" si="365"/>
        <v>4.000000000000001E-3</v>
      </c>
      <c r="BD337">
        <f t="shared" si="366"/>
        <v>4.000000000000001E-3</v>
      </c>
      <c r="BE337">
        <f t="shared" si="367"/>
        <v>331.39193654682822</v>
      </c>
      <c r="BF337">
        <f t="shared" si="368"/>
        <v>258.39148506216759</v>
      </c>
      <c r="BG337">
        <f t="shared" si="369"/>
        <v>118.67085764584786</v>
      </c>
      <c r="BH337">
        <f t="shared" si="371"/>
        <v>9776.3511870491966</v>
      </c>
      <c r="BI337">
        <f t="shared" si="372"/>
        <v>822.6727304479316</v>
      </c>
      <c r="BJ337">
        <f t="shared" si="373"/>
        <v>32.451204428790604</v>
      </c>
      <c r="BK337" s="7">
        <f t="shared" si="374"/>
        <v>2.4550880301860895E-2</v>
      </c>
      <c r="BL337" s="8">
        <f>BL$3*temperature!$I447+BL$4*temperature!$I447^2+BL$5*temperature!$I447^6</f>
        <v>-74.646233376788501</v>
      </c>
      <c r="BM337" s="8">
        <f>BM$3*temperature!$I447+BM$4*temperature!$I447^2+BM$5*temperature!$I447^6</f>
        <v>-60.594791755771006</v>
      </c>
      <c r="BN337" s="8">
        <f>BN$3*temperature!$I447+BN$4*temperature!$I447^2+BN$5*temperature!$I447^6</f>
        <v>-49.683419181958129</v>
      </c>
      <c r="BO337" s="8"/>
      <c r="BP337" s="8"/>
      <c r="BQ337" s="8"/>
    </row>
    <row r="338" spans="1:69" x14ac:dyDescent="0.3">
      <c r="A338">
        <f t="shared" si="321"/>
        <v>2292</v>
      </c>
      <c r="B338" s="4">
        <f t="shared" si="322"/>
        <v>1165.4057526756455</v>
      </c>
      <c r="C338" s="4">
        <f t="shared" si="323"/>
        <v>2964.1702972832563</v>
      </c>
      <c r="D338" s="4">
        <f t="shared" si="324"/>
        <v>4369.9575160196327</v>
      </c>
      <c r="E338" s="11">
        <f t="shared" si="325"/>
        <v>2.146271523973494E-9</v>
      </c>
      <c r="F338" s="11">
        <f t="shared" si="326"/>
        <v>4.2282988214964422E-9</v>
      </c>
      <c r="G338" s="11">
        <f t="shared" si="327"/>
        <v>8.6319216344544554E-9</v>
      </c>
      <c r="H338" s="4">
        <f t="shared" si="328"/>
        <v>82124.244816911581</v>
      </c>
      <c r="I338" s="4">
        <f t="shared" si="329"/>
        <v>64393.170951952059</v>
      </c>
      <c r="J338" s="4">
        <f t="shared" si="330"/>
        <v>29628.017510660542</v>
      </c>
      <c r="K338" s="4">
        <f t="shared" si="331"/>
        <v>70468.370890021091</v>
      </c>
      <c r="L338" s="4">
        <f t="shared" si="332"/>
        <v>21723.843266012809</v>
      </c>
      <c r="M338" s="4">
        <f t="shared" si="333"/>
        <v>6779.9326199507686</v>
      </c>
      <c r="N338" s="11">
        <f t="shared" si="334"/>
        <v>-8.7357526389798545E-3</v>
      </c>
      <c r="O338" s="11">
        <f t="shared" si="335"/>
        <v>-3.1688441407292656E-3</v>
      </c>
      <c r="P338" s="11">
        <f t="shared" si="336"/>
        <v>-1.3380591439428047E-3</v>
      </c>
      <c r="Q338" s="4">
        <f t="shared" si="337"/>
        <v>550.65271172766609</v>
      </c>
      <c r="R338" s="4">
        <f t="shared" si="338"/>
        <v>1218.0169416870806</v>
      </c>
      <c r="S338" s="4">
        <f t="shared" si="339"/>
        <v>1231.2815697032224</v>
      </c>
      <c r="T338" s="4">
        <f t="shared" si="340"/>
        <v>6.705117507689665</v>
      </c>
      <c r="U338" s="4">
        <f t="shared" si="341"/>
        <v>18.915312348819135</v>
      </c>
      <c r="V338" s="4">
        <f t="shared" si="342"/>
        <v>41.558014108105326</v>
      </c>
      <c r="W338" s="11">
        <f t="shared" si="343"/>
        <v>-1.0734613539272964E-2</v>
      </c>
      <c r="X338" s="11">
        <f t="shared" si="344"/>
        <v>-1.217998157191269E-2</v>
      </c>
      <c r="Y338" s="11">
        <f t="shared" si="345"/>
        <v>-9.7425357312937999E-3</v>
      </c>
      <c r="Z338" s="4">
        <f t="shared" si="358"/>
        <v>331.07334651080367</v>
      </c>
      <c r="AA338" s="4">
        <f t="shared" si="359"/>
        <v>3093.7477257257324</v>
      </c>
      <c r="AB338" s="4">
        <f t="shared" si="360"/>
        <v>36518.776087006037</v>
      </c>
      <c r="AC338" s="12">
        <f t="shared" si="346"/>
        <v>0.73698509828451464</v>
      </c>
      <c r="AD338" s="12">
        <f t="shared" si="347"/>
        <v>3.1263745677733623</v>
      </c>
      <c r="AE338" s="12">
        <f t="shared" si="348"/>
        <v>36.663631197600083</v>
      </c>
      <c r="AF338" s="11">
        <f t="shared" si="349"/>
        <v>-4.0504037456468023E-3</v>
      </c>
      <c r="AG338" s="11">
        <f t="shared" si="350"/>
        <v>2.9673830763510267E-4</v>
      </c>
      <c r="AH338" s="11">
        <f t="shared" si="351"/>
        <v>9.7937136394747881E-3</v>
      </c>
      <c r="AI338" s="1">
        <f t="shared" si="315"/>
        <v>179162.44363113184</v>
      </c>
      <c r="AJ338" s="1">
        <f t="shared" si="316"/>
        <v>132821.29589295606</v>
      </c>
      <c r="AK338" s="1">
        <f t="shared" si="317"/>
        <v>60005.940353680344</v>
      </c>
      <c r="AL338" s="10">
        <f t="shared" si="352"/>
        <v>103.15829569366188</v>
      </c>
      <c r="AM338" s="10">
        <f t="shared" si="353"/>
        <v>26.034014803056877</v>
      </c>
      <c r="AN338" s="10">
        <f t="shared" si="354"/>
        <v>8.0433532421898146</v>
      </c>
      <c r="AO338" s="7">
        <f t="shared" si="355"/>
        <v>1.2118172941723349E-3</v>
      </c>
      <c r="AP338" s="7">
        <f t="shared" si="356"/>
        <v>1.5265701780469599E-3</v>
      </c>
      <c r="AQ338" s="7">
        <f t="shared" si="357"/>
        <v>1.3847917653907799E-3</v>
      </c>
      <c r="AR338" s="1">
        <f t="shared" si="363"/>
        <v>82124.244816911581</v>
      </c>
      <c r="AS338" s="1">
        <f t="shared" si="361"/>
        <v>64393.170951952059</v>
      </c>
      <c r="AT338" s="1">
        <f t="shared" si="362"/>
        <v>29628.017510660542</v>
      </c>
      <c r="AU338" s="1">
        <f t="shared" si="318"/>
        <v>16424.848963382316</v>
      </c>
      <c r="AV338" s="1">
        <f t="shared" si="319"/>
        <v>12878.634190390412</v>
      </c>
      <c r="AW338" s="1">
        <f t="shared" si="320"/>
        <v>5925.6035021321086</v>
      </c>
      <c r="AX338">
        <v>0.2</v>
      </c>
      <c r="AY338">
        <v>0.2</v>
      </c>
      <c r="AZ338">
        <v>0.2</v>
      </c>
      <c r="BA338">
        <f t="shared" si="364"/>
        <v>0.20000000000000004</v>
      </c>
      <c r="BB338">
        <f t="shared" si="370"/>
        <v>4.000000000000001E-3</v>
      </c>
      <c r="BC338">
        <f t="shared" si="365"/>
        <v>4.000000000000001E-3</v>
      </c>
      <c r="BD338">
        <f t="shared" si="366"/>
        <v>4.000000000000001E-3</v>
      </c>
      <c r="BE338">
        <f t="shared" si="367"/>
        <v>328.4969792676464</v>
      </c>
      <c r="BF338">
        <f t="shared" si="368"/>
        <v>257.57268380780829</v>
      </c>
      <c r="BG338">
        <f t="shared" si="369"/>
        <v>118.51207004264219</v>
      </c>
      <c r="BH338">
        <f t="shared" si="371"/>
        <v>9922.18137550758</v>
      </c>
      <c r="BI338">
        <f t="shared" si="372"/>
        <v>832.55878191356669</v>
      </c>
      <c r="BJ338">
        <f t="shared" si="373"/>
        <v>32.452366355402226</v>
      </c>
      <c r="BK338" s="7">
        <f t="shared" si="374"/>
        <v>2.4533803205914001E-2</v>
      </c>
      <c r="BL338" s="8">
        <f>BL$3*temperature!$I448+BL$4*temperature!$I448^2+BL$5*temperature!$I448^6</f>
        <v>-74.85364144997007</v>
      </c>
      <c r="BM338" s="8">
        <f>BM$3*temperature!$I448+BM$4*temperature!$I448^2+BM$5*temperature!$I448^6</f>
        <v>-60.753923977555559</v>
      </c>
      <c r="BN338" s="8">
        <f>BN$3*temperature!$I448+BN$4*temperature!$I448^2+BN$5*temperature!$I448^6</f>
        <v>-49.806420085714294</v>
      </c>
      <c r="BO338" s="8"/>
      <c r="BP338" s="8"/>
      <c r="BQ338" s="8"/>
    </row>
    <row r="339" spans="1:69" x14ac:dyDescent="0.3">
      <c r="A339">
        <f t="shared" si="321"/>
        <v>2293</v>
      </c>
      <c r="B339" s="4">
        <f t="shared" si="322"/>
        <v>1165.4057550518587</v>
      </c>
      <c r="C339" s="4">
        <f t="shared" si="323"/>
        <v>2964.1703091899844</v>
      </c>
      <c r="D339" s="4">
        <f t="shared" si="324"/>
        <v>4369.9575518547072</v>
      </c>
      <c r="E339" s="11">
        <f t="shared" si="325"/>
        <v>2.0389579477748191E-9</v>
      </c>
      <c r="F339" s="11">
        <f t="shared" si="326"/>
        <v>4.01688388042162E-9</v>
      </c>
      <c r="G339" s="11">
        <f t="shared" si="327"/>
        <v>8.2003255527317319E-9</v>
      </c>
      <c r="H339" s="4">
        <f t="shared" si="328"/>
        <v>81403.153529642732</v>
      </c>
      <c r="I339" s="4">
        <f t="shared" si="329"/>
        <v>64188.312033652459</v>
      </c>
      <c r="J339" s="4">
        <f t="shared" si="330"/>
        <v>29588.127785110559</v>
      </c>
      <c r="K339" s="4">
        <f t="shared" si="331"/>
        <v>69849.623769894984</v>
      </c>
      <c r="L339" s="4">
        <f t="shared" si="332"/>
        <v>21654.73145542475</v>
      </c>
      <c r="M339" s="4">
        <f t="shared" si="333"/>
        <v>6770.8043920364171</v>
      </c>
      <c r="N339" s="11">
        <f t="shared" si="334"/>
        <v>-8.780494175064435E-3</v>
      </c>
      <c r="O339" s="11">
        <f t="shared" si="335"/>
        <v>-3.1813804648547217E-3</v>
      </c>
      <c r="P339" s="11">
        <f t="shared" si="336"/>
        <v>-1.3463596802556488E-3</v>
      </c>
      <c r="Q339" s="4">
        <f t="shared" si="337"/>
        <v>539.9585677339528</v>
      </c>
      <c r="R339" s="4">
        <f t="shared" si="338"/>
        <v>1199.3537444243696</v>
      </c>
      <c r="S339" s="4">
        <f t="shared" si="339"/>
        <v>1217.6441778074579</v>
      </c>
      <c r="T339" s="4">
        <f t="shared" si="340"/>
        <v>6.6331406625092031</v>
      </c>
      <c r="U339" s="4">
        <f t="shared" si="341"/>
        <v>18.684924192983544</v>
      </c>
      <c r="V339" s="4">
        <f t="shared" si="342"/>
        <v>41.1531336707355</v>
      </c>
      <c r="W339" s="11">
        <f t="shared" si="343"/>
        <v>-1.0734613539272964E-2</v>
      </c>
      <c r="X339" s="11">
        <f t="shared" si="344"/>
        <v>-1.217998157191269E-2</v>
      </c>
      <c r="Y339" s="11">
        <f t="shared" si="345"/>
        <v>-9.7425357312937999E-3</v>
      </c>
      <c r="Z339" s="4">
        <f t="shared" si="358"/>
        <v>323.34327720832454</v>
      </c>
      <c r="AA339" s="4">
        <f t="shared" si="359"/>
        <v>3047.2857298514691</v>
      </c>
      <c r="AB339" s="4">
        <f t="shared" si="360"/>
        <v>36468.298774624564</v>
      </c>
      <c r="AC339" s="12">
        <f t="shared" si="346"/>
        <v>0.73400001108193713</v>
      </c>
      <c r="AD339" s="12">
        <f t="shared" si="347"/>
        <v>3.1273022828716366</v>
      </c>
      <c r="AE339" s="12">
        <f t="shared" si="348"/>
        <v>37.022704302532695</v>
      </c>
      <c r="AF339" s="11">
        <f t="shared" si="349"/>
        <v>-4.0504037456468023E-3</v>
      </c>
      <c r="AG339" s="11">
        <f t="shared" si="350"/>
        <v>2.9673830763510267E-4</v>
      </c>
      <c r="AH339" s="11">
        <f t="shared" si="351"/>
        <v>9.7937136394747881E-3</v>
      </c>
      <c r="AI339" s="1">
        <f t="shared" si="315"/>
        <v>177671.04823140096</v>
      </c>
      <c r="AJ339" s="1">
        <f t="shared" si="316"/>
        <v>132417.80049405087</v>
      </c>
      <c r="AK339" s="1">
        <f t="shared" si="317"/>
        <v>59930.949820444417</v>
      </c>
      <c r="AL339" s="10">
        <f t="shared" si="352"/>
        <v>103.28205461035321</v>
      </c>
      <c r="AM339" s="10">
        <f t="shared" si="353"/>
        <v>26.073360126163923</v>
      </c>
      <c r="AN339" s="10">
        <f t="shared" si="354"/>
        <v>8.05438022783237</v>
      </c>
      <c r="AO339" s="7">
        <f t="shared" si="355"/>
        <v>1.1996991212306115E-3</v>
      </c>
      <c r="AP339" s="7">
        <f t="shared" si="356"/>
        <v>1.5113044762664902E-3</v>
      </c>
      <c r="AQ339" s="7">
        <f t="shared" si="357"/>
        <v>1.3709438477368721E-3</v>
      </c>
      <c r="AR339" s="1">
        <f t="shared" si="363"/>
        <v>81403.153529642732</v>
      </c>
      <c r="AS339" s="1">
        <f t="shared" si="361"/>
        <v>64188.312033652459</v>
      </c>
      <c r="AT339" s="1">
        <f t="shared" si="362"/>
        <v>29588.127785110559</v>
      </c>
      <c r="AU339" s="1">
        <f t="shared" si="318"/>
        <v>16280.630705928546</v>
      </c>
      <c r="AV339" s="1">
        <f t="shared" si="319"/>
        <v>12837.662406730493</v>
      </c>
      <c r="AW339" s="1">
        <f t="shared" si="320"/>
        <v>5917.6255570221119</v>
      </c>
      <c r="AX339">
        <v>0.2</v>
      </c>
      <c r="AY339">
        <v>0.2</v>
      </c>
      <c r="AZ339">
        <v>0.2</v>
      </c>
      <c r="BA339">
        <f t="shared" si="364"/>
        <v>0.19999999999999998</v>
      </c>
      <c r="BB339">
        <f t="shared" si="370"/>
        <v>4.000000000000001E-3</v>
      </c>
      <c r="BC339">
        <f t="shared" si="365"/>
        <v>4.000000000000001E-3</v>
      </c>
      <c r="BD339">
        <f t="shared" si="366"/>
        <v>4.000000000000001E-3</v>
      </c>
      <c r="BE339">
        <f t="shared" si="367"/>
        <v>325.612614118571</v>
      </c>
      <c r="BF339">
        <f t="shared" si="368"/>
        <v>256.75324813460992</v>
      </c>
      <c r="BG339">
        <f t="shared" si="369"/>
        <v>118.35251114044226</v>
      </c>
      <c r="BH339">
        <f t="shared" si="371"/>
        <v>10070.183519194814</v>
      </c>
      <c r="BI339">
        <f t="shared" si="372"/>
        <v>842.56374654806189</v>
      </c>
      <c r="BJ339">
        <f t="shared" si="373"/>
        <v>32.453532277956036</v>
      </c>
      <c r="BK339" s="7">
        <f t="shared" si="374"/>
        <v>2.4516798158809777E-2</v>
      </c>
      <c r="BL339" s="8">
        <f>BL$3*temperature!$I449+BL$4*temperature!$I449^2+BL$5*temperature!$I449^6</f>
        <v>-75.059938838723554</v>
      </c>
      <c r="BM339" s="8">
        <f>BM$3*temperature!$I449+BM$4*temperature!$I449^2+BM$5*temperature!$I449^6</f>
        <v>-60.912196298432853</v>
      </c>
      <c r="BN339" s="8">
        <f>BN$3*temperature!$I449+BN$4*temperature!$I449^2+BN$5*temperature!$I449^6</f>
        <v>-49.928749702801753</v>
      </c>
      <c r="BO339" s="8"/>
      <c r="BP339" s="8"/>
      <c r="BQ339" s="8"/>
    </row>
    <row r="340" spans="1:69" x14ac:dyDescent="0.3">
      <c r="A340">
        <f t="shared" si="321"/>
        <v>2294</v>
      </c>
      <c r="B340" s="4">
        <f t="shared" si="322"/>
        <v>1165.4057573092614</v>
      </c>
      <c r="C340" s="4">
        <f t="shared" si="323"/>
        <v>2964.170320501376</v>
      </c>
      <c r="D340" s="4">
        <f t="shared" si="324"/>
        <v>4369.9575858980279</v>
      </c>
      <c r="E340" s="11">
        <f t="shared" si="325"/>
        <v>1.937010050386078E-9</v>
      </c>
      <c r="F340" s="11">
        <f t="shared" si="326"/>
        <v>3.8160396864005389E-9</v>
      </c>
      <c r="G340" s="11">
        <f t="shared" si="327"/>
        <v>7.7903092750951451E-9</v>
      </c>
      <c r="H340" s="4">
        <f t="shared" si="328"/>
        <v>80684.724352999605</v>
      </c>
      <c r="I340" s="4">
        <f t="shared" si="329"/>
        <v>63983.308596265277</v>
      </c>
      <c r="J340" s="4">
        <f t="shared" si="330"/>
        <v>29548.049715703291</v>
      </c>
      <c r="K340" s="4">
        <f t="shared" si="331"/>
        <v>69233.160937258406</v>
      </c>
      <c r="L340" s="4">
        <f t="shared" si="332"/>
        <v>21585.570894402179</v>
      </c>
      <c r="M340" s="4">
        <f t="shared" si="333"/>
        <v>6761.6330673450129</v>
      </c>
      <c r="N340" s="11">
        <f t="shared" si="334"/>
        <v>-8.8255712681772902E-3</v>
      </c>
      <c r="O340" s="11">
        <f t="shared" si="335"/>
        <v>-3.1937852087861041E-3</v>
      </c>
      <c r="P340" s="11">
        <f t="shared" si="336"/>
        <v>-1.354539898123619E-3</v>
      </c>
      <c r="Q340" s="4">
        <f t="shared" si="337"/>
        <v>529.44803457328783</v>
      </c>
      <c r="R340" s="4">
        <f t="shared" si="338"/>
        <v>1180.9618193311137</v>
      </c>
      <c r="S340" s="4">
        <f t="shared" si="339"/>
        <v>1204.1479664854205</v>
      </c>
      <c r="T340" s="4">
        <f t="shared" si="340"/>
        <v>6.56193646094553</v>
      </c>
      <c r="U340" s="4">
        <f t="shared" si="341"/>
        <v>18.457342160640419</v>
      </c>
      <c r="V340" s="4">
        <f t="shared" si="342"/>
        <v>40.75219779549365</v>
      </c>
      <c r="W340" s="11">
        <f t="shared" si="343"/>
        <v>-1.0734613539272964E-2</v>
      </c>
      <c r="X340" s="11">
        <f t="shared" si="344"/>
        <v>-1.217998157191269E-2</v>
      </c>
      <c r="Y340" s="11">
        <f t="shared" si="345"/>
        <v>-9.7425357312937999E-3</v>
      </c>
      <c r="Z340" s="4">
        <f t="shared" si="358"/>
        <v>315.77943986049814</v>
      </c>
      <c r="AA340" s="4">
        <f t="shared" si="359"/>
        <v>3001.483753323419</v>
      </c>
      <c r="AB340" s="4">
        <f t="shared" si="360"/>
        <v>36417.588524682011</v>
      </c>
      <c r="AC340" s="12">
        <f t="shared" si="346"/>
        <v>0.73102701468774611</v>
      </c>
      <c r="AD340" s="12">
        <f t="shared" si="347"/>
        <v>3.1282302732585192</v>
      </c>
      <c r="AE340" s="12">
        <f t="shared" si="348"/>
        <v>37.385294066630649</v>
      </c>
      <c r="AF340" s="11">
        <f t="shared" si="349"/>
        <v>-4.0504037456468023E-3</v>
      </c>
      <c r="AG340" s="11">
        <f t="shared" si="350"/>
        <v>2.9673830763510267E-4</v>
      </c>
      <c r="AH340" s="11">
        <f t="shared" si="351"/>
        <v>9.7937136394747881E-3</v>
      </c>
      <c r="AI340" s="1">
        <f t="shared" si="315"/>
        <v>176184.57411418943</v>
      </c>
      <c r="AJ340" s="1">
        <f t="shared" si="316"/>
        <v>132013.68285137627</v>
      </c>
      <c r="AK340" s="1">
        <f t="shared" si="317"/>
        <v>59855.480395422084</v>
      </c>
      <c r="AL340" s="10">
        <f t="shared" si="352"/>
        <v>103.40472292660661</v>
      </c>
      <c r="AM340" s="10">
        <f t="shared" si="353"/>
        <v>26.112370864175205</v>
      </c>
      <c r="AN340" s="10">
        <f t="shared" si="354"/>
        <v>8.0653119098228441</v>
      </c>
      <c r="AO340" s="7">
        <f t="shared" si="355"/>
        <v>1.1877021300183055E-3</v>
      </c>
      <c r="AP340" s="7">
        <f t="shared" si="356"/>
        <v>1.4961914315038253E-3</v>
      </c>
      <c r="AQ340" s="7">
        <f t="shared" si="357"/>
        <v>1.3572344092595034E-3</v>
      </c>
      <c r="AR340" s="1">
        <f t="shared" si="363"/>
        <v>80684.724352999605</v>
      </c>
      <c r="AS340" s="1">
        <f t="shared" si="361"/>
        <v>63983.308596265277</v>
      </c>
      <c r="AT340" s="1">
        <f t="shared" si="362"/>
        <v>29548.049715703291</v>
      </c>
      <c r="AU340" s="1">
        <f t="shared" si="318"/>
        <v>16136.944870599922</v>
      </c>
      <c r="AV340" s="1">
        <f t="shared" si="319"/>
        <v>12796.661719253056</v>
      </c>
      <c r="AW340" s="1">
        <f t="shared" si="320"/>
        <v>5909.6099431406583</v>
      </c>
      <c r="AX340">
        <v>0.2</v>
      </c>
      <c r="AY340">
        <v>0.2</v>
      </c>
      <c r="AZ340">
        <v>0.2</v>
      </c>
      <c r="BA340">
        <f t="shared" si="364"/>
        <v>0.2</v>
      </c>
      <c r="BB340">
        <f t="shared" si="370"/>
        <v>4.000000000000001E-3</v>
      </c>
      <c r="BC340">
        <f t="shared" si="365"/>
        <v>4.000000000000001E-3</v>
      </c>
      <c r="BD340">
        <f t="shared" si="366"/>
        <v>4.000000000000001E-3</v>
      </c>
      <c r="BE340">
        <f t="shared" si="367"/>
        <v>322.73889741199849</v>
      </c>
      <c r="BF340">
        <f t="shared" si="368"/>
        <v>255.93323438506116</v>
      </c>
      <c r="BG340">
        <f t="shared" si="369"/>
        <v>118.1921988628132</v>
      </c>
      <c r="BH340">
        <f t="shared" si="371"/>
        <v>10220.389825080911</v>
      </c>
      <c r="BI340">
        <f t="shared" si="372"/>
        <v>852.68905454402966</v>
      </c>
      <c r="BJ340">
        <f t="shared" si="373"/>
        <v>32.454702151052224</v>
      </c>
      <c r="BK340" s="7">
        <f t="shared" si="374"/>
        <v>2.4499863591798426E-2</v>
      </c>
      <c r="BL340" s="8">
        <f>BL$3*temperature!$I450+BL$4*temperature!$I450^2+BL$5*temperature!$I450^6</f>
        <v>-75.265134718086472</v>
      </c>
      <c r="BM340" s="8">
        <f>BM$3*temperature!$I450+BM$4*temperature!$I450^2+BM$5*temperature!$I450^6</f>
        <v>-61.069615911690263</v>
      </c>
      <c r="BN340" s="8">
        <f>BN$3*temperature!$I450+BN$4*temperature!$I450^2+BN$5*temperature!$I450^6</f>
        <v>-50.050413725024271</v>
      </c>
      <c r="BO340" s="8"/>
      <c r="BP340" s="8"/>
      <c r="BQ340" s="8"/>
    </row>
    <row r="341" spans="1:69" x14ac:dyDescent="0.3">
      <c r="A341">
        <f t="shared" si="321"/>
        <v>2295</v>
      </c>
      <c r="B341" s="4">
        <f t="shared" si="322"/>
        <v>1165.405759453794</v>
      </c>
      <c r="C341" s="4">
        <f t="shared" si="323"/>
        <v>2964.1703312471977</v>
      </c>
      <c r="D341" s="4">
        <f t="shared" si="324"/>
        <v>4369.9576182391829</v>
      </c>
      <c r="E341" s="11">
        <f t="shared" si="325"/>
        <v>1.840159547866774E-9</v>
      </c>
      <c r="F341" s="11">
        <f t="shared" si="326"/>
        <v>3.6252377020805117E-9</v>
      </c>
      <c r="G341" s="11">
        <f t="shared" si="327"/>
        <v>7.4007938113403873E-9</v>
      </c>
      <c r="H341" s="4">
        <f t="shared" si="328"/>
        <v>79968.970887099684</v>
      </c>
      <c r="I341" s="4">
        <f t="shared" si="329"/>
        <v>63778.174496592204</v>
      </c>
      <c r="J341" s="4">
        <f t="shared" si="330"/>
        <v>29507.787726820323</v>
      </c>
      <c r="K341" s="4">
        <f t="shared" si="331"/>
        <v>68618.994061415826</v>
      </c>
      <c r="L341" s="4">
        <f t="shared" si="332"/>
        <v>21516.366257453581</v>
      </c>
      <c r="M341" s="4">
        <f t="shared" si="333"/>
        <v>6752.4196581819706</v>
      </c>
      <c r="N341" s="11">
        <f t="shared" si="334"/>
        <v>-8.8709928526758963E-3</v>
      </c>
      <c r="O341" s="11">
        <f t="shared" si="335"/>
        <v>-3.2060600707366493E-3</v>
      </c>
      <c r="P341" s="11">
        <f t="shared" si="336"/>
        <v>-1.3626011750826894E-3</v>
      </c>
      <c r="Q341" s="4">
        <f t="shared" si="337"/>
        <v>519.11830333626949</v>
      </c>
      <c r="R341" s="4">
        <f t="shared" si="338"/>
        <v>1162.83761208292</v>
      </c>
      <c r="S341" s="4">
        <f t="shared" si="339"/>
        <v>1190.7917325686778</v>
      </c>
      <c r="T341" s="4">
        <f t="shared" si="340"/>
        <v>6.4914966089680153</v>
      </c>
      <c r="U341" s="4">
        <f t="shared" si="341"/>
        <v>18.232532073257332</v>
      </c>
      <c r="V341" s="4">
        <f t="shared" si="342"/>
        <v>40.3551680523423</v>
      </c>
      <c r="W341" s="11">
        <f t="shared" si="343"/>
        <v>-1.0734613539272964E-2</v>
      </c>
      <c r="X341" s="11">
        <f t="shared" si="344"/>
        <v>-1.217998157191269E-2</v>
      </c>
      <c r="Y341" s="11">
        <f t="shared" si="345"/>
        <v>-9.7425357312937999E-3</v>
      </c>
      <c r="Z341" s="4">
        <f t="shared" si="358"/>
        <v>308.37851565997408</v>
      </c>
      <c r="AA341" s="4">
        <f t="shared" si="359"/>
        <v>2956.3334089691757</v>
      </c>
      <c r="AB341" s="4">
        <f t="shared" si="360"/>
        <v>36366.650883301329</v>
      </c>
      <c r="AC341" s="12">
        <f t="shared" si="346"/>
        <v>0.72806606012928587</v>
      </c>
      <c r="AD341" s="12">
        <f t="shared" si="347"/>
        <v>3.1291585390156986</v>
      </c>
      <c r="AE341" s="12">
        <f t="shared" si="348"/>
        <v>37.751434931046788</v>
      </c>
      <c r="AF341" s="11">
        <f t="shared" si="349"/>
        <v>-4.0504037456468023E-3</v>
      </c>
      <c r="AG341" s="11">
        <f t="shared" si="350"/>
        <v>2.9673830763510267E-4</v>
      </c>
      <c r="AH341" s="11">
        <f t="shared" si="351"/>
        <v>9.7937136394747881E-3</v>
      </c>
      <c r="AI341" s="1">
        <f t="shared" si="315"/>
        <v>174703.06157337042</v>
      </c>
      <c r="AJ341" s="1">
        <f t="shared" si="316"/>
        <v>131608.97628549172</v>
      </c>
      <c r="AK341" s="1">
        <f t="shared" si="317"/>
        <v>59779.542299020541</v>
      </c>
      <c r="AL341" s="10">
        <f t="shared" si="352"/>
        <v>103.52630879618376</v>
      </c>
      <c r="AM341" s="10">
        <f t="shared" si="353"/>
        <v>26.151049278663002</v>
      </c>
      <c r="AN341" s="10">
        <f t="shared" si="354"/>
        <v>8.0761489634798131</v>
      </c>
      <c r="AO341" s="7">
        <f t="shared" si="355"/>
        <v>1.1758251087181223E-3</v>
      </c>
      <c r="AP341" s="7">
        <f t="shared" si="356"/>
        <v>1.4812295171887869E-3</v>
      </c>
      <c r="AQ341" s="7">
        <f t="shared" si="357"/>
        <v>1.3436620651669084E-3</v>
      </c>
      <c r="AR341" s="1">
        <f t="shared" si="363"/>
        <v>79968.970887099684</v>
      </c>
      <c r="AS341" s="1">
        <f t="shared" si="361"/>
        <v>63778.174496592204</v>
      </c>
      <c r="AT341" s="1">
        <f t="shared" si="362"/>
        <v>29507.787726820323</v>
      </c>
      <c r="AU341" s="1">
        <f t="shared" si="318"/>
        <v>15993.794177419937</v>
      </c>
      <c r="AV341" s="1">
        <f t="shared" si="319"/>
        <v>12755.634899318442</v>
      </c>
      <c r="AW341" s="1">
        <f t="shared" si="320"/>
        <v>5901.5575453640649</v>
      </c>
      <c r="AX341">
        <v>0.2</v>
      </c>
      <c r="AY341">
        <v>0.2</v>
      </c>
      <c r="AZ341">
        <v>0.2</v>
      </c>
      <c r="BA341">
        <f t="shared" si="364"/>
        <v>0.20000000000000004</v>
      </c>
      <c r="BB341">
        <f t="shared" si="370"/>
        <v>4.000000000000001E-3</v>
      </c>
      <c r="BC341">
        <f t="shared" si="365"/>
        <v>4.000000000000001E-3</v>
      </c>
      <c r="BD341">
        <f t="shared" si="366"/>
        <v>4.000000000000001E-3</v>
      </c>
      <c r="BE341">
        <f t="shared" si="367"/>
        <v>319.8758835483988</v>
      </c>
      <c r="BF341">
        <f t="shared" si="368"/>
        <v>255.11269798636889</v>
      </c>
      <c r="BG341">
        <f t="shared" si="369"/>
        <v>118.03115090728132</v>
      </c>
      <c r="BH341">
        <f t="shared" si="371"/>
        <v>10372.832973264</v>
      </c>
      <c r="BI341">
        <f t="shared" si="372"/>
        <v>862.93615331879096</v>
      </c>
      <c r="BJ341">
        <f t="shared" si="373"/>
        <v>32.455875930405874</v>
      </c>
      <c r="BK341" s="7">
        <f t="shared" si="374"/>
        <v>2.4482998000214667E-2</v>
      </c>
      <c r="BL341" s="8">
        <f>BL$3*temperature!$I451+BL$4*temperature!$I451^2+BL$5*temperature!$I451^6</f>
        <v>-75.46923816430072</v>
      </c>
      <c r="BM341" s="8">
        <f>BM$3*temperature!$I451+BM$4*temperature!$I451^2+BM$5*temperature!$I451^6</f>
        <v>-61.226189931649508</v>
      </c>
      <c r="BN341" s="8">
        <f>BN$3*temperature!$I451+BN$4*temperature!$I451^2+BN$5*temperature!$I451^6</f>
        <v>-50.171417780437395</v>
      </c>
      <c r="BO341" s="8"/>
      <c r="BP341" s="8"/>
      <c r="BQ341" s="8"/>
    </row>
    <row r="342" spans="1:69" x14ac:dyDescent="0.3">
      <c r="A342">
        <f t="shared" si="321"/>
        <v>2296</v>
      </c>
      <c r="B342" s="4">
        <f t="shared" si="322"/>
        <v>1165.4057614910998</v>
      </c>
      <c r="C342" s="4">
        <f t="shared" si="323"/>
        <v>2964.1703414557287</v>
      </c>
      <c r="D342" s="4">
        <f t="shared" si="324"/>
        <v>4369.9576489632809</v>
      </c>
      <c r="E342" s="11">
        <f t="shared" si="325"/>
        <v>1.7481515704734353E-9</v>
      </c>
      <c r="F342" s="11">
        <f t="shared" si="326"/>
        <v>3.443975816976486E-9</v>
      </c>
      <c r="G342" s="11">
        <f t="shared" si="327"/>
        <v>7.0307541207733676E-9</v>
      </c>
      <c r="H342" s="4">
        <f t="shared" si="328"/>
        <v>79255.906268330349</v>
      </c>
      <c r="I342" s="4">
        <f t="shared" si="329"/>
        <v>63572.923367028168</v>
      </c>
      <c r="J342" s="4">
        <f t="shared" si="330"/>
        <v>29467.346187339721</v>
      </c>
      <c r="K342" s="4">
        <f t="shared" si="331"/>
        <v>68007.134413789856</v>
      </c>
      <c r="L342" s="4">
        <f t="shared" si="332"/>
        <v>21447.122143394423</v>
      </c>
      <c r="M342" s="4">
        <f t="shared" si="333"/>
        <v>6743.1651641590825</v>
      </c>
      <c r="N342" s="11">
        <f t="shared" si="334"/>
        <v>-8.9167679590047566E-3</v>
      </c>
      <c r="O342" s="11">
        <f t="shared" si="335"/>
        <v>-3.2182067004539183E-3</v>
      </c>
      <c r="P342" s="11">
        <f t="shared" si="336"/>
        <v>-1.3705448552319144E-3</v>
      </c>
      <c r="Q342" s="4">
        <f t="shared" si="337"/>
        <v>508.96660140031895</v>
      </c>
      <c r="R342" s="4">
        <f t="shared" si="338"/>
        <v>1144.9776041030509</v>
      </c>
      <c r="S342" s="4">
        <f t="shared" si="339"/>
        <v>1177.5742765066288</v>
      </c>
      <c r="T342" s="4">
        <f t="shared" si="340"/>
        <v>6.4218129015792424</v>
      </c>
      <c r="U342" s="4">
        <f t="shared" si="341"/>
        <v>18.010460168595749</v>
      </c>
      <c r="V342" s="4">
        <f t="shared" si="342"/>
        <v>39.962006385649993</v>
      </c>
      <c r="W342" s="11">
        <f t="shared" si="343"/>
        <v>-1.0734613539272964E-2</v>
      </c>
      <c r="X342" s="11">
        <f t="shared" si="344"/>
        <v>-1.217998157191269E-2</v>
      </c>
      <c r="Y342" s="11">
        <f t="shared" si="345"/>
        <v>-9.7425357312937999E-3</v>
      </c>
      <c r="Z342" s="4">
        <f t="shared" si="358"/>
        <v>301.13724636967771</v>
      </c>
      <c r="AA342" s="4">
        <f t="shared" si="359"/>
        <v>2911.8263887842468</v>
      </c>
      <c r="AB342" s="4">
        <f t="shared" si="360"/>
        <v>36315.491326079835</v>
      </c>
      <c r="AC342" s="12">
        <f t="shared" si="346"/>
        <v>0.72511709863225993</v>
      </c>
      <c r="AD342" s="12">
        <f t="shared" si="347"/>
        <v>3.1300870802248881</v>
      </c>
      <c r="AE342" s="12">
        <f t="shared" si="348"/>
        <v>38.121161674240724</v>
      </c>
      <c r="AF342" s="11">
        <f t="shared" si="349"/>
        <v>-4.0504037456468023E-3</v>
      </c>
      <c r="AG342" s="11">
        <f t="shared" si="350"/>
        <v>2.9673830763510267E-4</v>
      </c>
      <c r="AH342" s="11">
        <f t="shared" si="351"/>
        <v>9.7937136394747881E-3</v>
      </c>
      <c r="AI342" s="1">
        <f t="shared" si="315"/>
        <v>173226.54959345332</v>
      </c>
      <c r="AJ342" s="1">
        <f t="shared" si="316"/>
        <v>131203.71355626101</v>
      </c>
      <c r="AK342" s="1">
        <f t="shared" si="317"/>
        <v>59703.14561448255</v>
      </c>
      <c r="AL342" s="10">
        <f t="shared" si="352"/>
        <v>103.64682034114625</v>
      </c>
      <c r="AM342" s="10">
        <f t="shared" si="353"/>
        <v>26.189397627699048</v>
      </c>
      <c r="AN342" s="10">
        <f t="shared" si="354"/>
        <v>8.0868920623247309</v>
      </c>
      <c r="AO342" s="7">
        <f t="shared" si="355"/>
        <v>1.1640668576309411E-3</v>
      </c>
      <c r="AP342" s="7">
        <f t="shared" si="356"/>
        <v>1.466417222016899E-3</v>
      </c>
      <c r="AQ342" s="7">
        <f t="shared" si="357"/>
        <v>1.3302254445152393E-3</v>
      </c>
      <c r="AR342" s="1">
        <f t="shared" si="363"/>
        <v>79255.906268330349</v>
      </c>
      <c r="AS342" s="1">
        <f t="shared" si="361"/>
        <v>63572.923367028168</v>
      </c>
      <c r="AT342" s="1">
        <f t="shared" si="362"/>
        <v>29467.346187339721</v>
      </c>
      <c r="AU342" s="1">
        <f t="shared" si="318"/>
        <v>15851.181253666071</v>
      </c>
      <c r="AV342" s="1">
        <f t="shared" si="319"/>
        <v>12714.584673405634</v>
      </c>
      <c r="AW342" s="1">
        <f t="shared" si="320"/>
        <v>5893.4692374679444</v>
      </c>
      <c r="AX342">
        <v>0.2</v>
      </c>
      <c r="AY342">
        <v>0.2</v>
      </c>
      <c r="AZ342">
        <v>0.2</v>
      </c>
      <c r="BA342">
        <f t="shared" si="364"/>
        <v>0.2</v>
      </c>
      <c r="BB342">
        <f t="shared" si="370"/>
        <v>4.000000000000001E-3</v>
      </c>
      <c r="BC342">
        <f t="shared" si="365"/>
        <v>4.000000000000001E-3</v>
      </c>
      <c r="BD342">
        <f t="shared" si="366"/>
        <v>4.000000000000001E-3</v>
      </c>
      <c r="BE342">
        <f t="shared" si="367"/>
        <v>317.02362507332145</v>
      </c>
      <c r="BF342">
        <f t="shared" si="368"/>
        <v>254.29169346811273</v>
      </c>
      <c r="BG342">
        <f t="shared" si="369"/>
        <v>117.86938474935891</v>
      </c>
      <c r="BH342">
        <f t="shared" si="371"/>
        <v>10527.546123741251</v>
      </c>
      <c r="BI342">
        <f t="shared" si="372"/>
        <v>873.30650772172328</v>
      </c>
      <c r="BJ342">
        <f t="shared" si="373"/>
        <v>32.457053572812725</v>
      </c>
      <c r="BK342" s="7">
        <f t="shared" si="374"/>
        <v>2.4466199942158678E-2</v>
      </c>
      <c r="BL342" s="8">
        <f>BL$3*temperature!$I452+BL$4*temperature!$I452^2+BL$5*temperature!$I452^6</f>
        <v>-75.672258154935349</v>
      </c>
      <c r="BM342" s="8">
        <f>BM$3*temperature!$I452+BM$4*temperature!$I452^2+BM$5*temperature!$I452^6</f>
        <v>-61.381925393834734</v>
      </c>
      <c r="BN342" s="8">
        <f>BN$3*temperature!$I452+BN$4*temperature!$I452^2+BN$5*temperature!$I452^6</f>
        <v>-50.291767433541892</v>
      </c>
      <c r="BO342" s="8"/>
      <c r="BP342" s="8"/>
      <c r="BQ342" s="8"/>
    </row>
    <row r="343" spans="1:69" x14ac:dyDescent="0.3">
      <c r="A343">
        <f t="shared" si="321"/>
        <v>2297</v>
      </c>
      <c r="B343" s="4">
        <f t="shared" si="322"/>
        <v>1165.4057634265405</v>
      </c>
      <c r="C343" s="4">
        <f t="shared" si="323"/>
        <v>2964.1703511538331</v>
      </c>
      <c r="D343" s="4">
        <f t="shared" si="324"/>
        <v>4369.9576781511742</v>
      </c>
      <c r="E343" s="11">
        <f t="shared" si="325"/>
        <v>1.6607439919497635E-9</v>
      </c>
      <c r="F343" s="11">
        <f t="shared" si="326"/>
        <v>3.2717770261276618E-9</v>
      </c>
      <c r="G343" s="11">
        <f t="shared" si="327"/>
        <v>6.6792164147346991E-9</v>
      </c>
      <c r="H343" s="4">
        <f t="shared" si="328"/>
        <v>78545.543183168353</v>
      </c>
      <c r="I343" s="4">
        <f t="shared" si="329"/>
        <v>63367.568619859041</v>
      </c>
      <c r="J343" s="4">
        <f t="shared" si="330"/>
        <v>29426.729411613516</v>
      </c>
      <c r="K343" s="4">
        <f t="shared" si="331"/>
        <v>67397.59287977757</v>
      </c>
      <c r="L343" s="4">
        <f t="shared" si="332"/>
        <v>21377.843076796369</v>
      </c>
      <c r="M343" s="4">
        <f t="shared" si="333"/>
        <v>6733.8705724178244</v>
      </c>
      <c r="N343" s="11">
        <f t="shared" si="334"/>
        <v>-8.9629057196194406E-3</v>
      </c>
      <c r="O343" s="11">
        <f t="shared" si="335"/>
        <v>-3.2302267005734908E-3</v>
      </c>
      <c r="P343" s="11">
        <f t="shared" si="336"/>
        <v>-1.3783722502690443E-3</v>
      </c>
      <c r="Q343" s="4">
        <f t="shared" si="337"/>
        <v>498.99019216691397</v>
      </c>
      <c r="R343" s="4">
        <f t="shared" si="338"/>
        <v>1127.3783125603052</v>
      </c>
      <c r="S343" s="4">
        <f t="shared" si="339"/>
        <v>1164.4944025716597</v>
      </c>
      <c r="T343" s="4">
        <f t="shared" si="340"/>
        <v>6.3528772218592717</v>
      </c>
      <c r="U343" s="4">
        <f t="shared" si="341"/>
        <v>17.791093095640587</v>
      </c>
      <c r="V343" s="4">
        <f t="shared" si="342"/>
        <v>39.572675110543607</v>
      </c>
      <c r="W343" s="11">
        <f t="shared" si="343"/>
        <v>-1.0734613539272964E-2</v>
      </c>
      <c r="X343" s="11">
        <f t="shared" si="344"/>
        <v>-1.217998157191269E-2</v>
      </c>
      <c r="Y343" s="11">
        <f t="shared" si="345"/>
        <v>-9.7425357312937999E-3</v>
      </c>
      <c r="Z343" s="4">
        <f t="shared" si="358"/>
        <v>294.05243339287949</v>
      </c>
      <c r="AA343" s="4">
        <f t="shared" si="359"/>
        <v>2867.954464095028</v>
      </c>
      <c r="AB343" s="4">
        <f t="shared" si="360"/>
        <v>36264.115259342994</v>
      </c>
      <c r="AC343" s="12">
        <f t="shared" si="346"/>
        <v>0.72218008161992731</v>
      </c>
      <c r="AD343" s="12">
        <f t="shared" si="347"/>
        <v>3.1310158969678246</v>
      </c>
      <c r="AE343" s="12">
        <f t="shared" si="348"/>
        <v>38.494509415282359</v>
      </c>
      <c r="AF343" s="11">
        <f t="shared" si="349"/>
        <v>-4.0504037456468023E-3</v>
      </c>
      <c r="AG343" s="11">
        <f t="shared" si="350"/>
        <v>2.9673830763510267E-4</v>
      </c>
      <c r="AH343" s="11">
        <f t="shared" si="351"/>
        <v>9.7937136394747881E-3</v>
      </c>
      <c r="AI343" s="1">
        <f t="shared" si="315"/>
        <v>171755.07588777406</v>
      </c>
      <c r="AJ343" s="1">
        <f t="shared" si="316"/>
        <v>130797.92687404055</v>
      </c>
      <c r="AK343" s="1">
        <f t="shared" si="317"/>
        <v>59626.300290502237</v>
      </c>
      <c r="AL343" s="10">
        <f t="shared" si="352"/>
        <v>103.76626565131961</v>
      </c>
      <c r="AM343" s="10">
        <f t="shared" si="353"/>
        <v>26.227418165577401</v>
      </c>
      <c r="AN343" s="10">
        <f t="shared" si="354"/>
        <v>8.0975418780171999</v>
      </c>
      <c r="AO343" s="7">
        <f t="shared" si="355"/>
        <v>1.1524261890546318E-3</v>
      </c>
      <c r="AP343" s="7">
        <f t="shared" si="356"/>
        <v>1.45175304979673E-3</v>
      </c>
      <c r="AQ343" s="7">
        <f t="shared" si="357"/>
        <v>1.3169231900700868E-3</v>
      </c>
      <c r="AR343" s="1">
        <f t="shared" si="363"/>
        <v>78545.543183168353</v>
      </c>
      <c r="AS343" s="1">
        <f t="shared" si="361"/>
        <v>63367.568619859041</v>
      </c>
      <c r="AT343" s="1">
        <f t="shared" si="362"/>
        <v>29426.729411613516</v>
      </c>
      <c r="AU343" s="1">
        <f t="shared" si="318"/>
        <v>15709.108636633671</v>
      </c>
      <c r="AV343" s="1">
        <f t="shared" si="319"/>
        <v>12673.51372397181</v>
      </c>
      <c r="AW343" s="1">
        <f t="shared" si="320"/>
        <v>5885.3458823227038</v>
      </c>
      <c r="AX343">
        <v>0.2</v>
      </c>
      <c r="AY343">
        <v>0.2</v>
      </c>
      <c r="AZ343">
        <v>0.2</v>
      </c>
      <c r="BA343">
        <f t="shared" si="364"/>
        <v>0.2</v>
      </c>
      <c r="BB343">
        <f t="shared" si="370"/>
        <v>4.000000000000001E-3</v>
      </c>
      <c r="BC343">
        <f t="shared" si="365"/>
        <v>4.000000000000001E-3</v>
      </c>
      <c r="BD343">
        <f t="shared" si="366"/>
        <v>4.000000000000001E-3</v>
      </c>
      <c r="BE343">
        <f t="shared" si="367"/>
        <v>314.18217273267351</v>
      </c>
      <c r="BF343">
        <f t="shared" si="368"/>
        <v>253.47027447943623</v>
      </c>
      <c r="BG343">
        <f t="shared" si="369"/>
        <v>117.70691764645409</v>
      </c>
      <c r="BH343">
        <f t="shared" si="371"/>
        <v>10684.562923269501</v>
      </c>
      <c r="BI343">
        <f t="shared" si="372"/>
        <v>883.80160024408815</v>
      </c>
      <c r="BJ343">
        <f t="shared" si="373"/>
        <v>32.458235036115596</v>
      </c>
      <c r="BK343" s="7">
        <f t="shared" si="374"/>
        <v>2.4449468037235994E-2</v>
      </c>
      <c r="BL343" s="8">
        <f>BL$3*temperature!$I453+BL$4*temperature!$I453^2+BL$5*temperature!$I453^6</f>
        <v>-75.874203569063297</v>
      </c>
      <c r="BM343" s="8">
        <f>BM$3*temperature!$I453+BM$4*temperature!$I453^2+BM$5*temperature!$I453^6</f>
        <v>-61.536829255180621</v>
      </c>
      <c r="BN343" s="8">
        <f>BN$3*temperature!$I453+BN$4*temperature!$I453^2+BN$5*temperature!$I453^6</f>
        <v>-50.411468185506372</v>
      </c>
      <c r="BO343" s="8"/>
      <c r="BP343" s="8"/>
      <c r="BQ343" s="8"/>
    </row>
    <row r="344" spans="1:69" x14ac:dyDescent="0.3">
      <c r="A344">
        <f t="shared" si="321"/>
        <v>2298</v>
      </c>
      <c r="B344" s="4">
        <f t="shared" si="322"/>
        <v>1165.4057652652091</v>
      </c>
      <c r="C344" s="4">
        <f t="shared" si="323"/>
        <v>2964.1703603670321</v>
      </c>
      <c r="D344" s="4">
        <f t="shared" si="324"/>
        <v>4369.9577058796731</v>
      </c>
      <c r="E344" s="11">
        <f t="shared" si="325"/>
        <v>1.5777067923522753E-9</v>
      </c>
      <c r="F344" s="11">
        <f t="shared" si="326"/>
        <v>3.1081881748212786E-9</v>
      </c>
      <c r="G344" s="11">
        <f t="shared" si="327"/>
        <v>6.3452555939979637E-9</v>
      </c>
      <c r="H344" s="4">
        <f t="shared" si="328"/>
        <v>77837.893881576005</v>
      </c>
      <c r="I344" s="4">
        <f t="shared" si="329"/>
        <v>63162.123451445565</v>
      </c>
      <c r="J344" s="4">
        <f t="shared" si="330"/>
        <v>29385.941660416811</v>
      </c>
      <c r="K344" s="4">
        <f t="shared" si="331"/>
        <v>66790.379970243754</v>
      </c>
      <c r="L344" s="4">
        <f t="shared" si="332"/>
        <v>21308.533509398105</v>
      </c>
      <c r="M344" s="4">
        <f t="shared" si="333"/>
        <v>6724.536857846183</v>
      </c>
      <c r="N344" s="11">
        <f t="shared" si="334"/>
        <v>-9.0094153750706063E-3</v>
      </c>
      <c r="O344" s="11">
        <f t="shared" si="335"/>
        <v>-3.2421216279528986E-3</v>
      </c>
      <c r="P344" s="11">
        <f t="shared" si="336"/>
        <v>-1.3860846405145955E-3</v>
      </c>
      <c r="Q344" s="4">
        <f t="shared" si="337"/>
        <v>489.18637479158912</v>
      </c>
      <c r="R344" s="4">
        <f t="shared" si="338"/>
        <v>1110.0362903504454</v>
      </c>
      <c r="S344" s="4">
        <f t="shared" si="339"/>
        <v>1151.5509190553462</v>
      </c>
      <c r="T344" s="4">
        <f t="shared" si="340"/>
        <v>6.2846815400201628</v>
      </c>
      <c r="U344" s="4">
        <f t="shared" si="341"/>
        <v>17.5743979095915</v>
      </c>
      <c r="V344" s="4">
        <f t="shared" si="342"/>
        <v>39.187136909296257</v>
      </c>
      <c r="W344" s="11">
        <f t="shared" si="343"/>
        <v>-1.0734613539272964E-2</v>
      </c>
      <c r="X344" s="11">
        <f t="shared" si="344"/>
        <v>-1.217998157191269E-2</v>
      </c>
      <c r="Y344" s="11">
        <f t="shared" si="345"/>
        <v>-9.7425357312937999E-3</v>
      </c>
      <c r="Z344" s="4">
        <f t="shared" si="358"/>
        <v>287.12093685027037</v>
      </c>
      <c r="AA344" s="4">
        <f t="shared" si="359"/>
        <v>2824.7094856786821</v>
      </c>
      <c r="AB344" s="4">
        <f t="shared" si="360"/>
        <v>36212.528021362508</v>
      </c>
      <c r="AC344" s="12">
        <f t="shared" si="346"/>
        <v>0.71925496071230244</v>
      </c>
      <c r="AD344" s="12">
        <f t="shared" si="347"/>
        <v>3.1319449893262692</v>
      </c>
      <c r="AE344" s="12">
        <f t="shared" si="348"/>
        <v>38.871513617187702</v>
      </c>
      <c r="AF344" s="11">
        <f t="shared" si="349"/>
        <v>-4.0504037456468023E-3</v>
      </c>
      <c r="AG344" s="11">
        <f t="shared" si="350"/>
        <v>2.9673830763510267E-4</v>
      </c>
      <c r="AH344" s="11">
        <f t="shared" si="351"/>
        <v>9.7937136394747881E-3</v>
      </c>
      <c r="AI344" s="1">
        <f t="shared" si="315"/>
        <v>170288.67693563033</v>
      </c>
      <c r="AJ344" s="1">
        <f t="shared" si="316"/>
        <v>130391.6479106083</v>
      </c>
      <c r="AK344" s="1">
        <f t="shared" si="317"/>
        <v>59549.016143774716</v>
      </c>
      <c r="AL344" s="10">
        <f t="shared" si="352"/>
        <v>103.88465278377582</v>
      </c>
      <c r="AM344" s="10">
        <f t="shared" si="353"/>
        <v>26.265113142544472</v>
      </c>
      <c r="AN344" s="10">
        <f t="shared" si="354"/>
        <v>8.1080990802921065</v>
      </c>
      <c r="AO344" s="7">
        <f t="shared" si="355"/>
        <v>1.1409019271640855E-3</v>
      </c>
      <c r="AP344" s="7">
        <f t="shared" si="356"/>
        <v>1.4372355192987627E-3</v>
      </c>
      <c r="AQ344" s="7">
        <f t="shared" si="357"/>
        <v>1.303753958169386E-3</v>
      </c>
      <c r="AR344" s="1">
        <f t="shared" si="363"/>
        <v>77837.893881576005</v>
      </c>
      <c r="AS344" s="1">
        <f t="shared" si="361"/>
        <v>63162.123451445565</v>
      </c>
      <c r="AT344" s="1">
        <f t="shared" si="362"/>
        <v>29385.941660416811</v>
      </c>
      <c r="AU344" s="1">
        <f t="shared" si="318"/>
        <v>15567.578776315202</v>
      </c>
      <c r="AV344" s="1">
        <f t="shared" si="319"/>
        <v>12632.424690289114</v>
      </c>
      <c r="AW344" s="1">
        <f t="shared" si="320"/>
        <v>5877.1883320833622</v>
      </c>
      <c r="AX344">
        <v>0.2</v>
      </c>
      <c r="AY344">
        <v>0.2</v>
      </c>
      <c r="AZ344">
        <v>0.2</v>
      </c>
      <c r="BA344">
        <f t="shared" si="364"/>
        <v>0.19999999999999998</v>
      </c>
      <c r="BB344">
        <f t="shared" si="370"/>
        <v>4.000000000000001E-3</v>
      </c>
      <c r="BC344">
        <f t="shared" si="365"/>
        <v>4.000000000000001E-3</v>
      </c>
      <c r="BD344">
        <f t="shared" si="366"/>
        <v>4.000000000000001E-3</v>
      </c>
      <c r="BE344">
        <f t="shared" si="367"/>
        <v>311.35157552630409</v>
      </c>
      <c r="BF344">
        <f t="shared" si="368"/>
        <v>252.64849380578232</v>
      </c>
      <c r="BG344">
        <f t="shared" si="369"/>
        <v>117.54376664166728</v>
      </c>
      <c r="BH344">
        <f t="shared" si="371"/>
        <v>10843.917512315365</v>
      </c>
      <c r="BI344">
        <f t="shared" si="372"/>
        <v>894.42293123138438</v>
      </c>
      <c r="BJ344">
        <f t="shared" si="373"/>
        <v>32.459420279171283</v>
      </c>
      <c r="BK344" s="7">
        <f t="shared" si="374"/>
        <v>2.4432800965313944E-2</v>
      </c>
      <c r="BL344" s="8">
        <f>BL$3*temperature!$I454+BL$4*temperature!$I454^2+BL$5*temperature!$I454^6</f>
        <v>-76.075083187490151</v>
      </c>
      <c r="BM344" s="8">
        <f>BM$3*temperature!$I454+BM$4*temperature!$I454^2+BM$5*temperature!$I454^6</f>
        <v>-61.690908394278317</v>
      </c>
      <c r="BN344" s="8">
        <f>BN$3*temperature!$I454+BN$4*temperature!$I454^2+BN$5*temperature!$I454^6</f>
        <v>-50.530525474418042</v>
      </c>
      <c r="BO344" s="8"/>
      <c r="BP344" s="8"/>
      <c r="BQ344" s="8"/>
    </row>
    <row r="345" spans="1:69" x14ac:dyDescent="0.3">
      <c r="A345">
        <f t="shared" si="321"/>
        <v>2299</v>
      </c>
      <c r="B345" s="4">
        <f t="shared" si="322"/>
        <v>1165.4057670119444</v>
      </c>
      <c r="C345" s="4">
        <f t="shared" si="323"/>
        <v>2964.1703691195712</v>
      </c>
      <c r="D345" s="4">
        <f t="shared" si="324"/>
        <v>4369.9577322217465</v>
      </c>
      <c r="E345" s="11">
        <f t="shared" si="325"/>
        <v>1.4988214527346614E-9</v>
      </c>
      <c r="F345" s="11">
        <f t="shared" si="326"/>
        <v>2.9527787660802143E-9</v>
      </c>
      <c r="G345" s="11">
        <f t="shared" si="327"/>
        <v>6.0279928142980655E-9</v>
      </c>
      <c r="H345" s="4">
        <f t="shared" si="328"/>
        <v>77132.970189985659</v>
      </c>
      <c r="I345" s="4">
        <f t="shared" si="329"/>
        <v>62956.600846296096</v>
      </c>
      <c r="J345" s="4">
        <f t="shared" si="330"/>
        <v>29344.987141869737</v>
      </c>
      <c r="K345" s="4">
        <f t="shared" si="331"/>
        <v>66185.505832660871</v>
      </c>
      <c r="L345" s="4">
        <f t="shared" si="332"/>
        <v>21239.197821478694</v>
      </c>
      <c r="M345" s="4">
        <f t="shared" si="333"/>
        <v>6715.1649832892872</v>
      </c>
      <c r="N345" s="11">
        <f t="shared" si="334"/>
        <v>-9.0563062802212491E-3</v>
      </c>
      <c r="O345" s="11">
        <f t="shared" si="335"/>
        <v>-3.2538929949745832E-3</v>
      </c>
      <c r="P345" s="11">
        <f t="shared" si="336"/>
        <v>-1.3936832758913997E-3</v>
      </c>
      <c r="Q345" s="4">
        <f t="shared" si="337"/>
        <v>479.55248390724302</v>
      </c>
      <c r="R345" s="4">
        <f t="shared" si="338"/>
        <v>1092.9481260619443</v>
      </c>
      <c r="S345" s="4">
        <f t="shared" si="339"/>
        <v>1138.7426384560263</v>
      </c>
      <c r="T345" s="4">
        <f t="shared" si="340"/>
        <v>6.2172179124706437</v>
      </c>
      <c r="U345" s="4">
        <f t="shared" si="341"/>
        <v>17.360342066915216</v>
      </c>
      <c r="V345" s="4">
        <f t="shared" si="342"/>
        <v>38.805354827750335</v>
      </c>
      <c r="W345" s="11">
        <f t="shared" si="343"/>
        <v>-1.0734613539272964E-2</v>
      </c>
      <c r="X345" s="11">
        <f t="shared" si="344"/>
        <v>-1.217998157191269E-2</v>
      </c>
      <c r="Y345" s="11">
        <f t="shared" si="345"/>
        <v>-9.7425357312937999E-3</v>
      </c>
      <c r="Z345" s="4">
        <f t="shared" si="358"/>
        <v>280.3396746643653</v>
      </c>
      <c r="AA345" s="4">
        <f t="shared" si="359"/>
        <v>2782.083383841888</v>
      </c>
      <c r="AB345" s="4">
        <f t="shared" si="360"/>
        <v>36160.734883539175</v>
      </c>
      <c r="AC345" s="12">
        <f t="shared" si="346"/>
        <v>0.71634168772535833</v>
      </c>
      <c r="AD345" s="12">
        <f t="shared" si="347"/>
        <v>3.1328743573820081</v>
      </c>
      <c r="AE345" s="12">
        <f t="shared" si="348"/>
        <v>39.252210090287385</v>
      </c>
      <c r="AF345" s="11">
        <f t="shared" si="349"/>
        <v>-4.0504037456468023E-3</v>
      </c>
      <c r="AG345" s="11">
        <f t="shared" si="350"/>
        <v>2.9673830763510267E-4</v>
      </c>
      <c r="AH345" s="11">
        <f t="shared" si="351"/>
        <v>9.7937136394747881E-3</v>
      </c>
      <c r="AI345" s="1">
        <f t="shared" si="315"/>
        <v>168827.38801838251</v>
      </c>
      <c r="AJ345" s="1">
        <f t="shared" si="316"/>
        <v>129984.90780983659</v>
      </c>
      <c r="AK345" s="1">
        <f t="shared" si="317"/>
        <v>59471.30286148061</v>
      </c>
      <c r="AL345" s="10">
        <f t="shared" si="352"/>
        <v>104.00198976233396</v>
      </c>
      <c r="AM345" s="10">
        <f t="shared" si="353"/>
        <v>26.302484804536068</v>
      </c>
      <c r="AN345" s="10">
        <f t="shared" si="354"/>
        <v>8.1185643368985758</v>
      </c>
      <c r="AO345" s="7">
        <f t="shared" si="355"/>
        <v>1.1294929078924446E-3</v>
      </c>
      <c r="AP345" s="7">
        <f t="shared" si="356"/>
        <v>1.4228631641057751E-3</v>
      </c>
      <c r="AQ345" s="7">
        <f t="shared" si="357"/>
        <v>1.2907164185876922E-3</v>
      </c>
      <c r="AR345" s="1">
        <f t="shared" si="363"/>
        <v>77132.970189985659</v>
      </c>
      <c r="AS345" s="1">
        <f t="shared" si="361"/>
        <v>62956.600846296096</v>
      </c>
      <c r="AT345" s="1">
        <f t="shared" si="362"/>
        <v>29344.987141869737</v>
      </c>
      <c r="AU345" s="1">
        <f t="shared" si="318"/>
        <v>15426.594037997133</v>
      </c>
      <c r="AV345" s="1">
        <f t="shared" si="319"/>
        <v>12591.320169259219</v>
      </c>
      <c r="AW345" s="1">
        <f t="shared" si="320"/>
        <v>5868.9974283739475</v>
      </c>
      <c r="AX345">
        <v>0.2</v>
      </c>
      <c r="AY345">
        <v>0.2</v>
      </c>
      <c r="AZ345">
        <v>0.2</v>
      </c>
      <c r="BA345">
        <f t="shared" si="364"/>
        <v>0.19999999999999998</v>
      </c>
      <c r="BB345">
        <f t="shared" si="370"/>
        <v>4.000000000000001E-3</v>
      </c>
      <c r="BC345">
        <f t="shared" si="365"/>
        <v>4.000000000000001E-3</v>
      </c>
      <c r="BD345">
        <f t="shared" si="366"/>
        <v>4.000000000000001E-3</v>
      </c>
      <c r="BE345">
        <f t="shared" si="367"/>
        <v>308.53188075994274</v>
      </c>
      <c r="BF345">
        <f t="shared" si="368"/>
        <v>251.82640338518445</v>
      </c>
      <c r="BG345">
        <f t="shared" si="369"/>
        <v>117.37994856747898</v>
      </c>
      <c r="BH345">
        <f t="shared" si="371"/>
        <v>11005.644532095941</v>
      </c>
      <c r="BI345">
        <f t="shared" si="372"/>
        <v>905.17201909824678</v>
      </c>
      <c r="BJ345">
        <f t="shared" si="373"/>
        <v>32.460609261818902</v>
      </c>
      <c r="BK345" s="7">
        <f t="shared" si="374"/>
        <v>2.441619746530907E-2</v>
      </c>
      <c r="BL345" s="8">
        <f>BL$3*temperature!$I455+BL$4*temperature!$I455^2+BL$5*temperature!$I455^6</f>
        <v>-76.274905693032025</v>
      </c>
      <c r="BM345" s="8">
        <f>BM$3*temperature!$I455+BM$4*temperature!$I455^2+BM$5*temperature!$I455^6</f>
        <v>-61.844169611657691</v>
      </c>
      <c r="BN345" s="8">
        <f>BN$3*temperature!$I455+BN$4*temperature!$I455^2+BN$5*temperature!$I455^6</f>
        <v>-50.648944675559761</v>
      </c>
      <c r="BO345" s="8"/>
      <c r="BP345" s="8"/>
      <c r="BQ345" s="8"/>
    </row>
    <row r="346" spans="1:69" x14ac:dyDescent="0.3">
      <c r="A346">
        <f t="shared" si="321"/>
        <v>2300</v>
      </c>
      <c r="B346" s="4">
        <f t="shared" si="322"/>
        <v>1165.4057686713427</v>
      </c>
      <c r="C346" s="4">
        <f t="shared" si="323"/>
        <v>2964.1703774344837</v>
      </c>
      <c r="D346" s="4">
        <f t="shared" si="324"/>
        <v>4369.9577572467169</v>
      </c>
      <c r="E346" s="11">
        <f t="shared" si="325"/>
        <v>1.4238803800979283E-9</v>
      </c>
      <c r="F346" s="11">
        <f t="shared" si="326"/>
        <v>2.8051398277762035E-9</v>
      </c>
      <c r="G346" s="11">
        <f t="shared" si="327"/>
        <v>5.7265931735831616E-9</v>
      </c>
      <c r="H346" s="4">
        <f t="shared" si="328"/>
        <v>76430.783523883627</v>
      </c>
      <c r="I346" s="4">
        <f t="shared" si="329"/>
        <v>62751.013581030704</v>
      </c>
      <c r="J346" s="4">
        <f t="shared" si="330"/>
        <v>29303.870012332285</v>
      </c>
      <c r="K346" s="4">
        <f t="shared" si="331"/>
        <v>65582.980261905628</v>
      </c>
      <c r="L346" s="4">
        <f t="shared" si="332"/>
        <v>21169.840323194338</v>
      </c>
      <c r="M346" s="4">
        <f t="shared" si="333"/>
        <v>6705.7558997538526</v>
      </c>
      <c r="N346" s="11">
        <f t="shared" si="334"/>
        <v>-9.1035879106012851E-3</v>
      </c>
      <c r="O346" s="11">
        <f t="shared" si="335"/>
        <v>-3.2655422708204318E-3</v>
      </c>
      <c r="P346" s="11">
        <f t="shared" si="336"/>
        <v>-1.4011693769027112E-3</v>
      </c>
      <c r="Q346" s="4">
        <f t="shared" si="337"/>
        <v>470.08588934127135</v>
      </c>
      <c r="R346" s="4">
        <f t="shared" si="338"/>
        <v>1076.1104439268136</v>
      </c>
      <c r="S346" s="4">
        <f t="shared" si="339"/>
        <v>1126.0683776580086</v>
      </c>
      <c r="T346" s="4">
        <f t="shared" si="340"/>
        <v>6.1504784808908264</v>
      </c>
      <c r="U346" s="4">
        <f t="shared" si="341"/>
        <v>17.148893420458087</v>
      </c>
      <c r="V346" s="4">
        <f t="shared" si="342"/>
        <v>38.427292271775443</v>
      </c>
      <c r="W346" s="11">
        <f t="shared" si="343"/>
        <v>-1.0734613539272964E-2</v>
      </c>
      <c r="X346" s="11">
        <f t="shared" si="344"/>
        <v>-1.217998157191269E-2</v>
      </c>
      <c r="Y346" s="11">
        <f t="shared" si="345"/>
        <v>-9.7425357312937999E-3</v>
      </c>
      <c r="Z346" s="4">
        <f t="shared" si="358"/>
        <v>273.70562165154138</v>
      </c>
      <c r="AA346" s="4">
        <f t="shared" si="359"/>
        <v>2740.0681684603046</v>
      </c>
      <c r="AB346" s="4">
        <f t="shared" si="360"/>
        <v>36108.741051552068</v>
      </c>
      <c r="AC346" s="12">
        <f t="shared" si="346"/>
        <v>0.71344021467023255</v>
      </c>
      <c r="AD346" s="12">
        <f t="shared" si="347"/>
        <v>3.1338040012168511</v>
      </c>
      <c r="AE346" s="12">
        <f t="shared" si="348"/>
        <v>39.636634995628164</v>
      </c>
      <c r="AF346" s="11">
        <f t="shared" si="349"/>
        <v>-4.0504037456468023E-3</v>
      </c>
      <c r="AG346" s="11">
        <f t="shared" si="350"/>
        <v>2.9673830763510267E-4</v>
      </c>
      <c r="AH346" s="11">
        <f t="shared" si="351"/>
        <v>9.7937136394747881E-3</v>
      </c>
      <c r="AI346" s="1">
        <f t="shared" si="315"/>
        <v>167371.24325454139</v>
      </c>
      <c r="AJ346" s="1">
        <f t="shared" si="316"/>
        <v>129577.73719811215</v>
      </c>
      <c r="AK346" s="1">
        <f t="shared" si="317"/>
        <v>59393.170003706502</v>
      </c>
      <c r="AL346" s="10">
        <f t="shared" si="352"/>
        <v>104.11828457707878</v>
      </c>
      <c r="AM346" s="10">
        <f t="shared" si="353"/>
        <v>26.339535392921363</v>
      </c>
      <c r="AN346" s="10">
        <f t="shared" si="354"/>
        <v>8.128938313540722</v>
      </c>
      <c r="AO346" s="7">
        <f t="shared" si="355"/>
        <v>1.1181979788135201E-3</v>
      </c>
      <c r="AP346" s="7">
        <f t="shared" si="356"/>
        <v>1.4086345324647173E-3</v>
      </c>
      <c r="AQ346" s="7">
        <f t="shared" si="357"/>
        <v>1.2778092544018153E-3</v>
      </c>
      <c r="AR346" s="1">
        <f t="shared" si="363"/>
        <v>76430.783523883627</v>
      </c>
      <c r="AS346" s="1">
        <f t="shared" si="361"/>
        <v>62751.013581030704</v>
      </c>
      <c r="AT346" s="1">
        <f t="shared" si="362"/>
        <v>29303.870012332285</v>
      </c>
      <c r="AU346" s="1">
        <f t="shared" si="318"/>
        <v>15286.156704776726</v>
      </c>
      <c r="AV346" s="1">
        <f t="shared" si="319"/>
        <v>12550.202716206142</v>
      </c>
      <c r="AW346" s="1">
        <f t="shared" si="320"/>
        <v>5860.7740024664572</v>
      </c>
      <c r="AX346">
        <v>0.2</v>
      </c>
      <c r="AY346">
        <v>0.2</v>
      </c>
      <c r="AZ346">
        <v>0.2</v>
      </c>
      <c r="BA346">
        <f t="shared" si="364"/>
        <v>0.2</v>
      </c>
      <c r="BB346">
        <f t="shared" si="370"/>
        <v>4.000000000000001E-3</v>
      </c>
      <c r="BC346">
        <f t="shared" si="365"/>
        <v>4.000000000000001E-3</v>
      </c>
      <c r="BD346">
        <f t="shared" si="366"/>
        <v>4.000000000000001E-3</v>
      </c>
      <c r="BE346">
        <f t="shared" si="367"/>
        <v>305.72313409553459</v>
      </c>
      <c r="BF346">
        <f t="shared" si="368"/>
        <v>251.00405432412288</v>
      </c>
      <c r="BG346">
        <f t="shared" si="369"/>
        <v>117.21548004932917</v>
      </c>
      <c r="BH346">
        <f t="shared" si="371"/>
        <v>11169.7791317109</v>
      </c>
      <c r="BI346">
        <f t="shared" si="372"/>
        <v>916.05040054593496</v>
      </c>
      <c r="BJ346">
        <f t="shared" si="373"/>
        <v>32.461801944848162</v>
      </c>
      <c r="BK346" s="7">
        <f t="shared" si="374"/>
        <v>2.4399656334007508E-2</v>
      </c>
      <c r="BL346" s="8">
        <f>BL$3*temperature!$I456+BL$4*temperature!$I456^2+BL$5*temperature!$I456^6</f>
        <v>-76.473679670840795</v>
      </c>
      <c r="BM346" s="8">
        <f>BM$3*temperature!$I456+BM$4*temperature!$I456^2+BM$5*temperature!$I456^6</f>
        <v>-61.996619630103993</v>
      </c>
      <c r="BN346" s="8">
        <f>BN$3*temperature!$I456+BN$4*temperature!$I456^2+BN$5*temperature!$I456^6</f>
        <v>-50.766731101712594</v>
      </c>
      <c r="BO346" s="8"/>
      <c r="BP346" s="8"/>
      <c r="BQ346" s="8"/>
    </row>
    <row r="348" spans="1:69" x14ac:dyDescent="0.3">
      <c r="BL348" s="8">
        <v>0</v>
      </c>
      <c r="BM348" s="8">
        <v>0</v>
      </c>
      <c r="BN348" s="8">
        <v>0</v>
      </c>
    </row>
    <row r="349" spans="1:69" x14ac:dyDescent="0.3">
      <c r="BL349" s="13">
        <v>0.55625502368488189</v>
      </c>
      <c r="BM349" s="13">
        <v>0.25614242432509837</v>
      </c>
      <c r="BN349" s="13">
        <v>6.5535372701661904E-2</v>
      </c>
    </row>
    <row r="350" spans="1:69" x14ac:dyDescent="0.3">
      <c r="BL350" s="13">
        <v>-1.1349593951160645E-2</v>
      </c>
      <c r="BM350" s="13">
        <v>-1.0562444405667358E-2</v>
      </c>
      <c r="BN350" s="13">
        <v>-1.0062573529094615E-2</v>
      </c>
    </row>
    <row r="1048576" spans="1:1" x14ac:dyDescent="0.3">
      <c r="A104857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2019-03-19T09:47:10Z</dcterms:modified>
</cp:coreProperties>
</file>