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48D482C9-F394-43B9-8633-6FDB0D7DB616}" xr6:coauthVersionLast="46" xr6:coauthVersionMax="46" xr10:uidLastSave="{00000000-0000-0000-0000-000000000000}"/>
  <bookViews>
    <workbookView xWindow="1464" yWindow="1464" windowWidth="20208" windowHeight="10044" activeTab="3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externalReferences>
    <externalReference r:id="rId5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6" i="14" l="1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BO72" i="13"/>
  <c r="BO71" i="13"/>
  <c r="BO70" i="13"/>
  <c r="BO69" i="13"/>
  <c r="BO68" i="13"/>
  <c r="R9" i="7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R278" i="7" s="1"/>
  <c r="R279" i="7" s="1"/>
  <c r="R280" i="7" s="1"/>
  <c r="R281" i="7" s="1"/>
  <c r="R282" i="7" s="1"/>
  <c r="R283" i="7" s="1"/>
  <c r="R284" i="7" s="1"/>
  <c r="R285" i="7" s="1"/>
  <c r="R286" i="7" s="1"/>
  <c r="R287" i="7" s="1"/>
  <c r="R288" i="7" s="1"/>
  <c r="R289" i="7" s="1"/>
  <c r="R290" i="7" s="1"/>
  <c r="R291" i="7" s="1"/>
  <c r="R292" i="7" s="1"/>
  <c r="R293" i="7" s="1"/>
  <c r="R294" i="7" s="1"/>
  <c r="R295" i="7" s="1"/>
  <c r="R296" i="7" s="1"/>
  <c r="R297" i="7" s="1"/>
  <c r="R298" i="7" s="1"/>
  <c r="R299" i="7" s="1"/>
  <c r="R300" i="7" s="1"/>
  <c r="R301" i="7" s="1"/>
  <c r="R302" i="7" s="1"/>
  <c r="R303" i="7" s="1"/>
  <c r="R304" i="7" s="1"/>
  <c r="R305" i="7" s="1"/>
  <c r="R306" i="7" s="1"/>
  <c r="R307" i="7" s="1"/>
  <c r="R308" i="7" s="1"/>
  <c r="R309" i="7" s="1"/>
  <c r="R310" i="7" s="1"/>
  <c r="R311" i="7" s="1"/>
  <c r="R312" i="7" s="1"/>
  <c r="R313" i="7" s="1"/>
  <c r="R314" i="7" s="1"/>
  <c r="R315" i="7" s="1"/>
  <c r="R316" i="7" s="1"/>
  <c r="R317" i="7" s="1"/>
  <c r="R318" i="7" s="1"/>
  <c r="R319" i="7" s="1"/>
  <c r="R320" i="7" s="1"/>
  <c r="R321" i="7" s="1"/>
  <c r="R322" i="7" s="1"/>
  <c r="R323" i="7" s="1"/>
  <c r="R324" i="7" s="1"/>
  <c r="R325" i="7" s="1"/>
  <c r="R326" i="7" s="1"/>
  <c r="R327" i="7" s="1"/>
  <c r="R328" i="7" s="1"/>
  <c r="R329" i="7" s="1"/>
  <c r="R330" i="7" s="1"/>
  <c r="R331" i="7" s="1"/>
  <c r="R332" i="7" s="1"/>
  <c r="R333" i="7" s="1"/>
  <c r="R334" i="7" s="1"/>
  <c r="R335" i="7" s="1"/>
  <c r="R336" i="7" s="1"/>
  <c r="R337" i="7" s="1"/>
  <c r="R338" i="7" s="1"/>
  <c r="R339" i="7" s="1"/>
  <c r="R340" i="7" s="1"/>
  <c r="R341" i="7" s="1"/>
  <c r="R342" i="7" s="1"/>
  <c r="R343" i="7" s="1"/>
  <c r="R344" i="7" s="1"/>
  <c r="R345" i="7" s="1"/>
  <c r="R346" i="7" s="1"/>
  <c r="R347" i="7" s="1"/>
  <c r="R348" i="7" s="1"/>
  <c r="R349" i="7" s="1"/>
  <c r="R350" i="7" s="1"/>
  <c r="R351" i="7" s="1"/>
  <c r="R352" i="7" s="1"/>
  <c r="R353" i="7" s="1"/>
  <c r="R354" i="7" s="1"/>
  <c r="R355" i="7" s="1"/>
  <c r="R356" i="7" s="1"/>
  <c r="R357" i="7" s="1"/>
  <c r="R358" i="7" s="1"/>
  <c r="R359" i="7" s="1"/>
  <c r="R360" i="7" s="1"/>
  <c r="R361" i="7" s="1"/>
  <c r="R362" i="7" s="1"/>
  <c r="R363" i="7" s="1"/>
  <c r="R364" i="7" s="1"/>
  <c r="R365" i="7" s="1"/>
  <c r="R366" i="7" s="1"/>
  <c r="R367" i="7" s="1"/>
  <c r="R368" i="7" s="1"/>
  <c r="R369" i="7" s="1"/>
  <c r="R370" i="7" s="1"/>
  <c r="R371" i="7" s="1"/>
  <c r="R372" i="7" s="1"/>
  <c r="R373" i="7" s="1"/>
  <c r="R374" i="7" s="1"/>
  <c r="R375" i="7" s="1"/>
  <c r="R376" i="7" s="1"/>
  <c r="R377" i="7" s="1"/>
  <c r="R378" i="7" s="1"/>
  <c r="R379" i="7" s="1"/>
  <c r="R380" i="7" s="1"/>
  <c r="R381" i="7" s="1"/>
  <c r="R382" i="7" s="1"/>
  <c r="R383" i="7" s="1"/>
  <c r="R384" i="7" s="1"/>
  <c r="R385" i="7" s="1"/>
  <c r="R386" i="7" s="1"/>
  <c r="R387" i="7" s="1"/>
  <c r="R388" i="7" s="1"/>
  <c r="R389" i="7" s="1"/>
  <c r="R390" i="7" s="1"/>
  <c r="R391" i="7" s="1"/>
  <c r="R392" i="7" s="1"/>
  <c r="R393" i="7" s="1"/>
  <c r="R394" i="7" s="1"/>
  <c r="R395" i="7" s="1"/>
  <c r="R396" i="7" s="1"/>
  <c r="R397" i="7" s="1"/>
  <c r="R398" i="7" s="1"/>
  <c r="R399" i="7" s="1"/>
  <c r="R400" i="7" s="1"/>
  <c r="R401" i="7" s="1"/>
  <c r="R402" i="7" s="1"/>
  <c r="R403" i="7" s="1"/>
  <c r="R404" i="7" s="1"/>
  <c r="R405" i="7" s="1"/>
  <c r="R406" i="7" s="1"/>
  <c r="R407" i="7" s="1"/>
  <c r="R408" i="7" s="1"/>
  <c r="R409" i="7" s="1"/>
  <c r="R410" i="7" s="1"/>
  <c r="R411" i="7" s="1"/>
  <c r="R412" i="7" s="1"/>
  <c r="R413" i="7" s="1"/>
  <c r="R414" i="7" s="1"/>
  <c r="R415" i="7" s="1"/>
  <c r="R416" i="7" s="1"/>
  <c r="R417" i="7" s="1"/>
  <c r="R418" i="7" s="1"/>
  <c r="R419" i="7" s="1"/>
  <c r="R420" i="7" s="1"/>
  <c r="R421" i="7" s="1"/>
  <c r="R422" i="7" s="1"/>
  <c r="R423" i="7" s="1"/>
  <c r="R424" i="7" s="1"/>
  <c r="R425" i="7" s="1"/>
  <c r="R426" i="7" s="1"/>
  <c r="R427" i="7" s="1"/>
  <c r="R428" i="7" s="1"/>
  <c r="R429" i="7" s="1"/>
  <c r="R430" i="7" s="1"/>
  <c r="R431" i="7" s="1"/>
  <c r="R432" i="7" s="1"/>
  <c r="R433" i="7" s="1"/>
  <c r="R434" i="7" s="1"/>
  <c r="R435" i="7" s="1"/>
  <c r="R436" i="7" s="1"/>
  <c r="R437" i="7" s="1"/>
  <c r="R438" i="7" s="1"/>
  <c r="R439" i="7" s="1"/>
  <c r="R440" i="7" s="1"/>
  <c r="R441" i="7" s="1"/>
  <c r="R442" i="7" s="1"/>
  <c r="R443" i="7" s="1"/>
  <c r="R444" i="7" s="1"/>
  <c r="R445" i="7" s="1"/>
  <c r="R446" i="7" s="1"/>
  <c r="R447" i="7" s="1"/>
  <c r="R448" i="7" s="1"/>
  <c r="R449" i="7" s="1"/>
  <c r="R450" i="7" s="1"/>
  <c r="R451" i="7" s="1"/>
  <c r="R452" i="7" s="1"/>
  <c r="R453" i="7" s="1"/>
  <c r="R454" i="7" s="1"/>
  <c r="R455" i="7" s="1"/>
  <c r="R456" i="7" s="1"/>
  <c r="R457" i="7" s="1"/>
  <c r="R458" i="7" s="1"/>
  <c r="R459" i="7" s="1"/>
  <c r="R460" i="7" s="1"/>
  <c r="R461" i="7" s="1"/>
  <c r="R462" i="7" s="1"/>
  <c r="R463" i="7" s="1"/>
  <c r="R464" i="7" s="1"/>
  <c r="R465" i="7" s="1"/>
  <c r="R466" i="7" s="1"/>
  <c r="R467" i="7" s="1"/>
  <c r="R468" i="7" s="1"/>
  <c r="R469" i="7" s="1"/>
  <c r="R470" i="7" s="1"/>
  <c r="R471" i="7" s="1"/>
  <c r="R472" i="7" s="1"/>
  <c r="R473" i="7" s="1"/>
  <c r="R474" i="7" s="1"/>
  <c r="R475" i="7" s="1"/>
  <c r="R476" i="7" s="1"/>
  <c r="R477" i="7" s="1"/>
  <c r="R478" i="7" s="1"/>
  <c r="R479" i="7" s="1"/>
  <c r="R480" i="7" s="1"/>
  <c r="R481" i="7" s="1"/>
  <c r="R482" i="7" s="1"/>
  <c r="R483" i="7" s="1"/>
  <c r="R484" i="7" s="1"/>
  <c r="R485" i="7" s="1"/>
  <c r="R486" i="7" s="1"/>
  <c r="R487" i="7" s="1"/>
  <c r="R488" i="7" s="1"/>
  <c r="R489" i="7" s="1"/>
  <c r="R490" i="7" s="1"/>
  <c r="R491" i="7" s="1"/>
  <c r="R492" i="7" s="1"/>
  <c r="R493" i="7" s="1"/>
  <c r="R494" i="7" s="1"/>
  <c r="R495" i="7" s="1"/>
  <c r="R496" i="7" s="1"/>
  <c r="R497" i="7" s="1"/>
  <c r="R498" i="7" s="1"/>
  <c r="R499" i="7" s="1"/>
  <c r="R500" i="7" s="1"/>
  <c r="R501" i="7" s="1"/>
  <c r="R502" i="7" s="1"/>
  <c r="R503" i="7" s="1"/>
  <c r="R504" i="7" s="1"/>
  <c r="R505" i="7" s="1"/>
  <c r="R506" i="7" s="1"/>
  <c r="R507" i="7" s="1"/>
  <c r="R508" i="7" s="1"/>
  <c r="R509" i="7" s="1"/>
  <c r="R510" i="7" s="1"/>
  <c r="R511" i="7" s="1"/>
  <c r="R512" i="7" s="1"/>
  <c r="R513" i="7" s="1"/>
  <c r="R514" i="7" s="1"/>
  <c r="R515" i="7" s="1"/>
  <c r="R516" i="7" s="1"/>
  <c r="R517" i="7" s="1"/>
  <c r="R518" i="7" s="1"/>
  <c r="R519" i="7" s="1"/>
  <c r="R520" i="7" s="1"/>
  <c r="R521" i="7" s="1"/>
  <c r="R522" i="7" s="1"/>
  <c r="R523" i="7" s="1"/>
  <c r="R524" i="7" s="1"/>
  <c r="R525" i="7" s="1"/>
  <c r="R526" i="7" s="1"/>
  <c r="R527" i="7" s="1"/>
  <c r="R528" i="7" s="1"/>
  <c r="R529" i="7" s="1"/>
  <c r="R530" i="7" s="1"/>
  <c r="R531" i="7" s="1"/>
  <c r="R532" i="7" s="1"/>
  <c r="R533" i="7" s="1"/>
  <c r="R534" i="7" s="1"/>
  <c r="R535" i="7" s="1"/>
  <c r="R536" i="7" s="1"/>
  <c r="R537" i="7" s="1"/>
  <c r="R538" i="7" s="1"/>
  <c r="R539" i="7" s="1"/>
  <c r="R540" i="7" s="1"/>
  <c r="R541" i="7" s="1"/>
  <c r="R542" i="7" s="1"/>
  <c r="R543" i="7" s="1"/>
  <c r="R544" i="7" s="1"/>
  <c r="R545" i="7" s="1"/>
  <c r="R546" i="7" s="1"/>
  <c r="R547" i="7" s="1"/>
  <c r="R548" i="7" s="1"/>
  <c r="R549" i="7" s="1"/>
  <c r="R550" i="7" s="1"/>
  <c r="R551" i="7" s="1"/>
  <c r="R552" i="7" s="1"/>
  <c r="R553" i="7" s="1"/>
  <c r="R554" i="7" s="1"/>
  <c r="R555" i="7" s="1"/>
  <c r="R556" i="7" s="1"/>
  <c r="R8" i="7"/>
  <c r="O8" i="7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O266" i="7" s="1"/>
  <c r="O267" i="7" s="1"/>
  <c r="O268" i="7" s="1"/>
  <c r="O269" i="7" s="1"/>
  <c r="O270" i="7" s="1"/>
  <c r="O271" i="7" s="1"/>
  <c r="O272" i="7" s="1"/>
  <c r="O273" i="7" s="1"/>
  <c r="O274" i="7" s="1"/>
  <c r="O275" i="7" s="1"/>
  <c r="O276" i="7" s="1"/>
  <c r="O277" i="7" s="1"/>
  <c r="O278" i="7" s="1"/>
  <c r="O279" i="7" s="1"/>
  <c r="O280" i="7" s="1"/>
  <c r="O281" i="7" s="1"/>
  <c r="O282" i="7" s="1"/>
  <c r="O283" i="7" s="1"/>
  <c r="O284" i="7" s="1"/>
  <c r="O285" i="7" s="1"/>
  <c r="O286" i="7" s="1"/>
  <c r="O287" i="7" s="1"/>
  <c r="O288" i="7" s="1"/>
  <c r="O289" i="7" s="1"/>
  <c r="O290" i="7" s="1"/>
  <c r="O291" i="7" s="1"/>
  <c r="O292" i="7" s="1"/>
  <c r="O293" i="7" s="1"/>
  <c r="O294" i="7" s="1"/>
  <c r="O295" i="7" s="1"/>
  <c r="O296" i="7" s="1"/>
  <c r="O297" i="7" s="1"/>
  <c r="O298" i="7" s="1"/>
  <c r="O299" i="7" s="1"/>
  <c r="O300" i="7" s="1"/>
  <c r="O301" i="7" s="1"/>
  <c r="O302" i="7" s="1"/>
  <c r="O303" i="7" s="1"/>
  <c r="O304" i="7" s="1"/>
  <c r="O305" i="7" s="1"/>
  <c r="O306" i="7" s="1"/>
  <c r="O307" i="7" s="1"/>
  <c r="O308" i="7" s="1"/>
  <c r="O309" i="7" s="1"/>
  <c r="O310" i="7" s="1"/>
  <c r="O311" i="7" s="1"/>
  <c r="O312" i="7" s="1"/>
  <c r="O313" i="7" s="1"/>
  <c r="O314" i="7" s="1"/>
  <c r="O315" i="7" s="1"/>
  <c r="O316" i="7" s="1"/>
  <c r="O317" i="7" s="1"/>
  <c r="O318" i="7" s="1"/>
  <c r="O319" i="7" s="1"/>
  <c r="O320" i="7" s="1"/>
  <c r="O321" i="7" s="1"/>
  <c r="O322" i="7" s="1"/>
  <c r="O323" i="7" s="1"/>
  <c r="O324" i="7" s="1"/>
  <c r="O325" i="7" s="1"/>
  <c r="O326" i="7" s="1"/>
  <c r="O327" i="7" s="1"/>
  <c r="O328" i="7" s="1"/>
  <c r="O329" i="7" s="1"/>
  <c r="O330" i="7" s="1"/>
  <c r="O331" i="7" s="1"/>
  <c r="O332" i="7" s="1"/>
  <c r="O333" i="7" s="1"/>
  <c r="O334" i="7" s="1"/>
  <c r="O335" i="7" s="1"/>
  <c r="O336" i="7" s="1"/>
  <c r="O337" i="7" s="1"/>
  <c r="O338" i="7" s="1"/>
  <c r="O339" i="7" s="1"/>
  <c r="O340" i="7" s="1"/>
  <c r="O341" i="7" s="1"/>
  <c r="O342" i="7" s="1"/>
  <c r="O343" i="7" s="1"/>
  <c r="O344" i="7" s="1"/>
  <c r="O345" i="7" s="1"/>
  <c r="O346" i="7" s="1"/>
  <c r="O347" i="7" s="1"/>
  <c r="O348" i="7" s="1"/>
  <c r="O349" i="7" s="1"/>
  <c r="O350" i="7" s="1"/>
  <c r="O351" i="7" s="1"/>
  <c r="O352" i="7" s="1"/>
  <c r="O353" i="7" s="1"/>
  <c r="O354" i="7" s="1"/>
  <c r="O355" i="7" s="1"/>
  <c r="O356" i="7" s="1"/>
  <c r="O357" i="7" s="1"/>
  <c r="O358" i="7" s="1"/>
  <c r="O359" i="7" s="1"/>
  <c r="O360" i="7" s="1"/>
  <c r="O361" i="7" s="1"/>
  <c r="O362" i="7" s="1"/>
  <c r="O363" i="7" s="1"/>
  <c r="O364" i="7" s="1"/>
  <c r="O365" i="7" s="1"/>
  <c r="O366" i="7" s="1"/>
  <c r="O367" i="7" s="1"/>
  <c r="O368" i="7" s="1"/>
  <c r="O369" i="7" s="1"/>
  <c r="O370" i="7" s="1"/>
  <c r="O371" i="7" s="1"/>
  <c r="O372" i="7" s="1"/>
  <c r="O373" i="7" s="1"/>
  <c r="O374" i="7" s="1"/>
  <c r="O375" i="7" s="1"/>
  <c r="O376" i="7" s="1"/>
  <c r="O377" i="7" s="1"/>
  <c r="O378" i="7" s="1"/>
  <c r="O379" i="7" s="1"/>
  <c r="O380" i="7" s="1"/>
  <c r="O381" i="7" s="1"/>
  <c r="O382" i="7" s="1"/>
  <c r="O383" i="7" s="1"/>
  <c r="O384" i="7" s="1"/>
  <c r="O385" i="7" s="1"/>
  <c r="O386" i="7" s="1"/>
  <c r="O387" i="7" s="1"/>
  <c r="O388" i="7" s="1"/>
  <c r="O389" i="7" s="1"/>
  <c r="O390" i="7" s="1"/>
  <c r="O391" i="7" s="1"/>
  <c r="O392" i="7" s="1"/>
  <c r="O393" i="7" s="1"/>
  <c r="O394" i="7" s="1"/>
  <c r="O395" i="7" s="1"/>
  <c r="O396" i="7" s="1"/>
  <c r="O397" i="7" s="1"/>
  <c r="O398" i="7" s="1"/>
  <c r="O399" i="7" s="1"/>
  <c r="O400" i="7" s="1"/>
  <c r="O401" i="7" s="1"/>
  <c r="O402" i="7" s="1"/>
  <c r="O403" i="7" s="1"/>
  <c r="O404" i="7" s="1"/>
  <c r="O405" i="7" s="1"/>
  <c r="O406" i="7" s="1"/>
  <c r="O407" i="7" s="1"/>
  <c r="O408" i="7" s="1"/>
  <c r="O409" i="7" s="1"/>
  <c r="O410" i="7" s="1"/>
  <c r="O411" i="7" s="1"/>
  <c r="O412" i="7" s="1"/>
  <c r="O413" i="7" s="1"/>
  <c r="O414" i="7" s="1"/>
  <c r="O415" i="7" s="1"/>
  <c r="O416" i="7" s="1"/>
  <c r="O417" i="7" s="1"/>
  <c r="O418" i="7" s="1"/>
  <c r="O419" i="7" s="1"/>
  <c r="O420" i="7" s="1"/>
  <c r="O421" i="7" s="1"/>
  <c r="O422" i="7" s="1"/>
  <c r="O423" i="7" s="1"/>
  <c r="O424" i="7" s="1"/>
  <c r="O425" i="7" s="1"/>
  <c r="O426" i="7" s="1"/>
  <c r="O427" i="7" s="1"/>
  <c r="O428" i="7" s="1"/>
  <c r="O429" i="7" s="1"/>
  <c r="O430" i="7" s="1"/>
  <c r="O431" i="7" s="1"/>
  <c r="O432" i="7" s="1"/>
  <c r="O433" i="7" s="1"/>
  <c r="O434" i="7" s="1"/>
  <c r="O435" i="7" s="1"/>
  <c r="O436" i="7" s="1"/>
  <c r="O437" i="7" s="1"/>
  <c r="O438" i="7" s="1"/>
  <c r="O439" i="7" s="1"/>
  <c r="O440" i="7" s="1"/>
  <c r="O441" i="7" s="1"/>
  <c r="O442" i="7" s="1"/>
  <c r="O443" i="7" s="1"/>
  <c r="O444" i="7" s="1"/>
  <c r="O445" i="7" s="1"/>
  <c r="O446" i="7" s="1"/>
  <c r="O447" i="7" s="1"/>
  <c r="O448" i="7" s="1"/>
  <c r="O449" i="7" s="1"/>
  <c r="O450" i="7" s="1"/>
  <c r="O451" i="7" s="1"/>
  <c r="O452" i="7" s="1"/>
  <c r="O453" i="7" s="1"/>
  <c r="O454" i="7" s="1"/>
  <c r="O455" i="7" s="1"/>
  <c r="O456" i="7" s="1"/>
  <c r="O457" i="7" s="1"/>
  <c r="O458" i="7" s="1"/>
  <c r="O459" i="7" s="1"/>
  <c r="O460" i="7" s="1"/>
  <c r="O461" i="7" s="1"/>
  <c r="O462" i="7" s="1"/>
  <c r="O463" i="7" s="1"/>
  <c r="O464" i="7" s="1"/>
  <c r="O465" i="7" s="1"/>
  <c r="O466" i="7" s="1"/>
  <c r="O467" i="7" s="1"/>
  <c r="O468" i="7" s="1"/>
  <c r="O469" i="7" s="1"/>
  <c r="O470" i="7" s="1"/>
  <c r="O471" i="7" s="1"/>
  <c r="O472" i="7" s="1"/>
  <c r="O473" i="7" s="1"/>
  <c r="O474" i="7" s="1"/>
  <c r="O475" i="7" s="1"/>
  <c r="O476" i="7" s="1"/>
  <c r="O477" i="7" s="1"/>
  <c r="O478" i="7" s="1"/>
  <c r="O479" i="7" s="1"/>
  <c r="O480" i="7" s="1"/>
  <c r="O481" i="7" s="1"/>
  <c r="O482" i="7" s="1"/>
  <c r="O483" i="7" s="1"/>
  <c r="O484" i="7" s="1"/>
  <c r="O485" i="7" s="1"/>
  <c r="O486" i="7" s="1"/>
  <c r="O487" i="7" s="1"/>
  <c r="O488" i="7" s="1"/>
  <c r="O489" i="7" s="1"/>
  <c r="O490" i="7" s="1"/>
  <c r="O491" i="7" s="1"/>
  <c r="O492" i="7" s="1"/>
  <c r="O493" i="7" s="1"/>
  <c r="O494" i="7" s="1"/>
  <c r="O495" i="7" s="1"/>
  <c r="O496" i="7" s="1"/>
  <c r="O497" i="7" s="1"/>
  <c r="O498" i="7" s="1"/>
  <c r="O499" i="7" s="1"/>
  <c r="O500" i="7" s="1"/>
  <c r="O501" i="7" s="1"/>
  <c r="O502" i="7" s="1"/>
  <c r="O503" i="7" s="1"/>
  <c r="O504" i="7" s="1"/>
  <c r="O505" i="7" s="1"/>
  <c r="O506" i="7" s="1"/>
  <c r="O507" i="7" s="1"/>
  <c r="O508" i="7" s="1"/>
  <c r="O509" i="7" s="1"/>
  <c r="O510" i="7" s="1"/>
  <c r="O511" i="7" s="1"/>
  <c r="O512" i="7" s="1"/>
  <c r="O513" i="7" s="1"/>
  <c r="O514" i="7" s="1"/>
  <c r="O515" i="7" s="1"/>
  <c r="O516" i="7" s="1"/>
  <c r="O517" i="7" s="1"/>
  <c r="O518" i="7" s="1"/>
  <c r="O519" i="7" s="1"/>
  <c r="O520" i="7" s="1"/>
  <c r="O521" i="7" s="1"/>
  <c r="O522" i="7" s="1"/>
  <c r="O523" i="7" s="1"/>
  <c r="O524" i="7" s="1"/>
  <c r="O525" i="7" s="1"/>
  <c r="O526" i="7" s="1"/>
  <c r="O527" i="7" s="1"/>
  <c r="O528" i="7" s="1"/>
  <c r="O529" i="7" s="1"/>
  <c r="O530" i="7" s="1"/>
  <c r="O531" i="7" s="1"/>
  <c r="O532" i="7" s="1"/>
  <c r="O533" i="7" s="1"/>
  <c r="O534" i="7" s="1"/>
  <c r="O535" i="7" s="1"/>
  <c r="O536" i="7" s="1"/>
  <c r="O537" i="7" s="1"/>
  <c r="O538" i="7" s="1"/>
  <c r="O539" i="7" s="1"/>
  <c r="O540" i="7" s="1"/>
  <c r="O541" i="7" s="1"/>
  <c r="O542" i="7" s="1"/>
  <c r="O543" i="7" s="1"/>
  <c r="O544" i="7" s="1"/>
  <c r="O545" i="7" s="1"/>
  <c r="O546" i="7" s="1"/>
  <c r="O547" i="7" s="1"/>
  <c r="O548" i="7" s="1"/>
  <c r="O549" i="7" s="1"/>
  <c r="O550" i="7" s="1"/>
  <c r="O551" i="7" s="1"/>
  <c r="O552" i="7" s="1"/>
  <c r="O553" i="7" s="1"/>
  <c r="O554" i="7" s="1"/>
  <c r="O555" i="7" s="1"/>
  <c r="O556" i="7" s="1"/>
  <c r="R7" i="7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Q278" i="7" s="1"/>
  <c r="Q279" i="7" s="1"/>
  <c r="Q280" i="7" s="1"/>
  <c r="Q281" i="7" s="1"/>
  <c r="Q282" i="7" s="1"/>
  <c r="Q283" i="7" s="1"/>
  <c r="Q284" i="7" s="1"/>
  <c r="Q285" i="7" s="1"/>
  <c r="Q286" i="7" s="1"/>
  <c r="Q287" i="7" s="1"/>
  <c r="Q288" i="7" s="1"/>
  <c r="Q289" i="7" s="1"/>
  <c r="Q290" i="7" s="1"/>
  <c r="Q291" i="7" s="1"/>
  <c r="Q292" i="7" s="1"/>
  <c r="Q293" i="7" s="1"/>
  <c r="Q294" i="7" s="1"/>
  <c r="Q295" i="7" s="1"/>
  <c r="Q296" i="7" s="1"/>
  <c r="Q297" i="7" s="1"/>
  <c r="Q298" i="7" s="1"/>
  <c r="Q299" i="7" s="1"/>
  <c r="Q300" i="7" s="1"/>
  <c r="Q301" i="7" s="1"/>
  <c r="Q302" i="7" s="1"/>
  <c r="Q303" i="7" s="1"/>
  <c r="Q304" i="7" s="1"/>
  <c r="Q305" i="7" s="1"/>
  <c r="Q306" i="7" s="1"/>
  <c r="Q307" i="7" s="1"/>
  <c r="Q308" i="7" s="1"/>
  <c r="Q309" i="7" s="1"/>
  <c r="Q310" i="7" s="1"/>
  <c r="Q311" i="7" s="1"/>
  <c r="Q312" i="7" s="1"/>
  <c r="Q313" i="7" s="1"/>
  <c r="Q314" i="7" s="1"/>
  <c r="Q315" i="7" s="1"/>
  <c r="Q316" i="7" s="1"/>
  <c r="Q317" i="7" s="1"/>
  <c r="Q318" i="7" s="1"/>
  <c r="Q319" i="7" s="1"/>
  <c r="Q320" i="7" s="1"/>
  <c r="Q321" i="7" s="1"/>
  <c r="Q322" i="7" s="1"/>
  <c r="Q323" i="7" s="1"/>
  <c r="Q324" i="7" s="1"/>
  <c r="Q325" i="7" s="1"/>
  <c r="Q326" i="7" s="1"/>
  <c r="Q327" i="7" s="1"/>
  <c r="Q328" i="7" s="1"/>
  <c r="Q329" i="7" s="1"/>
  <c r="Q330" i="7" s="1"/>
  <c r="Q331" i="7" s="1"/>
  <c r="Q332" i="7" s="1"/>
  <c r="Q333" i="7" s="1"/>
  <c r="Q334" i="7" s="1"/>
  <c r="Q335" i="7" s="1"/>
  <c r="Q336" i="7" s="1"/>
  <c r="Q337" i="7" s="1"/>
  <c r="Q338" i="7" s="1"/>
  <c r="Q339" i="7" s="1"/>
  <c r="Q340" i="7" s="1"/>
  <c r="Q341" i="7" s="1"/>
  <c r="Q342" i="7" s="1"/>
  <c r="Q343" i="7" s="1"/>
  <c r="Q344" i="7" s="1"/>
  <c r="Q345" i="7" s="1"/>
  <c r="Q346" i="7" s="1"/>
  <c r="Q347" i="7" s="1"/>
  <c r="Q348" i="7" s="1"/>
  <c r="Q349" i="7" s="1"/>
  <c r="Q350" i="7" s="1"/>
  <c r="Q351" i="7" s="1"/>
  <c r="Q352" i="7" s="1"/>
  <c r="Q353" i="7" s="1"/>
  <c r="Q354" i="7" s="1"/>
  <c r="Q355" i="7" s="1"/>
  <c r="Q356" i="7" s="1"/>
  <c r="Q357" i="7" s="1"/>
  <c r="Q358" i="7" s="1"/>
  <c r="Q359" i="7" s="1"/>
  <c r="Q360" i="7" s="1"/>
  <c r="Q361" i="7" s="1"/>
  <c r="Q362" i="7" s="1"/>
  <c r="Q363" i="7" s="1"/>
  <c r="Q364" i="7" s="1"/>
  <c r="Q365" i="7" s="1"/>
  <c r="Q366" i="7" s="1"/>
  <c r="Q367" i="7" s="1"/>
  <c r="Q368" i="7" s="1"/>
  <c r="Q369" i="7" s="1"/>
  <c r="Q370" i="7" s="1"/>
  <c r="Q371" i="7" s="1"/>
  <c r="Q372" i="7" s="1"/>
  <c r="Q373" i="7" s="1"/>
  <c r="Q374" i="7" s="1"/>
  <c r="Q375" i="7" s="1"/>
  <c r="Q376" i="7" s="1"/>
  <c r="Q377" i="7" s="1"/>
  <c r="Q378" i="7" s="1"/>
  <c r="Q379" i="7" s="1"/>
  <c r="Q380" i="7" s="1"/>
  <c r="Q381" i="7" s="1"/>
  <c r="Q382" i="7" s="1"/>
  <c r="Q383" i="7" s="1"/>
  <c r="Q384" i="7" s="1"/>
  <c r="Q385" i="7" s="1"/>
  <c r="Q386" i="7" s="1"/>
  <c r="Q387" i="7" s="1"/>
  <c r="Q388" i="7" s="1"/>
  <c r="Q389" i="7" s="1"/>
  <c r="Q390" i="7" s="1"/>
  <c r="Q391" i="7" s="1"/>
  <c r="Q392" i="7" s="1"/>
  <c r="Q393" i="7" s="1"/>
  <c r="Q394" i="7" s="1"/>
  <c r="Q395" i="7" s="1"/>
  <c r="Q396" i="7" s="1"/>
  <c r="Q397" i="7" s="1"/>
  <c r="Q398" i="7" s="1"/>
  <c r="Q399" i="7" s="1"/>
  <c r="Q400" i="7" s="1"/>
  <c r="Q401" i="7" s="1"/>
  <c r="Q402" i="7" s="1"/>
  <c r="Q403" i="7" s="1"/>
  <c r="Q404" i="7" s="1"/>
  <c r="Q405" i="7" s="1"/>
  <c r="Q406" i="7" s="1"/>
  <c r="Q407" i="7" s="1"/>
  <c r="Q408" i="7" s="1"/>
  <c r="Q409" i="7" s="1"/>
  <c r="Q410" i="7" s="1"/>
  <c r="Q411" i="7" s="1"/>
  <c r="Q412" i="7" s="1"/>
  <c r="Q413" i="7" s="1"/>
  <c r="Q414" i="7" s="1"/>
  <c r="Q415" i="7" s="1"/>
  <c r="Q416" i="7" s="1"/>
  <c r="Q417" i="7" s="1"/>
  <c r="Q418" i="7" s="1"/>
  <c r="Q419" i="7" s="1"/>
  <c r="Q420" i="7" s="1"/>
  <c r="Q421" i="7" s="1"/>
  <c r="Q422" i="7" s="1"/>
  <c r="Q423" i="7" s="1"/>
  <c r="Q424" i="7" s="1"/>
  <c r="Q425" i="7" s="1"/>
  <c r="Q426" i="7" s="1"/>
  <c r="Q427" i="7" s="1"/>
  <c r="Q428" i="7" s="1"/>
  <c r="Q429" i="7" s="1"/>
  <c r="Q430" i="7" s="1"/>
  <c r="Q431" i="7" s="1"/>
  <c r="Q432" i="7" s="1"/>
  <c r="Q433" i="7" s="1"/>
  <c r="Q434" i="7" s="1"/>
  <c r="Q435" i="7" s="1"/>
  <c r="Q436" i="7" s="1"/>
  <c r="Q437" i="7" s="1"/>
  <c r="Q438" i="7" s="1"/>
  <c r="Q439" i="7" s="1"/>
  <c r="Q440" i="7" s="1"/>
  <c r="Q441" i="7" s="1"/>
  <c r="Q442" i="7" s="1"/>
  <c r="Q443" i="7" s="1"/>
  <c r="Q444" i="7" s="1"/>
  <c r="Q445" i="7" s="1"/>
  <c r="Q446" i="7" s="1"/>
  <c r="Q447" i="7" s="1"/>
  <c r="Q448" i="7" s="1"/>
  <c r="Q449" i="7" s="1"/>
  <c r="Q450" i="7" s="1"/>
  <c r="Q451" i="7" s="1"/>
  <c r="Q452" i="7" s="1"/>
  <c r="Q453" i="7" s="1"/>
  <c r="Q454" i="7" s="1"/>
  <c r="Q455" i="7" s="1"/>
  <c r="Q456" i="7" s="1"/>
  <c r="Q457" i="7" s="1"/>
  <c r="Q458" i="7" s="1"/>
  <c r="Q459" i="7" s="1"/>
  <c r="Q460" i="7" s="1"/>
  <c r="Q461" i="7" s="1"/>
  <c r="Q462" i="7" s="1"/>
  <c r="Q463" i="7" s="1"/>
  <c r="Q464" i="7" s="1"/>
  <c r="Q465" i="7" s="1"/>
  <c r="Q466" i="7" s="1"/>
  <c r="Q467" i="7" s="1"/>
  <c r="Q468" i="7" s="1"/>
  <c r="Q469" i="7" s="1"/>
  <c r="Q470" i="7" s="1"/>
  <c r="Q471" i="7" s="1"/>
  <c r="Q472" i="7" s="1"/>
  <c r="Q473" i="7" s="1"/>
  <c r="Q474" i="7" s="1"/>
  <c r="Q475" i="7" s="1"/>
  <c r="Q476" i="7" s="1"/>
  <c r="Q477" i="7" s="1"/>
  <c r="Q478" i="7" s="1"/>
  <c r="Q479" i="7" s="1"/>
  <c r="Q480" i="7" s="1"/>
  <c r="Q481" i="7" s="1"/>
  <c r="Q482" i="7" s="1"/>
  <c r="Q483" i="7" s="1"/>
  <c r="Q484" i="7" s="1"/>
  <c r="Q485" i="7" s="1"/>
  <c r="Q486" i="7" s="1"/>
  <c r="Q487" i="7" s="1"/>
  <c r="Q488" i="7" s="1"/>
  <c r="Q489" i="7" s="1"/>
  <c r="Q490" i="7" s="1"/>
  <c r="Q491" i="7" s="1"/>
  <c r="Q492" i="7" s="1"/>
  <c r="Q493" i="7" s="1"/>
  <c r="Q494" i="7" s="1"/>
  <c r="Q495" i="7" s="1"/>
  <c r="Q496" i="7" s="1"/>
  <c r="Q497" i="7" s="1"/>
  <c r="Q498" i="7" s="1"/>
  <c r="Q499" i="7" s="1"/>
  <c r="Q500" i="7" s="1"/>
  <c r="Q501" i="7" s="1"/>
  <c r="Q502" i="7" s="1"/>
  <c r="Q503" i="7" s="1"/>
  <c r="Q504" i="7" s="1"/>
  <c r="Q505" i="7" s="1"/>
  <c r="Q506" i="7" s="1"/>
  <c r="Q507" i="7" s="1"/>
  <c r="Q508" i="7" s="1"/>
  <c r="Q509" i="7" s="1"/>
  <c r="Q510" i="7" s="1"/>
  <c r="Q511" i="7" s="1"/>
  <c r="Q512" i="7" s="1"/>
  <c r="Q513" i="7" s="1"/>
  <c r="Q514" i="7" s="1"/>
  <c r="Q515" i="7" s="1"/>
  <c r="Q516" i="7" s="1"/>
  <c r="Q517" i="7" s="1"/>
  <c r="Q518" i="7" s="1"/>
  <c r="Q519" i="7" s="1"/>
  <c r="Q520" i="7" s="1"/>
  <c r="Q521" i="7" s="1"/>
  <c r="Q522" i="7" s="1"/>
  <c r="Q523" i="7" s="1"/>
  <c r="Q524" i="7" s="1"/>
  <c r="Q525" i="7" s="1"/>
  <c r="Q526" i="7" s="1"/>
  <c r="Q527" i="7" s="1"/>
  <c r="Q528" i="7" s="1"/>
  <c r="Q529" i="7" s="1"/>
  <c r="Q530" i="7" s="1"/>
  <c r="Q531" i="7" s="1"/>
  <c r="Q532" i="7" s="1"/>
  <c r="Q533" i="7" s="1"/>
  <c r="Q534" i="7" s="1"/>
  <c r="Q535" i="7" s="1"/>
  <c r="Q536" i="7" s="1"/>
  <c r="Q537" i="7" s="1"/>
  <c r="Q538" i="7" s="1"/>
  <c r="Q539" i="7" s="1"/>
  <c r="Q540" i="7" s="1"/>
  <c r="Q541" i="7" s="1"/>
  <c r="Q542" i="7" s="1"/>
  <c r="Q543" i="7" s="1"/>
  <c r="Q544" i="7" s="1"/>
  <c r="Q545" i="7" s="1"/>
  <c r="Q546" i="7" s="1"/>
  <c r="Q547" i="7" s="1"/>
  <c r="Q548" i="7" s="1"/>
  <c r="Q549" i="7" s="1"/>
  <c r="Q550" i="7" s="1"/>
  <c r="Q551" i="7" s="1"/>
  <c r="Q552" i="7" s="1"/>
  <c r="Q553" i="7" s="1"/>
  <c r="Q554" i="7" s="1"/>
  <c r="Q555" i="7" s="1"/>
  <c r="Q556" i="7" s="1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P278" i="7" s="1"/>
  <c r="P279" i="7" s="1"/>
  <c r="P280" i="7" s="1"/>
  <c r="P281" i="7" s="1"/>
  <c r="P282" i="7" s="1"/>
  <c r="P283" i="7" s="1"/>
  <c r="P284" i="7" s="1"/>
  <c r="P285" i="7" s="1"/>
  <c r="P286" i="7" s="1"/>
  <c r="P287" i="7" s="1"/>
  <c r="P288" i="7" s="1"/>
  <c r="P289" i="7" s="1"/>
  <c r="P290" i="7" s="1"/>
  <c r="P291" i="7" s="1"/>
  <c r="P292" i="7" s="1"/>
  <c r="P293" i="7" s="1"/>
  <c r="P294" i="7" s="1"/>
  <c r="P295" i="7" s="1"/>
  <c r="P296" i="7" s="1"/>
  <c r="P297" i="7" s="1"/>
  <c r="P298" i="7" s="1"/>
  <c r="P299" i="7" s="1"/>
  <c r="P300" i="7" s="1"/>
  <c r="P301" i="7" s="1"/>
  <c r="P302" i="7" s="1"/>
  <c r="P303" i="7" s="1"/>
  <c r="P304" i="7" s="1"/>
  <c r="P305" i="7" s="1"/>
  <c r="P306" i="7" s="1"/>
  <c r="P307" i="7" s="1"/>
  <c r="P308" i="7" s="1"/>
  <c r="P309" i="7" s="1"/>
  <c r="P310" i="7" s="1"/>
  <c r="P311" i="7" s="1"/>
  <c r="P312" i="7" s="1"/>
  <c r="P313" i="7" s="1"/>
  <c r="P314" i="7" s="1"/>
  <c r="P315" i="7" s="1"/>
  <c r="P316" i="7" s="1"/>
  <c r="P317" i="7" s="1"/>
  <c r="P318" i="7" s="1"/>
  <c r="P319" i="7" s="1"/>
  <c r="P320" i="7" s="1"/>
  <c r="P321" i="7" s="1"/>
  <c r="P322" i="7" s="1"/>
  <c r="P323" i="7" s="1"/>
  <c r="P324" i="7" s="1"/>
  <c r="P325" i="7" s="1"/>
  <c r="P326" i="7" s="1"/>
  <c r="P327" i="7" s="1"/>
  <c r="P328" i="7" s="1"/>
  <c r="P329" i="7" s="1"/>
  <c r="P330" i="7" s="1"/>
  <c r="P331" i="7" s="1"/>
  <c r="P332" i="7" s="1"/>
  <c r="P333" i="7" s="1"/>
  <c r="P334" i="7" s="1"/>
  <c r="P335" i="7" s="1"/>
  <c r="P336" i="7" s="1"/>
  <c r="P337" i="7" s="1"/>
  <c r="P338" i="7" s="1"/>
  <c r="P339" i="7" s="1"/>
  <c r="P340" i="7" s="1"/>
  <c r="P341" i="7" s="1"/>
  <c r="P342" i="7" s="1"/>
  <c r="P343" i="7" s="1"/>
  <c r="P344" i="7" s="1"/>
  <c r="P345" i="7" s="1"/>
  <c r="P346" i="7" s="1"/>
  <c r="P347" i="7" s="1"/>
  <c r="P348" i="7" s="1"/>
  <c r="P349" i="7" s="1"/>
  <c r="P350" i="7" s="1"/>
  <c r="P351" i="7" s="1"/>
  <c r="P352" i="7" s="1"/>
  <c r="P353" i="7" s="1"/>
  <c r="P354" i="7" s="1"/>
  <c r="P355" i="7" s="1"/>
  <c r="P356" i="7" s="1"/>
  <c r="P357" i="7" s="1"/>
  <c r="P358" i="7" s="1"/>
  <c r="P359" i="7" s="1"/>
  <c r="P360" i="7" s="1"/>
  <c r="P361" i="7" s="1"/>
  <c r="P362" i="7" s="1"/>
  <c r="P363" i="7" s="1"/>
  <c r="P364" i="7" s="1"/>
  <c r="P365" i="7" s="1"/>
  <c r="P366" i="7" s="1"/>
  <c r="P367" i="7" s="1"/>
  <c r="P368" i="7" s="1"/>
  <c r="P369" i="7" s="1"/>
  <c r="P370" i="7" s="1"/>
  <c r="P371" i="7" s="1"/>
  <c r="P372" i="7" s="1"/>
  <c r="P373" i="7" s="1"/>
  <c r="P374" i="7" s="1"/>
  <c r="P375" i="7" s="1"/>
  <c r="P376" i="7" s="1"/>
  <c r="P377" i="7" s="1"/>
  <c r="P378" i="7" s="1"/>
  <c r="P379" i="7" s="1"/>
  <c r="P380" i="7" s="1"/>
  <c r="P381" i="7" s="1"/>
  <c r="P382" i="7" s="1"/>
  <c r="P383" i="7" s="1"/>
  <c r="P384" i="7" s="1"/>
  <c r="P385" i="7" s="1"/>
  <c r="P386" i="7" s="1"/>
  <c r="P387" i="7" s="1"/>
  <c r="P388" i="7" s="1"/>
  <c r="P389" i="7" s="1"/>
  <c r="P390" i="7" s="1"/>
  <c r="P391" i="7" s="1"/>
  <c r="P392" i="7" s="1"/>
  <c r="P393" i="7" s="1"/>
  <c r="P394" i="7" s="1"/>
  <c r="P395" i="7" s="1"/>
  <c r="P396" i="7" s="1"/>
  <c r="P397" i="7" s="1"/>
  <c r="P398" i="7" s="1"/>
  <c r="P399" i="7" s="1"/>
  <c r="P400" i="7" s="1"/>
  <c r="P401" i="7" s="1"/>
  <c r="P402" i="7" s="1"/>
  <c r="P403" i="7" s="1"/>
  <c r="P404" i="7" s="1"/>
  <c r="P405" i="7" s="1"/>
  <c r="P406" i="7" s="1"/>
  <c r="P407" i="7" s="1"/>
  <c r="P408" i="7" s="1"/>
  <c r="P409" i="7" s="1"/>
  <c r="P410" i="7" s="1"/>
  <c r="P411" i="7" s="1"/>
  <c r="P412" i="7" s="1"/>
  <c r="P413" i="7" s="1"/>
  <c r="P414" i="7" s="1"/>
  <c r="P415" i="7" s="1"/>
  <c r="P416" i="7" s="1"/>
  <c r="P417" i="7" s="1"/>
  <c r="P418" i="7" s="1"/>
  <c r="P419" i="7" s="1"/>
  <c r="P420" i="7" s="1"/>
  <c r="P421" i="7" s="1"/>
  <c r="P422" i="7" s="1"/>
  <c r="P423" i="7" s="1"/>
  <c r="P424" i="7" s="1"/>
  <c r="P425" i="7" s="1"/>
  <c r="P426" i="7" s="1"/>
  <c r="P427" i="7" s="1"/>
  <c r="P428" i="7" s="1"/>
  <c r="P429" i="7" s="1"/>
  <c r="P430" i="7" s="1"/>
  <c r="P431" i="7" s="1"/>
  <c r="P432" i="7" s="1"/>
  <c r="P433" i="7" s="1"/>
  <c r="P434" i="7" s="1"/>
  <c r="P435" i="7" s="1"/>
  <c r="P436" i="7" s="1"/>
  <c r="P437" i="7" s="1"/>
  <c r="P438" i="7" s="1"/>
  <c r="P439" i="7" s="1"/>
  <c r="P440" i="7" s="1"/>
  <c r="P441" i="7" s="1"/>
  <c r="P442" i="7" s="1"/>
  <c r="P443" i="7" s="1"/>
  <c r="P444" i="7" s="1"/>
  <c r="P445" i="7" s="1"/>
  <c r="P446" i="7" s="1"/>
  <c r="P447" i="7" s="1"/>
  <c r="P448" i="7" s="1"/>
  <c r="P449" i="7" s="1"/>
  <c r="P450" i="7" s="1"/>
  <c r="P451" i="7" s="1"/>
  <c r="P452" i="7" s="1"/>
  <c r="P453" i="7" s="1"/>
  <c r="P454" i="7" s="1"/>
  <c r="P455" i="7" s="1"/>
  <c r="P456" i="7" s="1"/>
  <c r="P457" i="7" s="1"/>
  <c r="P458" i="7" s="1"/>
  <c r="P459" i="7" s="1"/>
  <c r="P460" i="7" s="1"/>
  <c r="P461" i="7" s="1"/>
  <c r="P462" i="7" s="1"/>
  <c r="P463" i="7" s="1"/>
  <c r="P464" i="7" s="1"/>
  <c r="P465" i="7" s="1"/>
  <c r="P466" i="7" s="1"/>
  <c r="P467" i="7" s="1"/>
  <c r="P468" i="7" s="1"/>
  <c r="P469" i="7" s="1"/>
  <c r="P470" i="7" s="1"/>
  <c r="P471" i="7" s="1"/>
  <c r="P472" i="7" s="1"/>
  <c r="P473" i="7" s="1"/>
  <c r="P474" i="7" s="1"/>
  <c r="P475" i="7" s="1"/>
  <c r="P476" i="7" s="1"/>
  <c r="P477" i="7" s="1"/>
  <c r="P478" i="7" s="1"/>
  <c r="P479" i="7" s="1"/>
  <c r="P480" i="7" s="1"/>
  <c r="P481" i="7" s="1"/>
  <c r="P482" i="7" s="1"/>
  <c r="P483" i="7" s="1"/>
  <c r="P484" i="7" s="1"/>
  <c r="P485" i="7" s="1"/>
  <c r="P486" i="7" s="1"/>
  <c r="P487" i="7" s="1"/>
  <c r="P488" i="7" s="1"/>
  <c r="P489" i="7" s="1"/>
  <c r="P490" i="7" s="1"/>
  <c r="P491" i="7" s="1"/>
  <c r="P492" i="7" s="1"/>
  <c r="P493" i="7" s="1"/>
  <c r="P494" i="7" s="1"/>
  <c r="P495" i="7" s="1"/>
  <c r="P496" i="7" s="1"/>
  <c r="P497" i="7" s="1"/>
  <c r="P498" i="7" s="1"/>
  <c r="P499" i="7" s="1"/>
  <c r="P500" i="7" s="1"/>
  <c r="P501" i="7" s="1"/>
  <c r="P502" i="7" s="1"/>
  <c r="P503" i="7" s="1"/>
  <c r="P504" i="7" s="1"/>
  <c r="P505" i="7" s="1"/>
  <c r="P506" i="7" s="1"/>
  <c r="P507" i="7" s="1"/>
  <c r="P508" i="7" s="1"/>
  <c r="P509" i="7" s="1"/>
  <c r="P510" i="7" s="1"/>
  <c r="P511" i="7" s="1"/>
  <c r="P512" i="7" s="1"/>
  <c r="P513" i="7" s="1"/>
  <c r="P514" i="7" s="1"/>
  <c r="P515" i="7" s="1"/>
  <c r="P516" i="7" s="1"/>
  <c r="P517" i="7" s="1"/>
  <c r="P518" i="7" s="1"/>
  <c r="P519" i="7" s="1"/>
  <c r="P520" i="7" s="1"/>
  <c r="P521" i="7" s="1"/>
  <c r="P522" i="7" s="1"/>
  <c r="P523" i="7" s="1"/>
  <c r="P524" i="7" s="1"/>
  <c r="P525" i="7" s="1"/>
  <c r="P526" i="7" s="1"/>
  <c r="P527" i="7" s="1"/>
  <c r="P528" i="7" s="1"/>
  <c r="P529" i="7" s="1"/>
  <c r="P530" i="7" s="1"/>
  <c r="P531" i="7" s="1"/>
  <c r="P532" i="7" s="1"/>
  <c r="P533" i="7" s="1"/>
  <c r="P534" i="7" s="1"/>
  <c r="P535" i="7" s="1"/>
  <c r="P536" i="7" s="1"/>
  <c r="P537" i="7" s="1"/>
  <c r="P538" i="7" s="1"/>
  <c r="P539" i="7" s="1"/>
  <c r="P540" i="7" s="1"/>
  <c r="P541" i="7" s="1"/>
  <c r="P542" i="7" s="1"/>
  <c r="P543" i="7" s="1"/>
  <c r="P544" i="7" s="1"/>
  <c r="P545" i="7" s="1"/>
  <c r="P546" i="7" s="1"/>
  <c r="P547" i="7" s="1"/>
  <c r="P548" i="7" s="1"/>
  <c r="P549" i="7" s="1"/>
  <c r="P550" i="7" s="1"/>
  <c r="P551" i="7" s="1"/>
  <c r="P552" i="7" s="1"/>
  <c r="P553" i="7" s="1"/>
  <c r="P554" i="7" s="1"/>
  <c r="P555" i="7" s="1"/>
  <c r="P556" i="7" s="1"/>
  <c r="N7" i="7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s="1"/>
  <c r="N223" i="7" s="1"/>
  <c r="N224" i="7" s="1"/>
  <c r="N225" i="7" s="1"/>
  <c r="N226" i="7" s="1"/>
  <c r="N227" i="7" s="1"/>
  <c r="N228" i="7" s="1"/>
  <c r="N229" i="7" s="1"/>
  <c r="N230" i="7" s="1"/>
  <c r="N231" i="7" s="1"/>
  <c r="N232" i="7" s="1"/>
  <c r="N233" i="7" s="1"/>
  <c r="N234" i="7" s="1"/>
  <c r="N235" i="7" s="1"/>
  <c r="N236" i="7" s="1"/>
  <c r="N237" i="7" s="1"/>
  <c r="N238" i="7" s="1"/>
  <c r="N239" i="7" s="1"/>
  <c r="N240" i="7" s="1"/>
  <c r="N241" i="7" s="1"/>
  <c r="N242" i="7" s="1"/>
  <c r="N243" i="7" s="1"/>
  <c r="N244" i="7" s="1"/>
  <c r="N245" i="7" s="1"/>
  <c r="N246" i="7" s="1"/>
  <c r="N247" i="7" s="1"/>
  <c r="N248" i="7" s="1"/>
  <c r="N249" i="7" s="1"/>
  <c r="N250" i="7" s="1"/>
  <c r="N251" i="7" s="1"/>
  <c r="N252" i="7" s="1"/>
  <c r="N253" i="7" s="1"/>
  <c r="N254" i="7" s="1"/>
  <c r="N255" i="7" s="1"/>
  <c r="N256" i="7" s="1"/>
  <c r="N257" i="7" s="1"/>
  <c r="N258" i="7" s="1"/>
  <c r="N259" i="7" s="1"/>
  <c r="N260" i="7" s="1"/>
  <c r="N261" i="7" s="1"/>
  <c r="N262" i="7" s="1"/>
  <c r="N263" i="7" s="1"/>
  <c r="N264" i="7" s="1"/>
  <c r="N265" i="7" s="1"/>
  <c r="N266" i="7" s="1"/>
  <c r="N267" i="7" s="1"/>
  <c r="N268" i="7" s="1"/>
  <c r="N269" i="7" s="1"/>
  <c r="N270" i="7" s="1"/>
  <c r="N271" i="7" s="1"/>
  <c r="N272" i="7" s="1"/>
  <c r="N273" i="7" s="1"/>
  <c r="N274" i="7" s="1"/>
  <c r="N275" i="7" s="1"/>
  <c r="N276" i="7" s="1"/>
  <c r="N277" i="7" s="1"/>
  <c r="N278" i="7" s="1"/>
  <c r="N279" i="7" s="1"/>
  <c r="N280" i="7" s="1"/>
  <c r="N281" i="7" s="1"/>
  <c r="N282" i="7" s="1"/>
  <c r="N283" i="7" s="1"/>
  <c r="N284" i="7" s="1"/>
  <c r="N285" i="7" s="1"/>
  <c r="N286" i="7" s="1"/>
  <c r="N287" i="7" s="1"/>
  <c r="N288" i="7" s="1"/>
  <c r="N289" i="7" s="1"/>
  <c r="N290" i="7" s="1"/>
  <c r="N291" i="7" s="1"/>
  <c r="N292" i="7" s="1"/>
  <c r="N293" i="7" s="1"/>
  <c r="N294" i="7" s="1"/>
  <c r="N295" i="7" s="1"/>
  <c r="N296" i="7" s="1"/>
  <c r="N297" i="7" s="1"/>
  <c r="N298" i="7" s="1"/>
  <c r="N299" i="7" s="1"/>
  <c r="N300" i="7" s="1"/>
  <c r="N301" i="7" s="1"/>
  <c r="N302" i="7" s="1"/>
  <c r="N303" i="7" s="1"/>
  <c r="N304" i="7" s="1"/>
  <c r="N305" i="7" s="1"/>
  <c r="N306" i="7" s="1"/>
  <c r="N307" i="7" s="1"/>
  <c r="N308" i="7" s="1"/>
  <c r="N309" i="7" s="1"/>
  <c r="N310" i="7" s="1"/>
  <c r="N311" i="7" s="1"/>
  <c r="N312" i="7" s="1"/>
  <c r="N313" i="7" s="1"/>
  <c r="N314" i="7" s="1"/>
  <c r="N315" i="7" s="1"/>
  <c r="N316" i="7" s="1"/>
  <c r="N317" i="7" s="1"/>
  <c r="N318" i="7" s="1"/>
  <c r="N319" i="7" s="1"/>
  <c r="N320" i="7" s="1"/>
  <c r="N321" i="7" s="1"/>
  <c r="N322" i="7" s="1"/>
  <c r="N323" i="7" s="1"/>
  <c r="N324" i="7" s="1"/>
  <c r="N325" i="7" s="1"/>
  <c r="N326" i="7" s="1"/>
  <c r="N327" i="7" s="1"/>
  <c r="N328" i="7" s="1"/>
  <c r="N329" i="7" s="1"/>
  <c r="N330" i="7" s="1"/>
  <c r="N331" i="7" s="1"/>
  <c r="N332" i="7" s="1"/>
  <c r="N333" i="7" s="1"/>
  <c r="N334" i="7" s="1"/>
  <c r="N335" i="7" s="1"/>
  <c r="N336" i="7" s="1"/>
  <c r="N337" i="7" s="1"/>
  <c r="N338" i="7" s="1"/>
  <c r="N339" i="7" s="1"/>
  <c r="N340" i="7" s="1"/>
  <c r="N341" i="7" s="1"/>
  <c r="N342" i="7" s="1"/>
  <c r="N343" i="7" s="1"/>
  <c r="N344" i="7" s="1"/>
  <c r="N345" i="7" s="1"/>
  <c r="N346" i="7" s="1"/>
  <c r="N347" i="7" s="1"/>
  <c r="N348" i="7" s="1"/>
  <c r="N349" i="7" s="1"/>
  <c r="N350" i="7" s="1"/>
  <c r="N351" i="7" s="1"/>
  <c r="N352" i="7" s="1"/>
  <c r="N353" i="7" s="1"/>
  <c r="N354" i="7" s="1"/>
  <c r="N355" i="7" s="1"/>
  <c r="N356" i="7" s="1"/>
  <c r="N357" i="7" s="1"/>
  <c r="N358" i="7" s="1"/>
  <c r="N359" i="7" s="1"/>
  <c r="N360" i="7" s="1"/>
  <c r="N361" i="7" s="1"/>
  <c r="N362" i="7" s="1"/>
  <c r="N363" i="7" s="1"/>
  <c r="N364" i="7" s="1"/>
  <c r="N365" i="7" s="1"/>
  <c r="N366" i="7" s="1"/>
  <c r="N367" i="7" s="1"/>
  <c r="N368" i="7" s="1"/>
  <c r="N369" i="7" s="1"/>
  <c r="N370" i="7" s="1"/>
  <c r="N371" i="7" s="1"/>
  <c r="N372" i="7" s="1"/>
  <c r="N373" i="7" s="1"/>
  <c r="N374" i="7" s="1"/>
  <c r="N375" i="7" s="1"/>
  <c r="N376" i="7" s="1"/>
  <c r="N377" i="7" s="1"/>
  <c r="N378" i="7" s="1"/>
  <c r="N379" i="7" s="1"/>
  <c r="N380" i="7" s="1"/>
  <c r="N381" i="7" s="1"/>
  <c r="N382" i="7" s="1"/>
  <c r="N383" i="7" s="1"/>
  <c r="N384" i="7" s="1"/>
  <c r="N385" i="7" s="1"/>
  <c r="N386" i="7" s="1"/>
  <c r="N387" i="7" s="1"/>
  <c r="N388" i="7" s="1"/>
  <c r="N389" i="7" s="1"/>
  <c r="N390" i="7" s="1"/>
  <c r="N391" i="7" s="1"/>
  <c r="N392" i="7" s="1"/>
  <c r="N393" i="7" s="1"/>
  <c r="N394" i="7" s="1"/>
  <c r="N395" i="7" s="1"/>
  <c r="N396" i="7" s="1"/>
  <c r="N397" i="7" s="1"/>
  <c r="N398" i="7" s="1"/>
  <c r="N399" i="7" s="1"/>
  <c r="N400" i="7" s="1"/>
  <c r="N401" i="7" s="1"/>
  <c r="N402" i="7" s="1"/>
  <c r="N403" i="7" s="1"/>
  <c r="N404" i="7" s="1"/>
  <c r="N405" i="7" s="1"/>
  <c r="N406" i="7" s="1"/>
  <c r="N407" i="7" s="1"/>
  <c r="N408" i="7" s="1"/>
  <c r="N409" i="7" s="1"/>
  <c r="N410" i="7" s="1"/>
  <c r="N411" i="7" s="1"/>
  <c r="N412" i="7" s="1"/>
  <c r="N413" i="7" s="1"/>
  <c r="N414" i="7" s="1"/>
  <c r="N415" i="7" s="1"/>
  <c r="N416" i="7" s="1"/>
  <c r="N417" i="7" s="1"/>
  <c r="N418" i="7" s="1"/>
  <c r="N419" i="7" s="1"/>
  <c r="N420" i="7" s="1"/>
  <c r="N421" i="7" s="1"/>
  <c r="N422" i="7" s="1"/>
  <c r="N423" i="7" s="1"/>
  <c r="N424" i="7" s="1"/>
  <c r="N425" i="7" s="1"/>
  <c r="N426" i="7" s="1"/>
  <c r="N427" i="7" s="1"/>
  <c r="N428" i="7" s="1"/>
  <c r="N429" i="7" s="1"/>
  <c r="N430" i="7" s="1"/>
  <c r="N431" i="7" s="1"/>
  <c r="N432" i="7" s="1"/>
  <c r="N433" i="7" s="1"/>
  <c r="N434" i="7" s="1"/>
  <c r="N435" i="7" s="1"/>
  <c r="N436" i="7" s="1"/>
  <c r="N437" i="7" s="1"/>
  <c r="N438" i="7" s="1"/>
  <c r="N439" i="7" s="1"/>
  <c r="N440" i="7" s="1"/>
  <c r="N441" i="7" s="1"/>
  <c r="N442" i="7" s="1"/>
  <c r="N443" i="7" s="1"/>
  <c r="N444" i="7" s="1"/>
  <c r="N445" i="7" s="1"/>
  <c r="N446" i="7" s="1"/>
  <c r="N447" i="7" s="1"/>
  <c r="N448" i="7" s="1"/>
  <c r="N449" i="7" s="1"/>
  <c r="N450" i="7" s="1"/>
  <c r="N451" i="7" s="1"/>
  <c r="N452" i="7" s="1"/>
  <c r="N453" i="7" s="1"/>
  <c r="N454" i="7" s="1"/>
  <c r="N455" i="7" s="1"/>
  <c r="N456" i="7" s="1"/>
  <c r="N457" i="7" s="1"/>
  <c r="N458" i="7" s="1"/>
  <c r="N459" i="7" s="1"/>
  <c r="N460" i="7" s="1"/>
  <c r="N461" i="7" s="1"/>
  <c r="N462" i="7" s="1"/>
  <c r="N463" i="7" s="1"/>
  <c r="N464" i="7" s="1"/>
  <c r="N465" i="7" s="1"/>
  <c r="N466" i="7" s="1"/>
  <c r="N467" i="7" s="1"/>
  <c r="N468" i="7" s="1"/>
  <c r="N469" i="7" s="1"/>
  <c r="N470" i="7" s="1"/>
  <c r="N471" i="7" s="1"/>
  <c r="N472" i="7" s="1"/>
  <c r="N473" i="7" s="1"/>
  <c r="N474" i="7" s="1"/>
  <c r="N475" i="7" s="1"/>
  <c r="N476" i="7" s="1"/>
  <c r="N477" i="7" s="1"/>
  <c r="N478" i="7" s="1"/>
  <c r="N479" i="7" s="1"/>
  <c r="N480" i="7" s="1"/>
  <c r="N481" i="7" s="1"/>
  <c r="N482" i="7" s="1"/>
  <c r="N483" i="7" s="1"/>
  <c r="N484" i="7" s="1"/>
  <c r="N485" i="7" s="1"/>
  <c r="N486" i="7" s="1"/>
  <c r="N487" i="7" s="1"/>
  <c r="N488" i="7" s="1"/>
  <c r="N489" i="7" s="1"/>
  <c r="N490" i="7" s="1"/>
  <c r="N491" i="7" s="1"/>
  <c r="N492" i="7" s="1"/>
  <c r="N493" i="7" s="1"/>
  <c r="N494" i="7" s="1"/>
  <c r="N495" i="7" s="1"/>
  <c r="N496" i="7" s="1"/>
  <c r="N497" i="7" s="1"/>
  <c r="N498" i="7" s="1"/>
  <c r="N499" i="7" s="1"/>
  <c r="N500" i="7" s="1"/>
  <c r="N501" i="7" s="1"/>
  <c r="N502" i="7" s="1"/>
  <c r="N503" i="7" s="1"/>
  <c r="N504" i="7" s="1"/>
  <c r="N505" i="7" s="1"/>
  <c r="N506" i="7" s="1"/>
  <c r="N507" i="7" s="1"/>
  <c r="N508" i="7" s="1"/>
  <c r="N509" i="7" s="1"/>
  <c r="N510" i="7" s="1"/>
  <c r="N511" i="7" s="1"/>
  <c r="N512" i="7" s="1"/>
  <c r="N513" i="7" s="1"/>
  <c r="N514" i="7" s="1"/>
  <c r="N515" i="7" s="1"/>
  <c r="N516" i="7" s="1"/>
  <c r="N517" i="7" s="1"/>
  <c r="N518" i="7" s="1"/>
  <c r="N519" i="7" s="1"/>
  <c r="N520" i="7" s="1"/>
  <c r="N521" i="7" s="1"/>
  <c r="N522" i="7" s="1"/>
  <c r="N523" i="7" s="1"/>
  <c r="N524" i="7" s="1"/>
  <c r="N525" i="7" s="1"/>
  <c r="N526" i="7" s="1"/>
  <c r="N527" i="7" s="1"/>
  <c r="N528" i="7" s="1"/>
  <c r="N529" i="7" s="1"/>
  <c r="N530" i="7" s="1"/>
  <c r="N531" i="7" s="1"/>
  <c r="N532" i="7" s="1"/>
  <c r="N533" i="7" s="1"/>
  <c r="N534" i="7" s="1"/>
  <c r="N535" i="7" s="1"/>
  <c r="N536" i="7" s="1"/>
  <c r="N537" i="7" s="1"/>
  <c r="N538" i="7" s="1"/>
  <c r="N539" i="7" s="1"/>
  <c r="N540" i="7" s="1"/>
  <c r="N541" i="7" s="1"/>
  <c r="N542" i="7" s="1"/>
  <c r="N543" i="7" s="1"/>
  <c r="N544" i="7" s="1"/>
  <c r="N545" i="7" s="1"/>
  <c r="N546" i="7" s="1"/>
  <c r="N547" i="7" s="1"/>
  <c r="N548" i="7" s="1"/>
  <c r="N549" i="7" s="1"/>
  <c r="N550" i="7" s="1"/>
  <c r="N551" i="7" s="1"/>
  <c r="N552" i="7" s="1"/>
  <c r="N553" i="7" s="1"/>
  <c r="N554" i="7" s="1"/>
  <c r="N555" i="7" s="1"/>
  <c r="N556" i="7" s="1"/>
  <c r="O7" i="7"/>
  <c r="M277" i="7"/>
  <c r="M556" i="7"/>
  <c r="M555" i="7"/>
  <c r="M554" i="7"/>
  <c r="M553" i="7"/>
  <c r="M552" i="7"/>
  <c r="M551" i="7"/>
  <c r="M550" i="7"/>
  <c r="M549" i="7"/>
  <c r="M548" i="7"/>
  <c r="M547" i="7"/>
  <c r="M546" i="7"/>
  <c r="M545" i="7"/>
  <c r="M544" i="7"/>
  <c r="M543" i="7"/>
  <c r="M542" i="7"/>
  <c r="M541" i="7"/>
  <c r="M540" i="7"/>
  <c r="M539" i="7"/>
  <c r="M538" i="7"/>
  <c r="M537" i="7"/>
  <c r="M536" i="7"/>
  <c r="M535" i="7"/>
  <c r="M534" i="7"/>
  <c r="M533" i="7"/>
  <c r="M532" i="7"/>
  <c r="M531" i="7"/>
  <c r="M530" i="7"/>
  <c r="M529" i="7"/>
  <c r="M528" i="7"/>
  <c r="M527" i="7"/>
  <c r="M526" i="7"/>
  <c r="M525" i="7"/>
  <c r="M524" i="7"/>
  <c r="M523" i="7"/>
  <c r="M522" i="7"/>
  <c r="M521" i="7"/>
  <c r="M520" i="7"/>
  <c r="M519" i="7"/>
  <c r="M518" i="7"/>
  <c r="M517" i="7"/>
  <c r="M516" i="7"/>
  <c r="M515" i="7"/>
  <c r="M514" i="7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S6" i="7"/>
  <c r="R5" i="7"/>
  <c r="Q5" i="7"/>
  <c r="P5" i="7"/>
  <c r="O5" i="7"/>
  <c r="S4" i="7"/>
  <c r="N41" i="14"/>
  <c r="N42" i="14"/>
  <c r="D6" i="14"/>
  <c r="C6" i="14"/>
  <c r="B6" i="14"/>
  <c r="AR346" i="13"/>
  <c r="S7" i="7" l="1"/>
  <c r="BA173" i="14"/>
  <c r="BA172" i="14"/>
  <c r="BA171" i="14"/>
  <c r="BA170" i="14"/>
  <c r="BA169" i="14"/>
  <c r="BA168" i="14"/>
  <c r="BA167" i="14"/>
  <c r="BA166" i="14"/>
  <c r="BA165" i="14"/>
  <c r="BA164" i="14"/>
  <c r="BA163" i="14"/>
  <c r="BA162" i="14"/>
  <c r="BA161" i="14"/>
  <c r="BA160" i="14"/>
  <c r="BA159" i="14"/>
  <c r="BA158" i="14"/>
  <c r="BA157" i="14"/>
  <c r="BA156" i="14"/>
  <c r="BA155" i="14"/>
  <c r="BA154" i="14"/>
  <c r="BA153" i="14"/>
  <c r="BA152" i="14"/>
  <c r="BA151" i="14"/>
  <c r="BA150" i="14"/>
  <c r="BA149" i="14"/>
  <c r="BA148" i="14"/>
  <c r="BA147" i="14"/>
  <c r="BA146" i="14"/>
  <c r="BA145" i="14"/>
  <c r="BA144" i="14"/>
  <c r="BA143" i="14"/>
  <c r="BA142" i="14"/>
  <c r="BA141" i="14"/>
  <c r="BA140" i="14"/>
  <c r="BA139" i="14"/>
  <c r="BA138" i="14"/>
  <c r="BA137" i="14"/>
  <c r="BA136" i="14"/>
  <c r="BA135" i="14"/>
  <c r="BA134" i="14"/>
  <c r="BA133" i="14"/>
  <c r="BA132" i="14"/>
  <c r="BA131" i="14"/>
  <c r="BA130" i="14"/>
  <c r="BA129" i="14"/>
  <c r="BA128" i="14"/>
  <c r="BA127" i="14"/>
  <c r="BA126" i="14"/>
  <c r="BA125" i="14"/>
  <c r="BA124" i="14"/>
  <c r="BA123" i="14"/>
  <c r="BA122" i="14"/>
  <c r="BA121" i="14"/>
  <c r="BA120" i="14"/>
  <c r="BA119" i="14"/>
  <c r="BA118" i="14"/>
  <c r="BA117" i="14"/>
  <c r="BA116" i="14"/>
  <c r="BA115" i="14"/>
  <c r="BA114" i="14"/>
  <c r="BA113" i="14"/>
  <c r="BA112" i="14"/>
  <c r="BA111" i="14"/>
  <c r="BA110" i="14"/>
  <c r="BA109" i="14"/>
  <c r="BA108" i="14"/>
  <c r="BA107" i="14"/>
  <c r="BA106" i="14"/>
  <c r="BA105" i="14"/>
  <c r="BA104" i="14"/>
  <c r="BA103" i="14"/>
  <c r="BA102" i="14"/>
  <c r="BA101" i="14"/>
  <c r="BA100" i="14"/>
  <c r="BA99" i="14"/>
  <c r="BA63" i="14"/>
  <c r="BA62" i="14"/>
  <c r="BA61" i="14"/>
  <c r="BA60" i="14"/>
  <c r="BA59" i="14"/>
  <c r="BA58" i="14"/>
  <c r="BA57" i="14"/>
  <c r="BA56" i="14"/>
  <c r="BA55" i="14"/>
  <c r="BA54" i="14"/>
  <c r="BA53" i="14"/>
  <c r="BA52" i="14"/>
  <c r="BA51" i="14"/>
  <c r="BA50" i="14"/>
  <c r="BA49" i="14"/>
  <c r="BA48" i="14"/>
  <c r="BA47" i="14"/>
  <c r="BA46" i="14"/>
  <c r="BA45" i="14"/>
  <c r="BA44" i="14"/>
  <c r="BA43" i="14"/>
  <c r="BA42" i="14"/>
  <c r="BA41" i="14"/>
  <c r="BA40" i="14"/>
  <c r="BA39" i="14"/>
  <c r="BA38" i="14"/>
  <c r="BA37" i="14"/>
  <c r="BA36" i="14"/>
  <c r="BA35" i="14"/>
  <c r="BA34" i="14"/>
  <c r="BA33" i="14"/>
  <c r="BA32" i="14"/>
  <c r="BA31" i="14"/>
  <c r="BA30" i="14"/>
  <c r="BA29" i="14"/>
  <c r="BA28" i="14"/>
  <c r="BA27" i="14"/>
  <c r="BA26" i="14"/>
  <c r="BA25" i="14"/>
  <c r="BA24" i="14"/>
  <c r="BA23" i="14"/>
  <c r="BA22" i="14"/>
  <c r="BA21" i="14"/>
  <c r="BA20" i="14"/>
  <c r="BA19" i="14"/>
  <c r="BA18" i="14"/>
  <c r="BA17" i="14"/>
  <c r="BA16" i="14"/>
  <c r="BA15" i="14"/>
  <c r="BA14" i="14"/>
  <c r="BA13" i="14"/>
  <c r="BA12" i="14"/>
  <c r="BA11" i="14"/>
  <c r="BA10" i="14"/>
  <c r="BA9" i="14"/>
  <c r="BA8" i="14"/>
  <c r="BA7" i="14"/>
  <c r="BA6" i="14"/>
  <c r="C4" i="12"/>
  <c r="BA306" i="14"/>
  <c r="AV306" i="14"/>
  <c r="AQ306" i="14"/>
  <c r="BA305" i="14"/>
  <c r="AV305" i="14"/>
  <c r="AQ305" i="14"/>
  <c r="BA304" i="14"/>
  <c r="AV304" i="14"/>
  <c r="AQ304" i="14"/>
  <c r="BA303" i="14"/>
  <c r="AV303" i="14"/>
  <c r="AQ303" i="14"/>
  <c r="BA302" i="14"/>
  <c r="AV302" i="14"/>
  <c r="AQ302" i="14"/>
  <c r="BA301" i="14"/>
  <c r="AV301" i="14"/>
  <c r="AQ301" i="14"/>
  <c r="BA300" i="14"/>
  <c r="AV300" i="14"/>
  <c r="AQ300" i="14"/>
  <c r="BA299" i="14"/>
  <c r="AV299" i="14"/>
  <c r="AQ299" i="14"/>
  <c r="BA298" i="14"/>
  <c r="AV298" i="14"/>
  <c r="AQ298" i="14"/>
  <c r="BA297" i="14"/>
  <c r="AV297" i="14"/>
  <c r="AQ297" i="14"/>
  <c r="BA296" i="14"/>
  <c r="AV296" i="14"/>
  <c r="AQ296" i="14"/>
  <c r="BA295" i="14"/>
  <c r="AV295" i="14"/>
  <c r="AQ295" i="14"/>
  <c r="BA294" i="14"/>
  <c r="AV294" i="14"/>
  <c r="AQ294" i="14"/>
  <c r="BA293" i="14"/>
  <c r="AV293" i="14"/>
  <c r="AQ293" i="14"/>
  <c r="BA292" i="14"/>
  <c r="AV292" i="14"/>
  <c r="AQ292" i="14"/>
  <c r="BA291" i="14"/>
  <c r="AV291" i="14"/>
  <c r="AQ291" i="14"/>
  <c r="BA290" i="14"/>
  <c r="AV290" i="14"/>
  <c r="AQ290" i="14"/>
  <c r="BA289" i="14"/>
  <c r="AV289" i="14"/>
  <c r="AQ289" i="14"/>
  <c r="BA288" i="14"/>
  <c r="AV288" i="14"/>
  <c r="AQ288" i="14"/>
  <c r="BA287" i="14"/>
  <c r="AV287" i="14"/>
  <c r="AQ287" i="14"/>
  <c r="BA286" i="14"/>
  <c r="AV286" i="14"/>
  <c r="AQ286" i="14"/>
  <c r="BA285" i="14"/>
  <c r="AV285" i="14"/>
  <c r="AQ285" i="14"/>
  <c r="BA284" i="14"/>
  <c r="AV284" i="14"/>
  <c r="AQ284" i="14"/>
  <c r="BA283" i="14"/>
  <c r="AV283" i="14"/>
  <c r="AQ283" i="14"/>
  <c r="BA282" i="14"/>
  <c r="AV282" i="14"/>
  <c r="AQ282" i="14"/>
  <c r="BA281" i="14"/>
  <c r="AV281" i="14"/>
  <c r="AQ281" i="14"/>
  <c r="BA280" i="14"/>
  <c r="AV280" i="14"/>
  <c r="AQ280" i="14"/>
  <c r="BA279" i="14"/>
  <c r="AV279" i="14"/>
  <c r="AQ279" i="14"/>
  <c r="BA278" i="14"/>
  <c r="AV278" i="14"/>
  <c r="AQ278" i="14"/>
  <c r="BA277" i="14"/>
  <c r="AV277" i="14"/>
  <c r="AQ277" i="14"/>
  <c r="BA276" i="14"/>
  <c r="AV276" i="14"/>
  <c r="AQ276" i="14"/>
  <c r="BA275" i="14"/>
  <c r="AV275" i="14"/>
  <c r="AQ275" i="14"/>
  <c r="BA274" i="14"/>
  <c r="AV274" i="14"/>
  <c r="AQ274" i="14"/>
  <c r="BA273" i="14"/>
  <c r="AV273" i="14"/>
  <c r="AQ273" i="14"/>
  <c r="BA272" i="14"/>
  <c r="AV272" i="14"/>
  <c r="AQ272" i="14"/>
  <c r="BA271" i="14"/>
  <c r="AV271" i="14"/>
  <c r="AQ271" i="14"/>
  <c r="BA270" i="14"/>
  <c r="AV270" i="14"/>
  <c r="AQ270" i="14"/>
  <c r="BA269" i="14"/>
  <c r="AV269" i="14"/>
  <c r="AQ269" i="14"/>
  <c r="BA268" i="14"/>
  <c r="AV268" i="14"/>
  <c r="AQ268" i="14"/>
  <c r="BA267" i="14"/>
  <c r="AV267" i="14"/>
  <c r="AQ267" i="14"/>
  <c r="BA266" i="14"/>
  <c r="AV266" i="14"/>
  <c r="AQ266" i="14"/>
  <c r="BA265" i="14"/>
  <c r="AV265" i="14"/>
  <c r="AQ265" i="14"/>
  <c r="BA264" i="14"/>
  <c r="AV264" i="14"/>
  <c r="AQ264" i="14"/>
  <c r="BA263" i="14"/>
  <c r="AV263" i="14"/>
  <c r="AQ263" i="14"/>
  <c r="BA262" i="14"/>
  <c r="AV262" i="14"/>
  <c r="AQ262" i="14"/>
  <c r="BA261" i="14"/>
  <c r="AV261" i="14"/>
  <c r="AQ261" i="14"/>
  <c r="BA260" i="14"/>
  <c r="AV260" i="14"/>
  <c r="AQ260" i="14"/>
  <c r="BA259" i="14"/>
  <c r="AV259" i="14"/>
  <c r="AQ259" i="14"/>
  <c r="BA258" i="14"/>
  <c r="AV258" i="14"/>
  <c r="AQ258" i="14"/>
  <c r="BA257" i="14"/>
  <c r="AV257" i="14"/>
  <c r="AQ257" i="14"/>
  <c r="BA256" i="14"/>
  <c r="AV256" i="14"/>
  <c r="AQ256" i="14"/>
  <c r="BA255" i="14"/>
  <c r="AV255" i="14"/>
  <c r="AQ255" i="14"/>
  <c r="BA254" i="14"/>
  <c r="AV254" i="14"/>
  <c r="AQ254" i="14"/>
  <c r="BA253" i="14"/>
  <c r="AV253" i="14"/>
  <c r="AQ253" i="14"/>
  <c r="BA252" i="14"/>
  <c r="AV252" i="14"/>
  <c r="AQ252" i="14"/>
  <c r="BA251" i="14"/>
  <c r="AV251" i="14"/>
  <c r="AQ251" i="14"/>
  <c r="BA250" i="14"/>
  <c r="AV250" i="14"/>
  <c r="AQ250" i="14"/>
  <c r="BA249" i="14"/>
  <c r="AV249" i="14"/>
  <c r="AQ249" i="14"/>
  <c r="BA248" i="14"/>
  <c r="AV248" i="14"/>
  <c r="AQ248" i="14"/>
  <c r="BA247" i="14"/>
  <c r="AV247" i="14"/>
  <c r="AQ247" i="14"/>
  <c r="BA246" i="14"/>
  <c r="AV246" i="14"/>
  <c r="AQ246" i="14"/>
  <c r="BA245" i="14"/>
  <c r="AV245" i="14"/>
  <c r="AQ245" i="14"/>
  <c r="BA244" i="14"/>
  <c r="AV244" i="14"/>
  <c r="AQ244" i="14"/>
  <c r="BA243" i="14"/>
  <c r="AV243" i="14"/>
  <c r="AQ243" i="14"/>
  <c r="BA242" i="14"/>
  <c r="AV242" i="14"/>
  <c r="AQ242" i="14"/>
  <c r="BA241" i="14"/>
  <c r="AV241" i="14"/>
  <c r="AQ241" i="14"/>
  <c r="BA240" i="14"/>
  <c r="AV240" i="14"/>
  <c r="AQ240" i="14"/>
  <c r="BA239" i="14"/>
  <c r="AV239" i="14"/>
  <c r="AQ239" i="14"/>
  <c r="BA238" i="14"/>
  <c r="AV238" i="14"/>
  <c r="AQ238" i="14"/>
  <c r="BA237" i="14"/>
  <c r="AV237" i="14"/>
  <c r="AQ237" i="14"/>
  <c r="BA236" i="14"/>
  <c r="AV236" i="14"/>
  <c r="AQ236" i="14"/>
  <c r="BA235" i="14"/>
  <c r="AV235" i="14"/>
  <c r="AQ235" i="14"/>
  <c r="BA234" i="14"/>
  <c r="AV234" i="14"/>
  <c r="AQ234" i="14"/>
  <c r="BA233" i="14"/>
  <c r="AV233" i="14"/>
  <c r="AQ233" i="14"/>
  <c r="BA232" i="14"/>
  <c r="AV232" i="14"/>
  <c r="AQ232" i="14"/>
  <c r="BA231" i="14"/>
  <c r="AV231" i="14"/>
  <c r="AQ231" i="14"/>
  <c r="BA230" i="14"/>
  <c r="AV230" i="14"/>
  <c r="AQ230" i="14"/>
  <c r="BA229" i="14"/>
  <c r="AV229" i="14"/>
  <c r="AQ229" i="14"/>
  <c r="BA228" i="14"/>
  <c r="AV228" i="14"/>
  <c r="AQ228" i="14"/>
  <c r="BA227" i="14"/>
  <c r="AV227" i="14"/>
  <c r="AQ227" i="14"/>
  <c r="BA226" i="14"/>
  <c r="AV226" i="14"/>
  <c r="AQ226" i="14"/>
  <c r="BA225" i="14"/>
  <c r="AV225" i="14"/>
  <c r="AQ225" i="14"/>
  <c r="AL225" i="14"/>
  <c r="BA224" i="14"/>
  <c r="AV224" i="14"/>
  <c r="AQ224" i="14"/>
  <c r="AL224" i="14"/>
  <c r="BA223" i="14"/>
  <c r="AV223" i="14"/>
  <c r="AQ223" i="14"/>
  <c r="AL223" i="14"/>
  <c r="BA222" i="14"/>
  <c r="AV222" i="14"/>
  <c r="AQ222" i="14"/>
  <c r="AL222" i="14"/>
  <c r="BA221" i="14"/>
  <c r="AV221" i="14"/>
  <c r="AQ221" i="14"/>
  <c r="AL221" i="14"/>
  <c r="BA220" i="14"/>
  <c r="AV220" i="14"/>
  <c r="AQ220" i="14"/>
  <c r="AL220" i="14"/>
  <c r="BA219" i="14"/>
  <c r="AV219" i="14"/>
  <c r="AQ219" i="14"/>
  <c r="AL219" i="14"/>
  <c r="BA218" i="14"/>
  <c r="AV218" i="14"/>
  <c r="AQ218" i="14"/>
  <c r="AL218" i="14"/>
  <c r="BA217" i="14"/>
  <c r="AV217" i="14"/>
  <c r="AQ217" i="14"/>
  <c r="AL217" i="14"/>
  <c r="BA216" i="14"/>
  <c r="AV216" i="14"/>
  <c r="AQ216" i="14"/>
  <c r="AL216" i="14"/>
  <c r="BA215" i="14"/>
  <c r="AV215" i="14"/>
  <c r="AQ215" i="14"/>
  <c r="AL215" i="14"/>
  <c r="BA214" i="14"/>
  <c r="AV214" i="14"/>
  <c r="AQ214" i="14"/>
  <c r="AL214" i="14"/>
  <c r="BA213" i="14"/>
  <c r="AV213" i="14"/>
  <c r="AQ213" i="14"/>
  <c r="AL213" i="14"/>
  <c r="BA212" i="14"/>
  <c r="AV212" i="14"/>
  <c r="AQ212" i="14"/>
  <c r="AL212" i="14"/>
  <c r="BA211" i="14"/>
  <c r="AV211" i="14"/>
  <c r="AQ211" i="14"/>
  <c r="AL211" i="14"/>
  <c r="BA210" i="14"/>
  <c r="AV210" i="14"/>
  <c r="AQ210" i="14"/>
  <c r="AL210" i="14"/>
  <c r="BA209" i="14"/>
  <c r="AV209" i="14"/>
  <c r="AQ209" i="14"/>
  <c r="AL209" i="14"/>
  <c r="BA208" i="14"/>
  <c r="AV208" i="14"/>
  <c r="AQ208" i="14"/>
  <c r="AL208" i="14"/>
  <c r="BA207" i="14"/>
  <c r="AV207" i="14"/>
  <c r="AQ207" i="14"/>
  <c r="AL207" i="14"/>
  <c r="BA206" i="14"/>
  <c r="AV206" i="14"/>
  <c r="AQ206" i="14"/>
  <c r="AL206" i="14"/>
  <c r="BA205" i="14"/>
  <c r="AV205" i="14"/>
  <c r="AQ205" i="14"/>
  <c r="AL205" i="14"/>
  <c r="BA204" i="14"/>
  <c r="AV204" i="14"/>
  <c r="AQ204" i="14"/>
  <c r="AL204" i="14"/>
  <c r="BA203" i="14"/>
  <c r="AV203" i="14"/>
  <c r="AQ203" i="14"/>
  <c r="AL203" i="14"/>
  <c r="BA202" i="14"/>
  <c r="AV202" i="14"/>
  <c r="AQ202" i="14"/>
  <c r="AL202" i="14"/>
  <c r="BA201" i="14"/>
  <c r="AV201" i="14"/>
  <c r="AQ201" i="14"/>
  <c r="AL201" i="14"/>
  <c r="BA200" i="14"/>
  <c r="AV200" i="14"/>
  <c r="AQ200" i="14"/>
  <c r="AL200" i="14"/>
  <c r="BA199" i="14"/>
  <c r="AV199" i="14"/>
  <c r="AQ199" i="14"/>
  <c r="AL199" i="14"/>
  <c r="BA198" i="14"/>
  <c r="AV198" i="14"/>
  <c r="AQ198" i="14"/>
  <c r="AL198" i="14"/>
  <c r="BA197" i="14"/>
  <c r="AV197" i="14"/>
  <c r="AQ197" i="14"/>
  <c r="AL197" i="14"/>
  <c r="BA196" i="14"/>
  <c r="AV196" i="14"/>
  <c r="AQ196" i="14"/>
  <c r="AL196" i="14"/>
  <c r="BA195" i="14"/>
  <c r="AV195" i="14"/>
  <c r="AQ195" i="14"/>
  <c r="AL195" i="14"/>
  <c r="BA194" i="14"/>
  <c r="AV194" i="14"/>
  <c r="AQ194" i="14"/>
  <c r="AL194" i="14"/>
  <c r="BA193" i="14"/>
  <c r="AV193" i="14"/>
  <c r="AQ193" i="14"/>
  <c r="AL193" i="14"/>
  <c r="BA192" i="14"/>
  <c r="AV192" i="14"/>
  <c r="AQ192" i="14"/>
  <c r="AL192" i="14"/>
  <c r="BA191" i="14"/>
  <c r="AV191" i="14"/>
  <c r="AQ191" i="14"/>
  <c r="AL191" i="14"/>
  <c r="BA190" i="14"/>
  <c r="AV190" i="14"/>
  <c r="AQ190" i="14"/>
  <c r="AL190" i="14"/>
  <c r="BA189" i="14"/>
  <c r="AV189" i="14"/>
  <c r="AQ189" i="14"/>
  <c r="AL189" i="14"/>
  <c r="BA188" i="14"/>
  <c r="AV188" i="14"/>
  <c r="AQ188" i="14"/>
  <c r="AL188" i="14"/>
  <c r="BA187" i="14"/>
  <c r="AV187" i="14"/>
  <c r="AQ187" i="14"/>
  <c r="AL187" i="14"/>
  <c r="BA186" i="14"/>
  <c r="AV186" i="14"/>
  <c r="AQ186" i="14"/>
  <c r="AL186" i="14"/>
  <c r="BA185" i="14"/>
  <c r="AV185" i="14"/>
  <c r="AQ185" i="14"/>
  <c r="AL185" i="14"/>
  <c r="BA184" i="14"/>
  <c r="AV184" i="14"/>
  <c r="AQ184" i="14"/>
  <c r="AL184" i="14"/>
  <c r="BA183" i="14"/>
  <c r="AV183" i="14"/>
  <c r="AQ183" i="14"/>
  <c r="AL183" i="14"/>
  <c r="BA182" i="14"/>
  <c r="AV182" i="14"/>
  <c r="AQ182" i="14"/>
  <c r="AL182" i="14"/>
  <c r="BA181" i="14"/>
  <c r="AV181" i="14"/>
  <c r="AQ181" i="14"/>
  <c r="AL181" i="14"/>
  <c r="BA180" i="14"/>
  <c r="AV180" i="14"/>
  <c r="AQ180" i="14"/>
  <c r="AL180" i="14"/>
  <c r="BA179" i="14"/>
  <c r="AV179" i="14"/>
  <c r="AQ179" i="14"/>
  <c r="AL179" i="14"/>
  <c r="BA178" i="14"/>
  <c r="AV178" i="14"/>
  <c r="AQ178" i="14"/>
  <c r="AL178" i="14"/>
  <c r="BA177" i="14"/>
  <c r="AV177" i="14"/>
  <c r="AQ177" i="14"/>
  <c r="AL177" i="14"/>
  <c r="BA176" i="14"/>
  <c r="AV176" i="14"/>
  <c r="AQ176" i="14"/>
  <c r="AL176" i="14"/>
  <c r="BA175" i="14"/>
  <c r="AV175" i="14"/>
  <c r="AQ175" i="14"/>
  <c r="AL175" i="14"/>
  <c r="BA174" i="14"/>
  <c r="AV174" i="14"/>
  <c r="AQ174" i="14"/>
  <c r="AL174" i="14"/>
  <c r="AV173" i="14"/>
  <c r="AQ173" i="14"/>
  <c r="AL173" i="14"/>
  <c r="AV172" i="14"/>
  <c r="AQ172" i="14"/>
  <c r="AL172" i="14"/>
  <c r="AV171" i="14"/>
  <c r="AQ171" i="14"/>
  <c r="AL171" i="14"/>
  <c r="AV170" i="14"/>
  <c r="AQ170" i="14"/>
  <c r="AL170" i="14"/>
  <c r="AV169" i="14"/>
  <c r="AQ169" i="14"/>
  <c r="AL169" i="14"/>
  <c r="AV168" i="14"/>
  <c r="AQ168" i="14"/>
  <c r="AL168" i="14"/>
  <c r="AV167" i="14"/>
  <c r="AQ167" i="14"/>
  <c r="AL167" i="14"/>
  <c r="AV166" i="14"/>
  <c r="AQ166" i="14"/>
  <c r="AL166" i="14"/>
  <c r="AV165" i="14"/>
  <c r="AQ165" i="14"/>
  <c r="AL165" i="14"/>
  <c r="AV164" i="14"/>
  <c r="AQ164" i="14"/>
  <c r="AL164" i="14"/>
  <c r="AV163" i="14"/>
  <c r="AQ163" i="14"/>
  <c r="AL163" i="14"/>
  <c r="AV162" i="14"/>
  <c r="AQ162" i="14"/>
  <c r="AL162" i="14"/>
  <c r="AV161" i="14"/>
  <c r="AQ161" i="14"/>
  <c r="AL161" i="14"/>
  <c r="AV160" i="14"/>
  <c r="AQ160" i="14"/>
  <c r="AL160" i="14"/>
  <c r="AV159" i="14"/>
  <c r="AQ159" i="14"/>
  <c r="AL159" i="14"/>
  <c r="AV158" i="14"/>
  <c r="AQ158" i="14"/>
  <c r="AL158" i="14"/>
  <c r="AV157" i="14"/>
  <c r="AQ157" i="14"/>
  <c r="AL157" i="14"/>
  <c r="AV156" i="14"/>
  <c r="AQ156" i="14"/>
  <c r="AL156" i="14"/>
  <c r="AV155" i="14"/>
  <c r="AQ155" i="14"/>
  <c r="AL155" i="14"/>
  <c r="AV154" i="14"/>
  <c r="AQ154" i="14"/>
  <c r="AL154" i="14"/>
  <c r="AV153" i="14"/>
  <c r="AQ153" i="14"/>
  <c r="AL153" i="14"/>
  <c r="AV152" i="14"/>
  <c r="AQ152" i="14"/>
  <c r="AL152" i="14"/>
  <c r="AV151" i="14"/>
  <c r="AQ151" i="14"/>
  <c r="AL151" i="14"/>
  <c r="AV150" i="14"/>
  <c r="AQ150" i="14"/>
  <c r="AL150" i="14"/>
  <c r="AV149" i="14"/>
  <c r="AQ149" i="14"/>
  <c r="AL149" i="14"/>
  <c r="AV148" i="14"/>
  <c r="AQ148" i="14"/>
  <c r="AL148" i="14"/>
  <c r="AV147" i="14"/>
  <c r="AQ147" i="14"/>
  <c r="AL147" i="14"/>
  <c r="AV146" i="14"/>
  <c r="AQ146" i="14"/>
  <c r="AL146" i="14"/>
  <c r="AV145" i="14"/>
  <c r="AQ145" i="14"/>
  <c r="AL145" i="14"/>
  <c r="AV144" i="14"/>
  <c r="AQ144" i="14"/>
  <c r="AL144" i="14"/>
  <c r="AV143" i="14"/>
  <c r="AQ143" i="14"/>
  <c r="AL143" i="14"/>
  <c r="AV142" i="14"/>
  <c r="AQ142" i="14"/>
  <c r="AL142" i="14"/>
  <c r="AV141" i="14"/>
  <c r="AQ141" i="14"/>
  <c r="AL141" i="14"/>
  <c r="AV140" i="14"/>
  <c r="AQ140" i="14"/>
  <c r="AL140" i="14"/>
  <c r="AV139" i="14"/>
  <c r="AQ139" i="14"/>
  <c r="AL139" i="14"/>
  <c r="AV138" i="14"/>
  <c r="AQ138" i="14"/>
  <c r="AL138" i="14"/>
  <c r="AV137" i="14"/>
  <c r="AQ137" i="14"/>
  <c r="AL137" i="14"/>
  <c r="AV136" i="14"/>
  <c r="AQ136" i="14"/>
  <c r="AL136" i="14"/>
  <c r="AV135" i="14"/>
  <c r="AQ135" i="14"/>
  <c r="AL135" i="14"/>
  <c r="AV134" i="14"/>
  <c r="AQ134" i="14"/>
  <c r="AL134" i="14"/>
  <c r="AV133" i="14"/>
  <c r="AQ133" i="14"/>
  <c r="AL133" i="14"/>
  <c r="AV132" i="14"/>
  <c r="AQ132" i="14"/>
  <c r="AL132" i="14"/>
  <c r="AV131" i="14"/>
  <c r="AQ131" i="14"/>
  <c r="AL131" i="14"/>
  <c r="AV130" i="14"/>
  <c r="AQ130" i="14"/>
  <c r="AL130" i="14"/>
  <c r="AV129" i="14"/>
  <c r="AQ129" i="14"/>
  <c r="AL129" i="14"/>
  <c r="AV128" i="14"/>
  <c r="AQ128" i="14"/>
  <c r="AL128" i="14"/>
  <c r="AV127" i="14"/>
  <c r="AQ127" i="14"/>
  <c r="AL127" i="14"/>
  <c r="AV126" i="14"/>
  <c r="AQ126" i="14"/>
  <c r="AL126" i="14"/>
  <c r="AV125" i="14"/>
  <c r="AQ125" i="14"/>
  <c r="AL125" i="14"/>
  <c r="AV124" i="14"/>
  <c r="AQ124" i="14"/>
  <c r="AL124" i="14"/>
  <c r="AV123" i="14"/>
  <c r="AQ123" i="14"/>
  <c r="AL123" i="14"/>
  <c r="AV122" i="14"/>
  <c r="AQ122" i="14"/>
  <c r="AL122" i="14"/>
  <c r="AV121" i="14"/>
  <c r="AQ121" i="14"/>
  <c r="AL121" i="14"/>
  <c r="AV120" i="14"/>
  <c r="AQ120" i="14"/>
  <c r="AL120" i="14"/>
  <c r="AV119" i="14"/>
  <c r="AQ119" i="14"/>
  <c r="AL119" i="14"/>
  <c r="AV118" i="14"/>
  <c r="AQ118" i="14"/>
  <c r="AL118" i="14"/>
  <c r="AV117" i="14"/>
  <c r="AQ117" i="14"/>
  <c r="AL117" i="14"/>
  <c r="AV116" i="14"/>
  <c r="AQ116" i="14"/>
  <c r="AL116" i="14"/>
  <c r="AV115" i="14"/>
  <c r="AQ115" i="14"/>
  <c r="AL115" i="14"/>
  <c r="AV114" i="14"/>
  <c r="AQ114" i="14"/>
  <c r="AL114" i="14"/>
  <c r="AV113" i="14"/>
  <c r="AQ113" i="14"/>
  <c r="AL113" i="14"/>
  <c r="AV112" i="14"/>
  <c r="AQ112" i="14"/>
  <c r="AL112" i="14"/>
  <c r="AV111" i="14"/>
  <c r="AQ111" i="14"/>
  <c r="AL111" i="14"/>
  <c r="AV110" i="14"/>
  <c r="AQ110" i="14"/>
  <c r="AL110" i="14"/>
  <c r="AV109" i="14"/>
  <c r="AQ109" i="14"/>
  <c r="AL109" i="14"/>
  <c r="AV108" i="14"/>
  <c r="AQ108" i="14"/>
  <c r="AL108" i="14"/>
  <c r="AV107" i="14"/>
  <c r="AQ107" i="14"/>
  <c r="AL107" i="14"/>
  <c r="AV106" i="14"/>
  <c r="AQ106" i="14"/>
  <c r="AL106" i="14"/>
  <c r="AV105" i="14"/>
  <c r="AQ105" i="14"/>
  <c r="AL105" i="14"/>
  <c r="AV104" i="14"/>
  <c r="AQ104" i="14"/>
  <c r="AL104" i="14"/>
  <c r="AV103" i="14"/>
  <c r="AQ103" i="14"/>
  <c r="AL103" i="14"/>
  <c r="AV102" i="14"/>
  <c r="AQ102" i="14"/>
  <c r="AL102" i="14"/>
  <c r="AV101" i="14"/>
  <c r="AQ101" i="14"/>
  <c r="AL101" i="14"/>
  <c r="AV100" i="14"/>
  <c r="AQ100" i="14"/>
  <c r="AL100" i="14"/>
  <c r="AV99" i="14"/>
  <c r="AQ99" i="14"/>
  <c r="AL99" i="14"/>
  <c r="AV98" i="14"/>
  <c r="AQ98" i="14"/>
  <c r="AL98" i="14"/>
  <c r="AV97" i="14"/>
  <c r="AQ97" i="14"/>
  <c r="AL97" i="14"/>
  <c r="AV96" i="14"/>
  <c r="AQ96" i="14"/>
  <c r="AL96" i="14"/>
  <c r="AV95" i="14"/>
  <c r="AQ95" i="14"/>
  <c r="AL95" i="14"/>
  <c r="AV94" i="14"/>
  <c r="AQ94" i="14"/>
  <c r="AL94" i="14"/>
  <c r="AV93" i="14"/>
  <c r="AQ93" i="14"/>
  <c r="AL93" i="14"/>
  <c r="AQ92" i="14"/>
  <c r="AL92" i="14"/>
  <c r="AQ91" i="14"/>
  <c r="AL91" i="14"/>
  <c r="AQ90" i="14"/>
  <c r="AL90" i="14"/>
  <c r="AQ89" i="14"/>
  <c r="AL89" i="14"/>
  <c r="AL88" i="14"/>
  <c r="AL87" i="14"/>
  <c r="AL86" i="14"/>
  <c r="AL85" i="14"/>
  <c r="AL84" i="14"/>
  <c r="AV62" i="14"/>
  <c r="AQ62" i="14"/>
  <c r="AL62" i="14"/>
  <c r="AV61" i="14"/>
  <c r="AQ61" i="14"/>
  <c r="AL61" i="14"/>
  <c r="AV60" i="14"/>
  <c r="AQ60" i="14"/>
  <c r="AL60" i="14"/>
  <c r="AV59" i="14"/>
  <c r="AQ59" i="14"/>
  <c r="AL59" i="14"/>
  <c r="AV58" i="14"/>
  <c r="AQ58" i="14"/>
  <c r="AL58" i="14"/>
  <c r="AV57" i="14"/>
  <c r="AQ57" i="14"/>
  <c r="AL57" i="14"/>
  <c r="AV56" i="14"/>
  <c r="AQ56" i="14"/>
  <c r="AL56" i="14"/>
  <c r="AV55" i="14"/>
  <c r="AQ55" i="14"/>
  <c r="AL55" i="14"/>
  <c r="AV54" i="14"/>
  <c r="AQ54" i="14"/>
  <c r="AL54" i="14"/>
  <c r="AV53" i="14"/>
  <c r="AQ53" i="14"/>
  <c r="AL53" i="14"/>
  <c r="AV52" i="14"/>
  <c r="AQ52" i="14"/>
  <c r="AL52" i="14"/>
  <c r="AV51" i="14"/>
  <c r="AQ51" i="14"/>
  <c r="AL51" i="14"/>
  <c r="AV50" i="14"/>
  <c r="AQ50" i="14"/>
  <c r="AL50" i="14"/>
  <c r="AV49" i="14"/>
  <c r="AQ49" i="14"/>
  <c r="AL49" i="14"/>
  <c r="AV48" i="14"/>
  <c r="AQ48" i="14"/>
  <c r="AL48" i="14"/>
  <c r="AV47" i="14"/>
  <c r="AQ47" i="14"/>
  <c r="AL47" i="14"/>
  <c r="AV46" i="14"/>
  <c r="AQ46" i="14"/>
  <c r="AL46" i="14"/>
  <c r="AV45" i="14"/>
  <c r="AQ45" i="14"/>
  <c r="AL45" i="14"/>
  <c r="AV44" i="14"/>
  <c r="AQ44" i="14"/>
  <c r="AL44" i="14"/>
  <c r="AV43" i="14"/>
  <c r="AQ43" i="14"/>
  <c r="AL43" i="14"/>
  <c r="AV42" i="14"/>
  <c r="AQ42" i="14"/>
  <c r="AL42" i="14"/>
  <c r="AV41" i="14"/>
  <c r="AQ41" i="14"/>
  <c r="AL41" i="14"/>
  <c r="AV40" i="14"/>
  <c r="AQ40" i="14"/>
  <c r="AL40" i="14"/>
  <c r="AV39" i="14"/>
  <c r="AQ39" i="14"/>
  <c r="AL39" i="14"/>
  <c r="AV38" i="14"/>
  <c r="AQ38" i="14"/>
  <c r="AL38" i="14"/>
  <c r="AV37" i="14"/>
  <c r="AQ37" i="14"/>
  <c r="AL37" i="14"/>
  <c r="AV36" i="14"/>
  <c r="AQ36" i="14"/>
  <c r="AL36" i="14"/>
  <c r="AV35" i="14"/>
  <c r="AQ35" i="14"/>
  <c r="AL35" i="14"/>
  <c r="AV34" i="14"/>
  <c r="AQ34" i="14"/>
  <c r="AL34" i="14"/>
  <c r="AV33" i="14"/>
  <c r="AQ33" i="14"/>
  <c r="AL33" i="14"/>
  <c r="AV32" i="14"/>
  <c r="AQ32" i="14"/>
  <c r="AL32" i="14"/>
  <c r="AV31" i="14"/>
  <c r="AQ31" i="14"/>
  <c r="AL31" i="14"/>
  <c r="AV30" i="14"/>
  <c r="AQ30" i="14"/>
  <c r="AL30" i="14"/>
  <c r="AV29" i="14"/>
  <c r="AQ29" i="14"/>
  <c r="AL29" i="14"/>
  <c r="AV28" i="14"/>
  <c r="AQ28" i="14"/>
  <c r="AL28" i="14"/>
  <c r="AV27" i="14"/>
  <c r="AQ27" i="14"/>
  <c r="AL27" i="14"/>
  <c r="AV26" i="14"/>
  <c r="AQ26" i="14"/>
  <c r="AL26" i="14"/>
  <c r="AV25" i="14"/>
  <c r="AQ25" i="14"/>
  <c r="AL25" i="14"/>
  <c r="AV24" i="14"/>
  <c r="AQ24" i="14"/>
  <c r="AL24" i="14"/>
  <c r="AV23" i="14"/>
  <c r="AQ23" i="14"/>
  <c r="AL23" i="14"/>
  <c r="AV22" i="14"/>
  <c r="AQ22" i="14"/>
  <c r="AL22" i="14"/>
  <c r="AV21" i="14"/>
  <c r="AQ21" i="14"/>
  <c r="AL21" i="14"/>
  <c r="AV20" i="14"/>
  <c r="AQ20" i="14"/>
  <c r="AL20" i="14"/>
  <c r="AV19" i="14"/>
  <c r="AQ19" i="14"/>
  <c r="AL19" i="14"/>
  <c r="AV18" i="14"/>
  <c r="AQ18" i="14"/>
  <c r="AL18" i="14"/>
  <c r="AV17" i="14"/>
  <c r="AQ17" i="14"/>
  <c r="AL17" i="14"/>
  <c r="AV16" i="14"/>
  <c r="AQ16" i="14"/>
  <c r="AL16" i="14"/>
  <c r="AV15" i="14"/>
  <c r="AQ15" i="14"/>
  <c r="AL15" i="14"/>
  <c r="AV14" i="14"/>
  <c r="AQ14" i="14"/>
  <c r="AL14" i="14"/>
  <c r="AV13" i="14"/>
  <c r="AQ13" i="14"/>
  <c r="AL13" i="14"/>
  <c r="AV12" i="14"/>
  <c r="AQ12" i="14"/>
  <c r="AL12" i="14"/>
  <c r="AV11" i="14"/>
  <c r="AQ11" i="14"/>
  <c r="AL11" i="14"/>
  <c r="AV10" i="14"/>
  <c r="AQ10" i="14"/>
  <c r="AL10" i="14"/>
  <c r="AV9" i="14"/>
  <c r="AQ9" i="14"/>
  <c r="AL9" i="14"/>
  <c r="AV8" i="14"/>
  <c r="AQ8" i="14"/>
  <c r="AL8" i="14"/>
  <c r="AV7" i="14"/>
  <c r="AQ7" i="14"/>
  <c r="AL7" i="14"/>
  <c r="AV6" i="14"/>
  <c r="AQ6" i="14"/>
  <c r="AL6" i="14"/>
  <c r="AC56" i="14"/>
  <c r="AC55" i="14"/>
  <c r="AC54" i="14"/>
  <c r="AC53" i="14"/>
  <c r="AC52" i="14"/>
  <c r="AC51" i="14"/>
  <c r="AC50" i="14"/>
  <c r="AC49" i="14"/>
  <c r="AC48" i="14"/>
  <c r="AC47" i="14"/>
  <c r="AC46" i="14"/>
  <c r="AC45" i="14"/>
  <c r="AC44" i="14"/>
  <c r="AC43" i="14"/>
  <c r="AC42" i="14"/>
  <c r="AC41" i="14"/>
  <c r="AC40" i="14"/>
  <c r="AC39" i="14"/>
  <c r="AC38" i="14"/>
  <c r="AC37" i="14"/>
  <c r="AC36" i="14"/>
  <c r="AC35" i="14"/>
  <c r="AC34" i="14"/>
  <c r="AC33" i="14"/>
  <c r="AC32" i="14"/>
  <c r="AC31" i="14"/>
  <c r="AC30" i="14"/>
  <c r="AC29" i="14"/>
  <c r="AC28" i="14"/>
  <c r="AC27" i="14"/>
  <c r="AC26" i="14"/>
  <c r="AC25" i="14"/>
  <c r="AC24" i="14"/>
  <c r="AC23" i="14"/>
  <c r="AC22" i="14"/>
  <c r="AC21" i="14"/>
  <c r="AC20" i="14"/>
  <c r="AC19" i="14"/>
  <c r="AC18" i="14"/>
  <c r="AC17" i="14"/>
  <c r="AC16" i="14"/>
  <c r="AC15" i="14"/>
  <c r="AC14" i="14"/>
  <c r="AC13" i="14"/>
  <c r="AC12" i="14"/>
  <c r="AC11" i="14"/>
  <c r="AC10" i="14"/>
  <c r="AC9" i="14"/>
  <c r="AC8" i="14"/>
  <c r="AC7" i="14"/>
  <c r="AC6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N44" i="14"/>
  <c r="N43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S8" i="7" l="1"/>
  <c r="S9" i="7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S10" i="7" l="1"/>
  <c r="A46" i="14"/>
  <c r="N45" i="14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L4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S11" i="7" l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AU6" i="13"/>
  <c r="AI7" i="13" s="1"/>
  <c r="A47" i="14"/>
  <c r="N46" i="14"/>
  <c r="AM8" i="13"/>
  <c r="AP8" i="13" s="1"/>
  <c r="AS7" i="13"/>
  <c r="BI7" i="13" s="1"/>
  <c r="AW6" i="13"/>
  <c r="AK7" i="13" s="1"/>
  <c r="AT7" i="13" s="1"/>
  <c r="BJ7" i="13" s="1"/>
  <c r="BF6" i="13"/>
  <c r="AN8" i="13"/>
  <c r="AQ8" i="13" s="1"/>
  <c r="AV6" i="13"/>
  <c r="AJ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S12" i="7" l="1"/>
  <c r="AN9" i="13"/>
  <c r="AQ9" i="13" s="1"/>
  <c r="A48" i="14"/>
  <c r="N47" i="14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AV8" i="13"/>
  <c r="AJ9" i="13" s="1"/>
  <c r="Y56" i="13"/>
  <c r="V56" i="13" s="1"/>
  <c r="Y57" i="13"/>
  <c r="X57" i="13"/>
  <c r="X56" i="13"/>
  <c r="U56" i="13" s="1"/>
  <c r="AN10" i="13"/>
  <c r="AQ10" i="13" s="1"/>
  <c r="G8" i="7"/>
  <c r="L7" i="7"/>
  <c r="S13" i="7" l="1"/>
  <c r="AP9" i="13"/>
  <c r="AS9" i="13"/>
  <c r="BI9" i="13" s="1"/>
  <c r="AW8" i="13"/>
  <c r="AK9" i="13" s="1"/>
  <c r="AT9" i="13" s="1"/>
  <c r="BJ9" i="13" s="1"/>
  <c r="BJ8" i="13"/>
  <c r="T58" i="13"/>
  <c r="T59" i="13" s="1"/>
  <c r="T60" i="13" s="1"/>
  <c r="T61" i="13" s="1"/>
  <c r="A49" i="14"/>
  <c r="N48" i="14"/>
  <c r="BF9" i="13"/>
  <c r="BG8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S14" i="7" l="1"/>
  <c r="AV9" i="13"/>
  <c r="AJ10" i="13" s="1"/>
  <c r="AS10" i="13" s="1"/>
  <c r="BI10" i="13" s="1"/>
  <c r="AW9" i="13"/>
  <c r="AK10" i="13" s="1"/>
  <c r="AT10" i="13" s="1"/>
  <c r="BJ10" i="13" s="1"/>
  <c r="AM12" i="13"/>
  <c r="AP12" i="13" s="1"/>
  <c r="A50" i="14"/>
  <c r="N49" i="14"/>
  <c r="BG9" i="13"/>
  <c r="V63" i="13"/>
  <c r="U62" i="13"/>
  <c r="T62" i="13"/>
  <c r="AM13" i="13"/>
  <c r="AP13" i="13" s="1"/>
  <c r="AN12" i="13"/>
  <c r="AQ12" i="13" s="1"/>
  <c r="G10" i="7"/>
  <c r="L9" i="7"/>
  <c r="S15" i="7" l="1"/>
  <c r="AV10" i="13"/>
  <c r="AJ11" i="13" s="1"/>
  <c r="AS11" i="13" s="1"/>
  <c r="BI11" i="13" s="1"/>
  <c r="BF10" i="13"/>
  <c r="A51" i="14"/>
  <c r="S50" i="14"/>
  <c r="N50" i="14"/>
  <c r="BG10" i="13"/>
  <c r="AW10" i="13"/>
  <c r="AK11" i="13" s="1"/>
  <c r="AT11" i="13" s="1"/>
  <c r="BJ11" i="13" s="1"/>
  <c r="BF11" i="13"/>
  <c r="AV11" i="13"/>
  <c r="AJ12" i="13" s="1"/>
  <c r="AS12" i="13" s="1"/>
  <c r="BI12" i="13" s="1"/>
  <c r="V64" i="13"/>
  <c r="T63" i="13"/>
  <c r="U63" i="13"/>
  <c r="AM14" i="13"/>
  <c r="AP14" i="13" s="1"/>
  <c r="AN13" i="13"/>
  <c r="AQ13" i="13" s="1"/>
  <c r="L10" i="7"/>
  <c r="G11" i="7"/>
  <c r="S16" i="7" l="1"/>
  <c r="A52" i="14"/>
  <c r="N51" i="14"/>
  <c r="S51" i="14"/>
  <c r="BG11" i="13"/>
  <c r="AW11" i="13"/>
  <c r="AK12" i="13" s="1"/>
  <c r="AT12" i="13" s="1"/>
  <c r="BJ12" i="13" s="1"/>
  <c r="BF12" i="13"/>
  <c r="AV12" i="13"/>
  <c r="AJ13" i="13" s="1"/>
  <c r="AS13" i="13" s="1"/>
  <c r="U64" i="13"/>
  <c r="V65" i="13"/>
  <c r="T64" i="13"/>
  <c r="AN14" i="13"/>
  <c r="AQ14" i="13" s="1"/>
  <c r="AM15" i="13"/>
  <c r="AP15" i="13" s="1"/>
  <c r="L11" i="7"/>
  <c r="G12" i="7"/>
  <c r="S17" i="7" l="1"/>
  <c r="AV13" i="13"/>
  <c r="AJ14" i="13" s="1"/>
  <c r="AS14" i="13" s="1"/>
  <c r="BI14" i="13" s="1"/>
  <c r="BI13" i="13"/>
  <c r="A53" i="14"/>
  <c r="S52" i="14"/>
  <c r="N52" i="14"/>
  <c r="BG12" i="13"/>
  <c r="AW12" i="13"/>
  <c r="AK13" i="13" s="1"/>
  <c r="AT13" i="13" s="1"/>
  <c r="BJ13" i="13" s="1"/>
  <c r="BF13" i="13"/>
  <c r="T65" i="13"/>
  <c r="U65" i="13"/>
  <c r="V66" i="13"/>
  <c r="AM16" i="13"/>
  <c r="AP16" i="13" s="1"/>
  <c r="AN15" i="13"/>
  <c r="AQ15" i="13" s="1"/>
  <c r="L12" i="7"/>
  <c r="G13" i="7"/>
  <c r="S18" i="7" l="1"/>
  <c r="BF14" i="13"/>
  <c r="AV14" i="13"/>
  <c r="AJ15" i="13" s="1"/>
  <c r="AS15" i="13" s="1"/>
  <c r="BI15" i="13" s="1"/>
  <c r="A54" i="14"/>
  <c r="S53" i="14"/>
  <c r="N53" i="14"/>
  <c r="BG13" i="13"/>
  <c r="AW13" i="13"/>
  <c r="AK14" i="13" s="1"/>
  <c r="AT14" i="13" s="1"/>
  <c r="BJ14" i="13" s="1"/>
  <c r="T66" i="13"/>
  <c r="U66" i="13"/>
  <c r="V67" i="13"/>
  <c r="AM17" i="13"/>
  <c r="AP17" i="13" s="1"/>
  <c r="AN16" i="13"/>
  <c r="AQ16" i="13" s="1"/>
  <c r="L13" i="7"/>
  <c r="G14" i="7"/>
  <c r="S19" i="7" l="1"/>
  <c r="BF15" i="13"/>
  <c r="AV15" i="13"/>
  <c r="AJ16" i="13" s="1"/>
  <c r="AS16" i="13" s="1"/>
  <c r="BI16" i="13" s="1"/>
  <c r="A55" i="14"/>
  <c r="X54" i="14"/>
  <c r="S54" i="14"/>
  <c r="N54" i="14"/>
  <c r="AW14" i="13"/>
  <c r="AK15" i="13" s="1"/>
  <c r="AT15" i="13" s="1"/>
  <c r="BJ15" i="13" s="1"/>
  <c r="BG14" i="13"/>
  <c r="V68" i="13"/>
  <c r="T67" i="13"/>
  <c r="U67" i="13"/>
  <c r="AM18" i="13"/>
  <c r="AP18" i="13" s="1"/>
  <c r="AN17" i="13"/>
  <c r="AQ17" i="13" s="1"/>
  <c r="L14" i="7"/>
  <c r="G15" i="7"/>
  <c r="S20" i="7" l="1"/>
  <c r="AV16" i="13"/>
  <c r="AJ17" i="13" s="1"/>
  <c r="AS17" i="13" s="1"/>
  <c r="BI17" i="13" s="1"/>
  <c r="BF16" i="13"/>
  <c r="A56" i="14"/>
  <c r="X55" i="14"/>
  <c r="N55" i="14"/>
  <c r="S55" i="14"/>
  <c r="AW15" i="13"/>
  <c r="AK16" i="13" s="1"/>
  <c r="AT16" i="13" s="1"/>
  <c r="BJ16" i="13" s="1"/>
  <c r="BG15" i="13"/>
  <c r="U68" i="13"/>
  <c r="V69" i="13"/>
  <c r="T68" i="13"/>
  <c r="AM19" i="13"/>
  <c r="AP19" i="13" s="1"/>
  <c r="AN18" i="13"/>
  <c r="AQ18" i="13" s="1"/>
  <c r="L15" i="7"/>
  <c r="G16" i="7"/>
  <c r="S21" i="7" l="1"/>
  <c r="BF17" i="13"/>
  <c r="AV17" i="13"/>
  <c r="AJ18" i="13" s="1"/>
  <c r="AS18" i="13" s="1"/>
  <c r="BI18" i="13" s="1"/>
  <c r="A57" i="14"/>
  <c r="X56" i="14"/>
  <c r="N56" i="14"/>
  <c r="S56" i="14"/>
  <c r="BG16" i="13"/>
  <c r="AW16" i="13"/>
  <c r="AK17" i="13" s="1"/>
  <c r="AT17" i="13" s="1"/>
  <c r="BJ17" i="13" s="1"/>
  <c r="T69" i="13"/>
  <c r="U69" i="13"/>
  <c r="V70" i="13"/>
  <c r="AM20" i="13"/>
  <c r="AP20" i="13" s="1"/>
  <c r="AN19" i="13"/>
  <c r="AQ19" i="13" s="1"/>
  <c r="L16" i="7"/>
  <c r="G17" i="7"/>
  <c r="S22" i="7" l="1"/>
  <c r="BF18" i="13"/>
  <c r="AV18" i="13"/>
  <c r="AJ19" i="13" s="1"/>
  <c r="AS19" i="13" s="1"/>
  <c r="BI19" i="13" s="1"/>
  <c r="A58" i="14"/>
  <c r="AC57" i="14"/>
  <c r="X57" i="14"/>
  <c r="S57" i="14"/>
  <c r="N57" i="14"/>
  <c r="AW17" i="13"/>
  <c r="AK18" i="13" s="1"/>
  <c r="AT18" i="13" s="1"/>
  <c r="BJ18" i="13" s="1"/>
  <c r="BG17" i="13"/>
  <c r="T70" i="13"/>
  <c r="V71" i="13"/>
  <c r="U70" i="13"/>
  <c r="AN20" i="13"/>
  <c r="AQ20" i="13" s="1"/>
  <c r="AM21" i="13"/>
  <c r="AP21" i="13" s="1"/>
  <c r="L17" i="7"/>
  <c r="G18" i="7"/>
  <c r="S23" i="7" l="1"/>
  <c r="BF19" i="13"/>
  <c r="AV19" i="13"/>
  <c r="AJ20" i="13" s="1"/>
  <c r="AS20" i="13" s="1"/>
  <c r="BI20" i="13" s="1"/>
  <c r="A59" i="14"/>
  <c r="AC58" i="14"/>
  <c r="X58" i="14"/>
  <c r="S58" i="14"/>
  <c r="N58" i="14"/>
  <c r="AW18" i="13"/>
  <c r="AK19" i="13" s="1"/>
  <c r="AT19" i="13" s="1"/>
  <c r="BJ19" i="13" s="1"/>
  <c r="BG18" i="13"/>
  <c r="T71" i="13"/>
  <c r="V72" i="13"/>
  <c r="U71" i="13"/>
  <c r="AM22" i="13"/>
  <c r="AP22" i="13" s="1"/>
  <c r="AN21" i="13"/>
  <c r="AQ21" i="13" s="1"/>
  <c r="L18" i="7"/>
  <c r="G19" i="7"/>
  <c r="S24" i="7" l="1"/>
  <c r="BF20" i="13"/>
  <c r="AV20" i="13"/>
  <c r="AJ21" i="13" s="1"/>
  <c r="AS21" i="13" s="1"/>
  <c r="BI21" i="13" s="1"/>
  <c r="A60" i="14"/>
  <c r="X59" i="14"/>
  <c r="AC59" i="14"/>
  <c r="S59" i="14"/>
  <c r="N59" i="14"/>
  <c r="BG19" i="13"/>
  <c r="AW19" i="13"/>
  <c r="AK20" i="13" s="1"/>
  <c r="AT20" i="13" s="1"/>
  <c r="BJ20" i="13" s="1"/>
  <c r="BF21" i="13"/>
  <c r="U72" i="13"/>
  <c r="T72" i="13"/>
  <c r="V73" i="13"/>
  <c r="AN22" i="13"/>
  <c r="AQ22" i="13" s="1"/>
  <c r="AM23" i="13"/>
  <c r="AP23" i="13" s="1"/>
  <c r="AV21" i="13"/>
  <c r="AJ22" i="13" s="1"/>
  <c r="AS22" i="13" s="1"/>
  <c r="BI22" i="13" s="1"/>
  <c r="G20" i="7"/>
  <c r="L19" i="7"/>
  <c r="S25" i="7" l="1"/>
  <c r="A61" i="14"/>
  <c r="X60" i="14"/>
  <c r="S60" i="14"/>
  <c r="AC60" i="14"/>
  <c r="N60" i="14"/>
  <c r="AW20" i="13"/>
  <c r="AK21" i="13" s="1"/>
  <c r="AT21" i="13" s="1"/>
  <c r="BJ21" i="13" s="1"/>
  <c r="BG20" i="13"/>
  <c r="BF22" i="13"/>
  <c r="V74" i="13"/>
  <c r="U73" i="13"/>
  <c r="T73" i="13"/>
  <c r="AV22" i="13"/>
  <c r="AJ23" i="13" s="1"/>
  <c r="AS23" i="13" s="1"/>
  <c r="BI23" i="13" s="1"/>
  <c r="AN23" i="13"/>
  <c r="AQ23" i="13" s="1"/>
  <c r="AM24" i="13"/>
  <c r="AP24" i="13" s="1"/>
  <c r="L20" i="7"/>
  <c r="G21" i="7"/>
  <c r="S26" i="7" l="1"/>
  <c r="A62" i="14"/>
  <c r="AC61" i="14"/>
  <c r="X61" i="14"/>
  <c r="S61" i="14"/>
  <c r="N61" i="14"/>
  <c r="BG21" i="13"/>
  <c r="AW21" i="13"/>
  <c r="AK22" i="13" s="1"/>
  <c r="AT22" i="13" s="1"/>
  <c r="BJ22" i="13" s="1"/>
  <c r="BF23" i="13"/>
  <c r="V75" i="13"/>
  <c r="U74" i="13"/>
  <c r="T74" i="13"/>
  <c r="AN24" i="13"/>
  <c r="AQ24" i="13" s="1"/>
  <c r="AM25" i="13"/>
  <c r="AP25" i="13" s="1"/>
  <c r="AV23" i="13"/>
  <c r="AJ24" i="13" s="1"/>
  <c r="AS24" i="13" s="1"/>
  <c r="BI24" i="13" s="1"/>
  <c r="G22" i="7"/>
  <c r="L21" i="7"/>
  <c r="S27" i="7" l="1"/>
  <c r="A63" i="14"/>
  <c r="AC62" i="14"/>
  <c r="X62" i="14"/>
  <c r="S62" i="14"/>
  <c r="N62" i="14"/>
  <c r="BG22" i="13"/>
  <c r="AW22" i="13"/>
  <c r="AK23" i="13" s="1"/>
  <c r="AT23" i="13" s="1"/>
  <c r="BJ23" i="13" s="1"/>
  <c r="BF24" i="13"/>
  <c r="T75" i="13"/>
  <c r="U75" i="13"/>
  <c r="V76" i="13"/>
  <c r="AV24" i="13"/>
  <c r="AJ25" i="13" s="1"/>
  <c r="AS25" i="13" s="1"/>
  <c r="BI25" i="13" s="1"/>
  <c r="AN25" i="13"/>
  <c r="AQ25" i="13" s="1"/>
  <c r="AM26" i="13"/>
  <c r="AP26" i="13" s="1"/>
  <c r="L22" i="7"/>
  <c r="G23" i="7"/>
  <c r="S28" i="7" l="1"/>
  <c r="A64" i="14"/>
  <c r="AV63" i="14"/>
  <c r="AQ63" i="14"/>
  <c r="X63" i="14"/>
  <c r="AL63" i="14"/>
  <c r="AC63" i="14"/>
  <c r="S63" i="14"/>
  <c r="N63" i="14"/>
  <c r="AW23" i="13"/>
  <c r="AK24" i="13" s="1"/>
  <c r="AT24" i="13" s="1"/>
  <c r="BJ24" i="13" s="1"/>
  <c r="BG23" i="13"/>
  <c r="BF25" i="13"/>
  <c r="V77" i="13"/>
  <c r="T76" i="13"/>
  <c r="U76" i="13"/>
  <c r="AN26" i="13"/>
  <c r="AQ26" i="13" s="1"/>
  <c r="AM27" i="13"/>
  <c r="AP27" i="13" s="1"/>
  <c r="AV25" i="13"/>
  <c r="AJ26" i="13" s="1"/>
  <c r="AS26" i="13" s="1"/>
  <c r="BI26" i="13" s="1"/>
  <c r="G24" i="7"/>
  <c r="L23" i="7"/>
  <c r="S29" i="7" l="1"/>
  <c r="A65" i="14"/>
  <c r="AV64" i="14"/>
  <c r="AQ64" i="14"/>
  <c r="AL64" i="14"/>
  <c r="AC64" i="14"/>
  <c r="N64" i="14"/>
  <c r="BA64" i="14"/>
  <c r="X64" i="14"/>
  <c r="S64" i="14"/>
  <c r="AW24" i="13"/>
  <c r="AK25" i="13" s="1"/>
  <c r="AT25" i="13" s="1"/>
  <c r="BJ25" i="13" s="1"/>
  <c r="BG24" i="13"/>
  <c r="BF26" i="13"/>
  <c r="U77" i="13"/>
  <c r="V78" i="13"/>
  <c r="T77" i="13"/>
  <c r="AV26" i="13"/>
  <c r="AJ27" i="13" s="1"/>
  <c r="AS27" i="13" s="1"/>
  <c r="BI27" i="13" s="1"/>
  <c r="AN27" i="13"/>
  <c r="AQ27" i="13" s="1"/>
  <c r="AM28" i="13"/>
  <c r="AP28" i="13" s="1"/>
  <c r="L24" i="7"/>
  <c r="G25" i="7"/>
  <c r="S30" i="7" l="1"/>
  <c r="A66" i="14"/>
  <c r="AL65" i="14"/>
  <c r="BA65" i="14"/>
  <c r="AQ65" i="14"/>
  <c r="AC65" i="14"/>
  <c r="S65" i="14"/>
  <c r="X65" i="14"/>
  <c r="AV65" i="14"/>
  <c r="N65" i="14"/>
  <c r="AW25" i="13"/>
  <c r="AK26" i="13" s="1"/>
  <c r="AT26" i="13" s="1"/>
  <c r="BJ26" i="13" s="1"/>
  <c r="BG25" i="13"/>
  <c r="BF27" i="13"/>
  <c r="T78" i="13"/>
  <c r="V79" i="13"/>
  <c r="U78" i="13"/>
  <c r="AN28" i="13"/>
  <c r="AQ28" i="13" s="1"/>
  <c r="AM29" i="13"/>
  <c r="AP29" i="13" s="1"/>
  <c r="AV27" i="13"/>
  <c r="AJ28" i="13" s="1"/>
  <c r="AS28" i="13" s="1"/>
  <c r="BI28" i="13" s="1"/>
  <c r="G26" i="7"/>
  <c r="L25" i="7"/>
  <c r="S31" i="7" l="1"/>
  <c r="A67" i="14"/>
  <c r="BA66" i="14"/>
  <c r="AV66" i="14"/>
  <c r="AQ66" i="14"/>
  <c r="AC66" i="14"/>
  <c r="S66" i="14"/>
  <c r="AL66" i="14"/>
  <c r="X66" i="14"/>
  <c r="N66" i="14"/>
  <c r="AW26" i="13"/>
  <c r="AK27" i="13" s="1"/>
  <c r="AT27" i="13" s="1"/>
  <c r="BJ27" i="13" s="1"/>
  <c r="BG26" i="13"/>
  <c r="BF28" i="13"/>
  <c r="U79" i="13"/>
  <c r="T79" i="13"/>
  <c r="V80" i="13"/>
  <c r="AV28" i="13"/>
  <c r="AJ29" i="13" s="1"/>
  <c r="AS29" i="13" s="1"/>
  <c r="BI29" i="13" s="1"/>
  <c r="AN29" i="13"/>
  <c r="AQ29" i="13" s="1"/>
  <c r="AM30" i="13"/>
  <c r="AP30" i="13" s="1"/>
  <c r="L26" i="7"/>
  <c r="G27" i="7"/>
  <c r="S32" i="7" l="1"/>
  <c r="A68" i="14"/>
  <c r="AV67" i="14"/>
  <c r="AQ67" i="14"/>
  <c r="BA67" i="14"/>
  <c r="AL67" i="14"/>
  <c r="X67" i="14"/>
  <c r="AC67" i="14"/>
  <c r="N67" i="14"/>
  <c r="S67" i="14"/>
  <c r="AW27" i="13"/>
  <c r="AK28" i="13" s="1"/>
  <c r="AT28" i="13" s="1"/>
  <c r="BJ28" i="13" s="1"/>
  <c r="BG27" i="13"/>
  <c r="AV29" i="13"/>
  <c r="AJ30" i="13" s="1"/>
  <c r="AS30" i="13" s="1"/>
  <c r="BI30" i="13" s="1"/>
  <c r="V81" i="13"/>
  <c r="U80" i="13"/>
  <c r="T80" i="13"/>
  <c r="AN30" i="13"/>
  <c r="AQ30" i="13" s="1"/>
  <c r="AM31" i="13"/>
  <c r="AP31" i="13" s="1"/>
  <c r="G28" i="7"/>
  <c r="L27" i="7"/>
  <c r="S33" i="7" l="1"/>
  <c r="A69" i="14"/>
  <c r="BA68" i="14"/>
  <c r="AV68" i="14"/>
  <c r="AQ68" i="14"/>
  <c r="AL68" i="14"/>
  <c r="AC68" i="14"/>
  <c r="S68" i="14"/>
  <c r="X68" i="14"/>
  <c r="N68" i="14"/>
  <c r="BG28" i="13"/>
  <c r="AW28" i="13"/>
  <c r="AK29" i="13" s="1"/>
  <c r="AT29" i="13" s="1"/>
  <c r="BJ29" i="13" s="1"/>
  <c r="AV30" i="13"/>
  <c r="AJ31" i="13" s="1"/>
  <c r="AS31" i="13" s="1"/>
  <c r="BI31" i="13" s="1"/>
  <c r="BF29" i="13"/>
  <c r="T81" i="13"/>
  <c r="V82" i="13"/>
  <c r="U81" i="13"/>
  <c r="AN31" i="13"/>
  <c r="AQ31" i="13" s="1"/>
  <c r="AM32" i="13"/>
  <c r="AP32" i="13" s="1"/>
  <c r="L28" i="7"/>
  <c r="G29" i="7"/>
  <c r="S34" i="7" l="1"/>
  <c r="A70" i="14"/>
  <c r="BA69" i="14"/>
  <c r="AV69" i="14"/>
  <c r="AQ69" i="14"/>
  <c r="AL69" i="14"/>
  <c r="AC69" i="14"/>
  <c r="S69" i="14"/>
  <c r="X69" i="14"/>
  <c r="N69" i="14"/>
  <c r="AW29" i="13"/>
  <c r="AK30" i="13" s="1"/>
  <c r="AT30" i="13" s="1"/>
  <c r="BJ30" i="13" s="1"/>
  <c r="BG29" i="13"/>
  <c r="BF31" i="13"/>
  <c r="BF30" i="13"/>
  <c r="T82" i="13"/>
  <c r="V83" i="13"/>
  <c r="U82" i="13"/>
  <c r="AM33" i="13"/>
  <c r="AP33" i="13" s="1"/>
  <c r="AN32" i="13"/>
  <c r="AQ32" i="13" s="1"/>
  <c r="AV31" i="13"/>
  <c r="AJ32" i="13" s="1"/>
  <c r="AS32" i="13" s="1"/>
  <c r="BI32" i="13" s="1"/>
  <c r="G30" i="7"/>
  <c r="L29" i="7"/>
  <c r="S35" i="7" l="1"/>
  <c r="A71" i="14"/>
  <c r="AQ70" i="14"/>
  <c r="AL70" i="14"/>
  <c r="AC70" i="14"/>
  <c r="X70" i="14"/>
  <c r="S70" i="14"/>
  <c r="N70" i="14"/>
  <c r="BA70" i="14"/>
  <c r="AV70" i="14"/>
  <c r="BG30" i="13"/>
  <c r="AW30" i="13"/>
  <c r="AK31" i="13" s="1"/>
  <c r="AT31" i="13" s="1"/>
  <c r="BJ31" i="13" s="1"/>
  <c r="BF32" i="13"/>
  <c r="T83" i="13"/>
  <c r="U83" i="13"/>
  <c r="V84" i="13"/>
  <c r="AV32" i="13"/>
  <c r="AJ33" i="13" s="1"/>
  <c r="AS33" i="13" s="1"/>
  <c r="BI33" i="13" s="1"/>
  <c r="AN33" i="13"/>
  <c r="AQ33" i="13" s="1"/>
  <c r="AM34" i="13"/>
  <c r="AP34" i="13" s="1"/>
  <c r="L30" i="7"/>
  <c r="G31" i="7"/>
  <c r="S36" i="7" l="1"/>
  <c r="A72" i="14"/>
  <c r="AV71" i="14"/>
  <c r="AQ71" i="14"/>
  <c r="AL71" i="14"/>
  <c r="X71" i="14"/>
  <c r="BA71" i="14"/>
  <c r="N71" i="14"/>
  <c r="AC71" i="14"/>
  <c r="S71" i="14"/>
  <c r="AW31" i="13"/>
  <c r="AK32" i="13" s="1"/>
  <c r="AT32" i="13" s="1"/>
  <c r="BJ32" i="13" s="1"/>
  <c r="BG31" i="13"/>
  <c r="BF33" i="13"/>
  <c r="V85" i="13"/>
  <c r="T84" i="13"/>
  <c r="U84" i="13"/>
  <c r="AV33" i="13"/>
  <c r="AJ34" i="13" s="1"/>
  <c r="AS34" i="13" s="1"/>
  <c r="BI34" i="13" s="1"/>
  <c r="AN34" i="13"/>
  <c r="AQ34" i="13" s="1"/>
  <c r="AM35" i="13"/>
  <c r="AP35" i="13" s="1"/>
  <c r="G32" i="7"/>
  <c r="L31" i="7"/>
  <c r="S37" i="7" l="1"/>
  <c r="A73" i="14"/>
  <c r="AV72" i="14"/>
  <c r="AQ72" i="14"/>
  <c r="AL72" i="14"/>
  <c r="BA72" i="14"/>
  <c r="X72" i="14"/>
  <c r="N72" i="14"/>
  <c r="AC72" i="14"/>
  <c r="S72" i="14"/>
  <c r="BG32" i="13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S38" i="7" l="1"/>
  <c r="A74" i="14"/>
  <c r="AL73" i="14"/>
  <c r="BA73" i="14"/>
  <c r="AC73" i="14"/>
  <c r="X73" i="14"/>
  <c r="AV73" i="14"/>
  <c r="AQ73" i="14"/>
  <c r="S73" i="14"/>
  <c r="N73" i="14"/>
  <c r="AW33" i="13"/>
  <c r="AK34" i="13" s="1"/>
  <c r="AT34" i="13" s="1"/>
  <c r="BJ34" i="13" s="1"/>
  <c r="BG33" i="13"/>
  <c r="BF34" i="13"/>
  <c r="AV34" i="13"/>
  <c r="AJ35" i="13" s="1"/>
  <c r="AS35" i="13" s="1"/>
  <c r="BI35" i="13" s="1"/>
  <c r="T86" i="13"/>
  <c r="U86" i="13"/>
  <c r="V87" i="13"/>
  <c r="AN36" i="13"/>
  <c r="AQ36" i="13" s="1"/>
  <c r="AM37" i="13"/>
  <c r="AP37" i="13" s="1"/>
  <c r="G34" i="7"/>
  <c r="L33" i="7"/>
  <c r="S39" i="7" l="1"/>
  <c r="A75" i="14"/>
  <c r="BA74" i="14"/>
  <c r="AV74" i="14"/>
  <c r="AQ74" i="14"/>
  <c r="AC74" i="14"/>
  <c r="AL74" i="14"/>
  <c r="X74" i="14"/>
  <c r="S74" i="14"/>
  <c r="N74" i="14"/>
  <c r="BG34" i="13"/>
  <c r="AW34" i="13"/>
  <c r="AK35" i="13" s="1"/>
  <c r="AT35" i="13" s="1"/>
  <c r="BJ35" i="13" s="1"/>
  <c r="AV35" i="13"/>
  <c r="AJ36" i="13" s="1"/>
  <c r="AS36" i="13" s="1"/>
  <c r="BI36" i="13" s="1"/>
  <c r="V88" i="13"/>
  <c r="T87" i="13"/>
  <c r="U87" i="13"/>
  <c r="AM38" i="13"/>
  <c r="AP38" i="13" s="1"/>
  <c r="AN37" i="13"/>
  <c r="AQ37" i="13" s="1"/>
  <c r="L34" i="7"/>
  <c r="G35" i="7"/>
  <c r="S40" i="7" l="1"/>
  <c r="A76" i="14"/>
  <c r="AV75" i="14"/>
  <c r="AQ75" i="14"/>
  <c r="BA75" i="14"/>
  <c r="AL75" i="14"/>
  <c r="X75" i="14"/>
  <c r="AC75" i="14"/>
  <c r="N75" i="14"/>
  <c r="S75" i="14"/>
  <c r="BG35" i="13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S41" i="7" l="1"/>
  <c r="A77" i="14"/>
  <c r="BA76" i="14"/>
  <c r="AQ76" i="14"/>
  <c r="AL76" i="14"/>
  <c r="S76" i="14"/>
  <c r="AV76" i="14"/>
  <c r="AC76" i="14"/>
  <c r="X76" i="14"/>
  <c r="N76" i="14"/>
  <c r="AW36" i="13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S42" i="7" l="1"/>
  <c r="A78" i="14"/>
  <c r="BA77" i="14"/>
  <c r="AV77" i="14"/>
  <c r="AQ77" i="14"/>
  <c r="AL77" i="14"/>
  <c r="AC77" i="14"/>
  <c r="S77" i="14"/>
  <c r="X77" i="14"/>
  <c r="N77" i="14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S43" i="7" l="1"/>
  <c r="A79" i="14"/>
  <c r="AQ78" i="14"/>
  <c r="AL78" i="14"/>
  <c r="AC78" i="14"/>
  <c r="AV78" i="14"/>
  <c r="BA78" i="14"/>
  <c r="X78" i="14"/>
  <c r="S78" i="14"/>
  <c r="N78" i="14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S44" i="7" l="1"/>
  <c r="A80" i="14"/>
  <c r="AV79" i="14"/>
  <c r="AL79" i="14"/>
  <c r="X79" i="14"/>
  <c r="AQ79" i="14"/>
  <c r="AC79" i="14"/>
  <c r="S79" i="14"/>
  <c r="N79" i="14"/>
  <c r="BA79" i="14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S45" i="7" l="1"/>
  <c r="A81" i="14"/>
  <c r="AV80" i="14"/>
  <c r="AQ80" i="14"/>
  <c r="AL80" i="14"/>
  <c r="BA80" i="14"/>
  <c r="AC80" i="14"/>
  <c r="N80" i="14"/>
  <c r="X80" i="14"/>
  <c r="S80" i="14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S46" i="7" l="1"/>
  <c r="A82" i="14"/>
  <c r="AL81" i="14"/>
  <c r="BA81" i="14"/>
  <c r="AV81" i="14"/>
  <c r="AC81" i="14"/>
  <c r="AQ81" i="14"/>
  <c r="X81" i="14"/>
  <c r="S81" i="14"/>
  <c r="N81" i="14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S47" i="7" l="1"/>
  <c r="A83" i="14"/>
  <c r="BA82" i="14"/>
  <c r="AV82" i="14"/>
  <c r="AQ82" i="14"/>
  <c r="AL82" i="14"/>
  <c r="AC82" i="14"/>
  <c r="X82" i="14"/>
  <c r="S82" i="14"/>
  <c r="N82" i="14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S48" i="7" l="1"/>
  <c r="A84" i="14"/>
  <c r="AV83" i="14"/>
  <c r="AQ83" i="14"/>
  <c r="BA83" i="14"/>
  <c r="AL83" i="14"/>
  <c r="X83" i="14"/>
  <c r="AC83" i="14"/>
  <c r="N83" i="14"/>
  <c r="S83" i="14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S49" i="7" l="1"/>
  <c r="A85" i="14"/>
  <c r="BA84" i="14"/>
  <c r="AV84" i="14"/>
  <c r="S84" i="14"/>
  <c r="AC84" i="14"/>
  <c r="X84" i="14"/>
  <c r="AQ84" i="14"/>
  <c r="N84" i="14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S50" i="7" l="1"/>
  <c r="A86" i="14"/>
  <c r="BA85" i="14"/>
  <c r="AV85" i="14"/>
  <c r="AQ85" i="14"/>
  <c r="AC85" i="14"/>
  <c r="S85" i="14"/>
  <c r="X85" i="14"/>
  <c r="N85" i="14"/>
  <c r="BG45" i="13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S51" i="7" l="1"/>
  <c r="A87" i="14"/>
  <c r="AQ86" i="14"/>
  <c r="BA86" i="14"/>
  <c r="AC86" i="14"/>
  <c r="X86" i="14"/>
  <c r="AV86" i="14"/>
  <c r="N86" i="14"/>
  <c r="S86" i="14"/>
  <c r="BG46" i="13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S52" i="7" l="1"/>
  <c r="A88" i="14"/>
  <c r="AV87" i="14"/>
  <c r="AQ87" i="14"/>
  <c r="X87" i="14"/>
  <c r="AC87" i="14"/>
  <c r="BA87" i="14"/>
  <c r="N87" i="14"/>
  <c r="S87" i="14"/>
  <c r="AW47" i="13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S53" i="7" l="1"/>
  <c r="A89" i="14"/>
  <c r="AV88" i="14"/>
  <c r="AQ88" i="14"/>
  <c r="AQ2" i="14" s="1"/>
  <c r="AC88" i="14"/>
  <c r="X88" i="14"/>
  <c r="BA88" i="14"/>
  <c r="N88" i="14"/>
  <c r="S88" i="14"/>
  <c r="BG48" i="13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S54" i="7" l="1"/>
  <c r="A90" i="14"/>
  <c r="BA89" i="14"/>
  <c r="AV89" i="14"/>
  <c r="AC89" i="14"/>
  <c r="S89" i="14"/>
  <c r="X89" i="14"/>
  <c r="N89" i="14"/>
  <c r="BG49" i="13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S55" i="7" l="1"/>
  <c r="A91" i="14"/>
  <c r="BA90" i="14"/>
  <c r="AV90" i="14"/>
  <c r="AC90" i="14"/>
  <c r="S90" i="14"/>
  <c r="X90" i="14"/>
  <c r="N90" i="14"/>
  <c r="AP53" i="13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S56" i="7" l="1"/>
  <c r="A92" i="14"/>
  <c r="AV91" i="14"/>
  <c r="BA91" i="14"/>
  <c r="X91" i="14"/>
  <c r="AC91" i="14"/>
  <c r="S91" i="14"/>
  <c r="N91" i="14"/>
  <c r="AP54" i="13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S57" i="7" l="1"/>
  <c r="A93" i="14"/>
  <c r="BA92" i="14"/>
  <c r="AV92" i="14"/>
  <c r="AV2" i="14" s="1"/>
  <c r="S92" i="14"/>
  <c r="AC92" i="14"/>
  <c r="N92" i="14"/>
  <c r="X92" i="14"/>
  <c r="AP55" i="13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S58" i="7" l="1"/>
  <c r="A94" i="14"/>
  <c r="BA93" i="14"/>
  <c r="AC93" i="14"/>
  <c r="S93" i="14"/>
  <c r="X93" i="14"/>
  <c r="N93" i="14"/>
  <c r="AQ55" i="13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S59" i="7" l="1"/>
  <c r="A95" i="14"/>
  <c r="AC94" i="14"/>
  <c r="BA94" i="14"/>
  <c r="X94" i="14"/>
  <c r="S94" i="14"/>
  <c r="N94" i="14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S60" i="7" l="1"/>
  <c r="A96" i="14"/>
  <c r="BA95" i="14"/>
  <c r="X95" i="14"/>
  <c r="AC95" i="14"/>
  <c r="S95" i="14"/>
  <c r="N95" i="14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S61" i="7" l="1"/>
  <c r="A97" i="14"/>
  <c r="BA96" i="14"/>
  <c r="X96" i="14"/>
  <c r="N96" i="14"/>
  <c r="S96" i="14"/>
  <c r="AC96" i="14"/>
  <c r="AS56" i="13"/>
  <c r="BF56" i="13" s="1"/>
  <c r="AN58" i="13"/>
  <c r="AM59" i="13"/>
  <c r="BG56" i="13"/>
  <c r="AW56" i="13"/>
  <c r="AK57" i="13" s="1"/>
  <c r="T109" i="13"/>
  <c r="V110" i="13"/>
  <c r="U109" i="13"/>
  <c r="L56" i="7"/>
  <c r="G57" i="7"/>
  <c r="S62" i="7" l="1"/>
  <c r="AV56" i="13"/>
  <c r="AJ57" i="13" s="1"/>
  <c r="A98" i="14"/>
  <c r="BA97" i="14"/>
  <c r="AC97" i="14"/>
  <c r="X97" i="14"/>
  <c r="S97" i="14"/>
  <c r="N97" i="14"/>
  <c r="AM60" i="13"/>
  <c r="AN59" i="13"/>
  <c r="T110" i="13"/>
  <c r="V111" i="13"/>
  <c r="U110" i="13"/>
  <c r="L57" i="7"/>
  <c r="G58" i="7"/>
  <c r="S63" i="7" l="1"/>
  <c r="A99" i="14"/>
  <c r="BA98" i="14"/>
  <c r="BA2" i="14" s="1"/>
  <c r="AC98" i="14"/>
  <c r="X98" i="14"/>
  <c r="S98" i="14"/>
  <c r="N98" i="14"/>
  <c r="AN60" i="13"/>
  <c r="AM61" i="13"/>
  <c r="V112" i="13"/>
  <c r="U111" i="13"/>
  <c r="T111" i="13"/>
  <c r="L58" i="7"/>
  <c r="G59" i="7"/>
  <c r="S64" i="7" l="1"/>
  <c r="A100" i="14"/>
  <c r="X99" i="14"/>
  <c r="AC99" i="14"/>
  <c r="N99" i="14"/>
  <c r="S99" i="14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S65" i="7" l="1"/>
  <c r="A101" i="14"/>
  <c r="X100" i="14"/>
  <c r="S100" i="14"/>
  <c r="AC100" i="14"/>
  <c r="N100" i="14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S66" i="7" l="1"/>
  <c r="A102" i="14"/>
  <c r="AC101" i="14"/>
  <c r="S101" i="14"/>
  <c r="X101" i="14"/>
  <c r="N101" i="14"/>
  <c r="T114" i="13"/>
  <c r="V115" i="13"/>
  <c r="U114" i="13"/>
  <c r="G62" i="7"/>
  <c r="L61" i="7"/>
  <c r="S67" i="7" l="1"/>
  <c r="A103" i="14"/>
  <c r="AC102" i="14"/>
  <c r="X102" i="14"/>
  <c r="N102" i="14"/>
  <c r="S102" i="14"/>
  <c r="U115" i="13"/>
  <c r="T115" i="13"/>
  <c r="V116" i="13"/>
  <c r="L62" i="7"/>
  <c r="G63" i="7"/>
  <c r="S68" i="7" l="1"/>
  <c r="A104" i="14"/>
  <c r="X103" i="14"/>
  <c r="AC103" i="14"/>
  <c r="N103" i="14"/>
  <c r="S103" i="14"/>
  <c r="V117" i="13"/>
  <c r="U116" i="13"/>
  <c r="T116" i="13"/>
  <c r="G64" i="7"/>
  <c r="L63" i="7"/>
  <c r="S69" i="7" l="1"/>
  <c r="A105" i="14"/>
  <c r="AC104" i="14"/>
  <c r="N104" i="14"/>
  <c r="S104" i="14"/>
  <c r="X104" i="14"/>
  <c r="T117" i="13"/>
  <c r="V118" i="13"/>
  <c r="U117" i="13"/>
  <c r="L64" i="7"/>
  <c r="G65" i="7"/>
  <c r="S70" i="7" l="1"/>
  <c r="A106" i="14"/>
  <c r="AC105" i="14"/>
  <c r="S105" i="14"/>
  <c r="N105" i="14"/>
  <c r="X105" i="14"/>
  <c r="T118" i="13"/>
  <c r="V119" i="13"/>
  <c r="U118" i="13"/>
  <c r="G66" i="7"/>
  <c r="L65" i="7"/>
  <c r="S71" i="7" l="1"/>
  <c r="A107" i="14"/>
  <c r="AC106" i="14"/>
  <c r="S106" i="14"/>
  <c r="X106" i="14"/>
  <c r="N106" i="14"/>
  <c r="T119" i="13"/>
  <c r="U119" i="13"/>
  <c r="V120" i="13"/>
  <c r="L66" i="7"/>
  <c r="G67" i="7"/>
  <c r="S72" i="7" l="1"/>
  <c r="A108" i="14"/>
  <c r="X107" i="14"/>
  <c r="AC107" i="14"/>
  <c r="S107" i="14"/>
  <c r="N107" i="14"/>
  <c r="V121" i="13"/>
  <c r="T120" i="13"/>
  <c r="U120" i="13"/>
  <c r="G68" i="7"/>
  <c r="L67" i="7"/>
  <c r="S73" i="7" l="1"/>
  <c r="A109" i="14"/>
  <c r="AC108" i="14"/>
  <c r="S108" i="14"/>
  <c r="X108" i="14"/>
  <c r="N108" i="14"/>
  <c r="T121" i="13"/>
  <c r="U121" i="13"/>
  <c r="V122" i="13"/>
  <c r="L68" i="7"/>
  <c r="G69" i="7"/>
  <c r="S74" i="7" l="1"/>
  <c r="A110" i="14"/>
  <c r="AC109" i="14"/>
  <c r="S109" i="14"/>
  <c r="X109" i="14"/>
  <c r="N109" i="14"/>
  <c r="T122" i="13"/>
  <c r="V123" i="13"/>
  <c r="U122" i="13"/>
  <c r="L69" i="7"/>
  <c r="G70" i="7"/>
  <c r="S75" i="7" l="1"/>
  <c r="A111" i="14"/>
  <c r="AC110" i="14"/>
  <c r="X110" i="14"/>
  <c r="N110" i="14"/>
  <c r="S110" i="14"/>
  <c r="U123" i="13"/>
  <c r="V124" i="13"/>
  <c r="T123" i="13"/>
  <c r="L70" i="7"/>
  <c r="G71" i="7"/>
  <c r="S76" i="7" l="1"/>
  <c r="A112" i="14"/>
  <c r="X111" i="14"/>
  <c r="AC111" i="14"/>
  <c r="S111" i="14"/>
  <c r="N111" i="14"/>
  <c r="T124" i="13"/>
  <c r="U124" i="13"/>
  <c r="V125" i="13"/>
  <c r="L71" i="7"/>
  <c r="G72" i="7"/>
  <c r="S77" i="7" l="1"/>
  <c r="A113" i="14"/>
  <c r="X112" i="14"/>
  <c r="N112" i="14"/>
  <c r="S112" i="14"/>
  <c r="AC112" i="14"/>
  <c r="T125" i="13"/>
  <c r="V126" i="13"/>
  <c r="U125" i="13"/>
  <c r="L72" i="7"/>
  <c r="G73" i="7"/>
  <c r="S78" i="7" l="1"/>
  <c r="A114" i="14"/>
  <c r="AC113" i="14"/>
  <c r="X113" i="14"/>
  <c r="S113" i="14"/>
  <c r="N113" i="14"/>
  <c r="U126" i="13"/>
  <c r="T126" i="13"/>
  <c r="V127" i="13"/>
  <c r="L73" i="7"/>
  <c r="G74" i="7"/>
  <c r="S79" i="7" l="1"/>
  <c r="A115" i="14"/>
  <c r="AC114" i="14"/>
  <c r="S114" i="14"/>
  <c r="N114" i="14"/>
  <c r="X114" i="14"/>
  <c r="V128" i="13"/>
  <c r="U127" i="13"/>
  <c r="T127" i="13"/>
  <c r="L74" i="7"/>
  <c r="G75" i="7"/>
  <c r="S80" i="7" l="1"/>
  <c r="A116" i="14"/>
  <c r="X115" i="14"/>
  <c r="AC115" i="14"/>
  <c r="N115" i="14"/>
  <c r="S115" i="14"/>
  <c r="T128" i="13"/>
  <c r="V129" i="13"/>
  <c r="U128" i="13"/>
  <c r="G76" i="7"/>
  <c r="L75" i="7"/>
  <c r="S81" i="7" l="1"/>
  <c r="A117" i="14"/>
  <c r="S116" i="14"/>
  <c r="X116" i="14"/>
  <c r="AC116" i="14"/>
  <c r="N116" i="14"/>
  <c r="T129" i="13"/>
  <c r="U129" i="13"/>
  <c r="V130" i="13"/>
  <c r="L76" i="7"/>
  <c r="G77" i="7"/>
  <c r="S82" i="7" l="1"/>
  <c r="A118" i="14"/>
  <c r="AC117" i="14"/>
  <c r="S117" i="14"/>
  <c r="X117" i="14"/>
  <c r="N117" i="14"/>
  <c r="T130" i="13"/>
  <c r="U130" i="13"/>
  <c r="V131" i="13"/>
  <c r="G78" i="7"/>
  <c r="L77" i="7"/>
  <c r="S83" i="7" l="1"/>
  <c r="A119" i="14"/>
  <c r="AC118" i="14"/>
  <c r="X118" i="14"/>
  <c r="N118" i="14"/>
  <c r="S118" i="14"/>
  <c r="U131" i="13"/>
  <c r="V132" i="13"/>
  <c r="T131" i="13"/>
  <c r="L78" i="7"/>
  <c r="G79" i="7"/>
  <c r="S84" i="7" l="1"/>
  <c r="A120" i="14"/>
  <c r="X119" i="14"/>
  <c r="AC119" i="14"/>
  <c r="S119" i="14"/>
  <c r="N119" i="14"/>
  <c r="T132" i="13"/>
  <c r="U132" i="13"/>
  <c r="V133" i="13"/>
  <c r="G80" i="7"/>
  <c r="L79" i="7"/>
  <c r="S85" i="7" l="1"/>
  <c r="A121" i="14"/>
  <c r="AC120" i="14"/>
  <c r="X120" i="14"/>
  <c r="S120" i="14"/>
  <c r="N120" i="14"/>
  <c r="T133" i="13"/>
  <c r="U133" i="13"/>
  <c r="V134" i="13"/>
  <c r="L80" i="7"/>
  <c r="G81" i="7"/>
  <c r="S86" i="7" l="1"/>
  <c r="A122" i="14"/>
  <c r="AC121" i="14"/>
  <c r="X121" i="14"/>
  <c r="S121" i="14"/>
  <c r="N121" i="14"/>
  <c r="V135" i="13"/>
  <c r="T134" i="13"/>
  <c r="U134" i="13"/>
  <c r="G82" i="7"/>
  <c r="L81" i="7"/>
  <c r="S87" i="7" l="1"/>
  <c r="A123" i="14"/>
  <c r="AC122" i="14"/>
  <c r="X122" i="14"/>
  <c r="S122" i="14"/>
  <c r="N122" i="14"/>
  <c r="V136" i="13"/>
  <c r="U135" i="13"/>
  <c r="T135" i="13"/>
  <c r="L82" i="7"/>
  <c r="G83" i="7"/>
  <c r="S88" i="7" l="1"/>
  <c r="A124" i="14"/>
  <c r="X123" i="14"/>
  <c r="AC123" i="14"/>
  <c r="S123" i="14"/>
  <c r="N123" i="14"/>
  <c r="T136" i="13"/>
  <c r="V137" i="13"/>
  <c r="U136" i="13"/>
  <c r="G84" i="7"/>
  <c r="L83" i="7"/>
  <c r="S89" i="7" l="1"/>
  <c r="A125" i="14"/>
  <c r="X124" i="14"/>
  <c r="S124" i="14"/>
  <c r="AC124" i="14"/>
  <c r="N124" i="14"/>
  <c r="U137" i="13"/>
  <c r="T137" i="13"/>
  <c r="V138" i="13"/>
  <c r="L84" i="7"/>
  <c r="G85" i="7"/>
  <c r="S90" i="7" l="1"/>
  <c r="A126" i="14"/>
  <c r="AC125" i="14"/>
  <c r="X125" i="14"/>
  <c r="S125" i="14"/>
  <c r="N125" i="14"/>
  <c r="V139" i="13"/>
  <c r="U138" i="13"/>
  <c r="T138" i="13"/>
  <c r="G86" i="7"/>
  <c r="L85" i="7"/>
  <c r="S91" i="7" l="1"/>
  <c r="A127" i="14"/>
  <c r="AC126" i="14"/>
  <c r="X126" i="14"/>
  <c r="N126" i="14"/>
  <c r="S126" i="14"/>
  <c r="U139" i="13"/>
  <c r="T139" i="13"/>
  <c r="V140" i="13"/>
  <c r="L86" i="7"/>
  <c r="G87" i="7"/>
  <c r="S92" i="7" l="1"/>
  <c r="A128" i="14"/>
  <c r="X127" i="14"/>
  <c r="AC127" i="14"/>
  <c r="N127" i="14"/>
  <c r="S127" i="14"/>
  <c r="V141" i="13"/>
  <c r="U140" i="13"/>
  <c r="T140" i="13"/>
  <c r="G88" i="7"/>
  <c r="L87" i="7"/>
  <c r="S93" i="7" l="1"/>
  <c r="A129" i="14"/>
  <c r="AC128" i="14"/>
  <c r="S128" i="14"/>
  <c r="N128" i="14"/>
  <c r="X128" i="14"/>
  <c r="V142" i="13"/>
  <c r="U141" i="13"/>
  <c r="T141" i="13"/>
  <c r="L88" i="7"/>
  <c r="G89" i="7"/>
  <c r="S94" i="7" l="1"/>
  <c r="A130" i="14"/>
  <c r="AC129" i="14"/>
  <c r="S129" i="14"/>
  <c r="N129" i="14"/>
  <c r="X129" i="14"/>
  <c r="V143" i="13"/>
  <c r="T142" i="13"/>
  <c r="U142" i="13"/>
  <c r="G90" i="7"/>
  <c r="L89" i="7"/>
  <c r="S95" i="7" l="1"/>
  <c r="A131" i="14"/>
  <c r="AC130" i="14"/>
  <c r="S130" i="14"/>
  <c r="X130" i="14"/>
  <c r="N130" i="14"/>
  <c r="V144" i="13"/>
  <c r="U143" i="13"/>
  <c r="T143" i="13"/>
  <c r="L90" i="7"/>
  <c r="G91" i="7"/>
  <c r="S96" i="7" l="1"/>
  <c r="A132" i="14"/>
  <c r="X131" i="14"/>
  <c r="AC131" i="14"/>
  <c r="S131" i="14"/>
  <c r="N131" i="14"/>
  <c r="T144" i="13"/>
  <c r="V145" i="13"/>
  <c r="U144" i="13"/>
  <c r="G92" i="7"/>
  <c r="L91" i="7"/>
  <c r="S97" i="7" l="1"/>
  <c r="A133" i="14"/>
  <c r="AC132" i="14"/>
  <c r="S132" i="14"/>
  <c r="X132" i="14"/>
  <c r="N132" i="14"/>
  <c r="T145" i="13"/>
  <c r="U145" i="13"/>
  <c r="V146" i="13"/>
  <c r="L92" i="7"/>
  <c r="G93" i="7"/>
  <c r="S98" i="7" l="1"/>
  <c r="A134" i="14"/>
  <c r="AC133" i="14"/>
  <c r="S133" i="14"/>
  <c r="X133" i="14"/>
  <c r="N133" i="14"/>
  <c r="T146" i="13"/>
  <c r="U146" i="13"/>
  <c r="V147" i="13"/>
  <c r="G94" i="7"/>
  <c r="L93" i="7"/>
  <c r="S99" i="7" l="1"/>
  <c r="A135" i="14"/>
  <c r="AC134" i="14"/>
  <c r="X134" i="14"/>
  <c r="N134" i="14"/>
  <c r="S134" i="14"/>
  <c r="U147" i="13"/>
  <c r="V148" i="13"/>
  <c r="T147" i="13"/>
  <c r="L94" i="7"/>
  <c r="G95" i="7"/>
  <c r="S100" i="7" l="1"/>
  <c r="A136" i="14"/>
  <c r="X135" i="14"/>
  <c r="AC135" i="14"/>
  <c r="S135" i="14"/>
  <c r="N135" i="14"/>
  <c r="T148" i="13"/>
  <c r="U148" i="13"/>
  <c r="V149" i="13"/>
  <c r="G96" i="7"/>
  <c r="L95" i="7"/>
  <c r="S101" i="7" l="1"/>
  <c r="A137" i="14"/>
  <c r="X136" i="14"/>
  <c r="AC136" i="14"/>
  <c r="S136" i="14"/>
  <c r="N136" i="14"/>
  <c r="T149" i="13"/>
  <c r="V150" i="13"/>
  <c r="U149" i="13"/>
  <c r="L96" i="7"/>
  <c r="G97" i="7"/>
  <c r="S102" i="7" l="1"/>
  <c r="A138" i="14"/>
  <c r="AC137" i="14"/>
  <c r="X137" i="14"/>
  <c r="S137" i="14"/>
  <c r="N137" i="14"/>
  <c r="U150" i="13"/>
  <c r="T150" i="13"/>
  <c r="V151" i="13"/>
  <c r="G98" i="7"/>
  <c r="L97" i="7"/>
  <c r="S103" i="7" l="1"/>
  <c r="A139" i="14"/>
  <c r="AC138" i="14"/>
  <c r="X138" i="14"/>
  <c r="S138" i="14"/>
  <c r="N138" i="14"/>
  <c r="V152" i="13"/>
  <c r="U151" i="13"/>
  <c r="T151" i="13"/>
  <c r="L98" i="7"/>
  <c r="G99" i="7"/>
  <c r="S104" i="7" l="1"/>
  <c r="A140" i="14"/>
  <c r="X139" i="14"/>
  <c r="AC139" i="14"/>
  <c r="S139" i="14"/>
  <c r="N139" i="14"/>
  <c r="T152" i="13"/>
  <c r="V153" i="13"/>
  <c r="U152" i="13"/>
  <c r="G100" i="7"/>
  <c r="L99" i="7"/>
  <c r="S105" i="7" l="1"/>
  <c r="A141" i="14"/>
  <c r="S140" i="14"/>
  <c r="AC140" i="14"/>
  <c r="N140" i="14"/>
  <c r="X140" i="14"/>
  <c r="T153" i="13"/>
  <c r="U153" i="13"/>
  <c r="V154" i="13"/>
  <c r="L100" i="7"/>
  <c r="G101" i="7"/>
  <c r="S106" i="7" l="1"/>
  <c r="A142" i="14"/>
  <c r="AC141" i="14"/>
  <c r="S141" i="14"/>
  <c r="N141" i="14"/>
  <c r="X141" i="14"/>
  <c r="V155" i="13"/>
  <c r="T154" i="13"/>
  <c r="U154" i="13"/>
  <c r="G102" i="7"/>
  <c r="L101" i="7"/>
  <c r="S107" i="7" l="1"/>
  <c r="A143" i="14"/>
  <c r="AC142" i="14"/>
  <c r="X142" i="14"/>
  <c r="N142" i="14"/>
  <c r="S142" i="14"/>
  <c r="U155" i="13"/>
  <c r="V156" i="13"/>
  <c r="T155" i="13"/>
  <c r="L102" i="7"/>
  <c r="G103" i="7"/>
  <c r="S108" i="7" l="1"/>
  <c r="A144" i="14"/>
  <c r="X143" i="14"/>
  <c r="AC143" i="14"/>
  <c r="S143" i="14"/>
  <c r="N143" i="14"/>
  <c r="T156" i="13"/>
  <c r="U156" i="13"/>
  <c r="V157" i="13"/>
  <c r="L103" i="7"/>
  <c r="G104" i="7"/>
  <c r="S109" i="7" l="1"/>
  <c r="A145" i="14"/>
  <c r="AC144" i="14"/>
  <c r="X144" i="14"/>
  <c r="S144" i="14"/>
  <c r="N144" i="14"/>
  <c r="V158" i="13"/>
  <c r="T157" i="13"/>
  <c r="U157" i="13"/>
  <c r="L104" i="7"/>
  <c r="G105" i="7"/>
  <c r="S110" i="7" l="1"/>
  <c r="A146" i="14"/>
  <c r="AC145" i="14"/>
  <c r="N145" i="14"/>
  <c r="X145" i="14"/>
  <c r="S145" i="14"/>
  <c r="V159" i="13"/>
  <c r="U158" i="13"/>
  <c r="T158" i="13"/>
  <c r="G106" i="7"/>
  <c r="L105" i="7"/>
  <c r="S111" i="7" l="1"/>
  <c r="A147" i="14"/>
  <c r="AC146" i="14"/>
  <c r="X146" i="14"/>
  <c r="S146" i="14"/>
  <c r="N146" i="14"/>
  <c r="T159" i="13"/>
  <c r="V160" i="13"/>
  <c r="U159" i="13"/>
  <c r="L106" i="7"/>
  <c r="G6" i="12" s="1"/>
  <c r="H6" i="12" s="1"/>
  <c r="G107" i="7"/>
  <c r="S112" i="7" l="1"/>
  <c r="A148" i="14"/>
  <c r="X147" i="14"/>
  <c r="AC147" i="14"/>
  <c r="S147" i="14"/>
  <c r="N147" i="14"/>
  <c r="T160" i="13"/>
  <c r="U160" i="13"/>
  <c r="V161" i="13"/>
  <c r="G108" i="7"/>
  <c r="L107" i="7"/>
  <c r="G7" i="12" s="1"/>
  <c r="H7" i="12" s="1"/>
  <c r="I7" i="12" s="1"/>
  <c r="S113" i="7" l="1"/>
  <c r="J8" i="12"/>
  <c r="A149" i="14"/>
  <c r="S148" i="14"/>
  <c r="AC148" i="14"/>
  <c r="X148" i="14"/>
  <c r="N148" i="14"/>
  <c r="V162" i="13"/>
  <c r="U161" i="13"/>
  <c r="T161" i="13"/>
  <c r="L108" i="7"/>
  <c r="G8" i="12" s="1"/>
  <c r="H8" i="12" s="1"/>
  <c r="I8" i="12" s="1"/>
  <c r="G109" i="7"/>
  <c r="S114" i="7" l="1"/>
  <c r="A150" i="14"/>
  <c r="AC149" i="14"/>
  <c r="S149" i="14"/>
  <c r="X149" i="14"/>
  <c r="N149" i="14"/>
  <c r="J9" i="12"/>
  <c r="T162" i="13"/>
  <c r="U162" i="13"/>
  <c r="V163" i="13"/>
  <c r="G110" i="7"/>
  <c r="L109" i="7"/>
  <c r="G9" i="12" s="1"/>
  <c r="H9" i="12" s="1"/>
  <c r="I9" i="12" s="1"/>
  <c r="S115" i="7" l="1"/>
  <c r="J10" i="12"/>
  <c r="A151" i="14"/>
  <c r="AC150" i="14"/>
  <c r="X150" i="14"/>
  <c r="N150" i="14"/>
  <c r="S150" i="14"/>
  <c r="V164" i="13"/>
  <c r="T163" i="13"/>
  <c r="U163" i="13"/>
  <c r="L110" i="7"/>
  <c r="G10" i="12" s="1"/>
  <c r="H10" i="12" s="1"/>
  <c r="I10" i="12" s="1"/>
  <c r="G111" i="7"/>
  <c r="S116" i="7" l="1"/>
  <c r="A152" i="14"/>
  <c r="X151" i="14"/>
  <c r="AC151" i="14"/>
  <c r="N151" i="14"/>
  <c r="S151" i="14"/>
  <c r="J11" i="12"/>
  <c r="U164" i="13"/>
  <c r="V165" i="13"/>
  <c r="T164" i="13"/>
  <c r="G112" i="7"/>
  <c r="L111" i="7"/>
  <c r="G11" i="12" s="1"/>
  <c r="H11" i="12" s="1"/>
  <c r="I11" i="12" s="1"/>
  <c r="S117" i="7" l="1"/>
  <c r="J12" i="12"/>
  <c r="A153" i="14"/>
  <c r="AC152" i="14"/>
  <c r="X152" i="14"/>
  <c r="N152" i="14"/>
  <c r="S152" i="14"/>
  <c r="U165" i="13"/>
  <c r="V166" i="13"/>
  <c r="T165" i="13"/>
  <c r="L112" i="7"/>
  <c r="G12" i="12" s="1"/>
  <c r="H12" i="12" s="1"/>
  <c r="I12" i="12" s="1"/>
  <c r="G113" i="7"/>
  <c r="S118" i="7" l="1"/>
  <c r="A154" i="14"/>
  <c r="AC153" i="14"/>
  <c r="N153" i="14"/>
  <c r="S153" i="14"/>
  <c r="X153" i="14"/>
  <c r="J13" i="12"/>
  <c r="U166" i="13"/>
  <c r="T166" i="13"/>
  <c r="V167" i="13"/>
  <c r="G114" i="7"/>
  <c r="L113" i="7"/>
  <c r="G13" i="12" s="1"/>
  <c r="H13" i="12" s="1"/>
  <c r="I13" i="12" s="1"/>
  <c r="S119" i="7" l="1"/>
  <c r="J14" i="12"/>
  <c r="A155" i="14"/>
  <c r="AC154" i="14"/>
  <c r="S154" i="14"/>
  <c r="X154" i="14"/>
  <c r="N154" i="14"/>
  <c r="V168" i="13"/>
  <c r="U167" i="13"/>
  <c r="T167" i="13"/>
  <c r="L114" i="7"/>
  <c r="G14" i="12" s="1"/>
  <c r="H14" i="12" s="1"/>
  <c r="I14" i="12" s="1"/>
  <c r="G115" i="7"/>
  <c r="S120" i="7" l="1"/>
  <c r="A156" i="14"/>
  <c r="X155" i="14"/>
  <c r="AC155" i="14"/>
  <c r="S155" i="14"/>
  <c r="N155" i="14"/>
  <c r="J15" i="12"/>
  <c r="T168" i="13"/>
  <c r="V169" i="13"/>
  <c r="U168" i="13"/>
  <c r="G116" i="7"/>
  <c r="L115" i="7"/>
  <c r="G15" i="12" s="1"/>
  <c r="H15" i="12" s="1"/>
  <c r="I15" i="12" s="1"/>
  <c r="S121" i="7" l="1"/>
  <c r="J16" i="12"/>
  <c r="A157" i="14"/>
  <c r="S156" i="14"/>
  <c r="AC156" i="14"/>
  <c r="N156" i="14"/>
  <c r="X156" i="14"/>
  <c r="T169" i="13"/>
  <c r="V170" i="13"/>
  <c r="U169" i="13"/>
  <c r="L116" i="7"/>
  <c r="G16" i="12" s="1"/>
  <c r="H16" i="12" s="1"/>
  <c r="I16" i="12" s="1"/>
  <c r="G117" i="7"/>
  <c r="S122" i="7" l="1"/>
  <c r="A158" i="14"/>
  <c r="AC157" i="14"/>
  <c r="S157" i="14"/>
  <c r="X157" i="14"/>
  <c r="N157" i="14"/>
  <c r="J17" i="12"/>
  <c r="V171" i="13"/>
  <c r="U170" i="13"/>
  <c r="T170" i="13"/>
  <c r="G118" i="7"/>
  <c r="L117" i="7"/>
  <c r="G17" i="12" s="1"/>
  <c r="H17" i="12" s="1"/>
  <c r="I17" i="12" s="1"/>
  <c r="S123" i="7" l="1"/>
  <c r="J18" i="12"/>
  <c r="A159" i="14"/>
  <c r="AC158" i="14"/>
  <c r="X158" i="14"/>
  <c r="N158" i="14"/>
  <c r="S158" i="14"/>
  <c r="T171" i="13"/>
  <c r="V172" i="13"/>
  <c r="U171" i="13"/>
  <c r="L118" i="7"/>
  <c r="G18" i="12" s="1"/>
  <c r="H18" i="12" s="1"/>
  <c r="I18" i="12" s="1"/>
  <c r="G119" i="7"/>
  <c r="S124" i="7" l="1"/>
  <c r="A160" i="14"/>
  <c r="X159" i="14"/>
  <c r="N159" i="14"/>
  <c r="S159" i="14"/>
  <c r="AC159" i="14"/>
  <c r="J19" i="12"/>
  <c r="T172" i="13"/>
  <c r="U172" i="13"/>
  <c r="V173" i="13"/>
  <c r="G120" i="7"/>
  <c r="L119" i="7"/>
  <c r="G19" i="12" s="1"/>
  <c r="H19" i="12" s="1"/>
  <c r="I19" i="12" s="1"/>
  <c r="S125" i="7" l="1"/>
  <c r="J20" i="12"/>
  <c r="A161" i="14"/>
  <c r="X160" i="14"/>
  <c r="S160" i="14"/>
  <c r="N160" i="14"/>
  <c r="AC160" i="14"/>
  <c r="T173" i="13"/>
  <c r="U173" i="13"/>
  <c r="V174" i="13"/>
  <c r="L120" i="7"/>
  <c r="G20" i="12" s="1"/>
  <c r="H20" i="12" s="1"/>
  <c r="I20" i="12" s="1"/>
  <c r="G121" i="7"/>
  <c r="S126" i="7" l="1"/>
  <c r="A162" i="14"/>
  <c r="AC161" i="14"/>
  <c r="N161" i="14"/>
  <c r="X161" i="14"/>
  <c r="S161" i="14"/>
  <c r="J21" i="12"/>
  <c r="U174" i="13"/>
  <c r="V175" i="13"/>
  <c r="T174" i="13"/>
  <c r="G122" i="7"/>
  <c r="L121" i="7"/>
  <c r="G21" i="12" s="1"/>
  <c r="H21" i="12" s="1"/>
  <c r="I21" i="12" s="1"/>
  <c r="S127" i="7" l="1"/>
  <c r="J22" i="12"/>
  <c r="A163" i="14"/>
  <c r="AC162" i="14"/>
  <c r="X162" i="14"/>
  <c r="S162" i="14"/>
  <c r="N162" i="14"/>
  <c r="T175" i="13"/>
  <c r="U175" i="13"/>
  <c r="V176" i="13"/>
  <c r="L122" i="7"/>
  <c r="G22" i="12" s="1"/>
  <c r="H22" i="12" s="1"/>
  <c r="I22" i="12" s="1"/>
  <c r="G123" i="7"/>
  <c r="S128" i="7" l="1"/>
  <c r="A164" i="14"/>
  <c r="X163" i="14"/>
  <c r="AC163" i="14"/>
  <c r="S163" i="14"/>
  <c r="N163" i="14"/>
  <c r="J23" i="12"/>
  <c r="T176" i="13"/>
  <c r="V177" i="13"/>
  <c r="U176" i="13"/>
  <c r="G124" i="7"/>
  <c r="L123" i="7"/>
  <c r="G23" i="12" s="1"/>
  <c r="H23" i="12" s="1"/>
  <c r="I23" i="12" s="1"/>
  <c r="S129" i="7" l="1"/>
  <c r="J24" i="12"/>
  <c r="A165" i="14"/>
  <c r="X164" i="14"/>
  <c r="S164" i="14"/>
  <c r="AC164" i="14"/>
  <c r="N164" i="14"/>
  <c r="T177" i="13"/>
  <c r="V178" i="13"/>
  <c r="U177" i="13"/>
  <c r="L124" i="7"/>
  <c r="G24" i="12" s="1"/>
  <c r="H24" i="12" s="1"/>
  <c r="I24" i="12" s="1"/>
  <c r="G125" i="7"/>
  <c r="S130" i="7" l="1"/>
  <c r="A166" i="14"/>
  <c r="AC165" i="14"/>
  <c r="S165" i="14"/>
  <c r="N165" i="14"/>
  <c r="X165" i="14"/>
  <c r="J25" i="12"/>
  <c r="V179" i="13"/>
  <c r="U178" i="13"/>
  <c r="T178" i="13"/>
  <c r="G126" i="7"/>
  <c r="L125" i="7"/>
  <c r="G25" i="12" s="1"/>
  <c r="H25" i="12" s="1"/>
  <c r="I25" i="12" s="1"/>
  <c r="S131" i="7" l="1"/>
  <c r="J26" i="12"/>
  <c r="A167" i="14"/>
  <c r="AC166" i="14"/>
  <c r="X166" i="14"/>
  <c r="N166" i="14"/>
  <c r="S166" i="14"/>
  <c r="T179" i="13"/>
  <c r="V180" i="13"/>
  <c r="U179" i="13"/>
  <c r="L126" i="7"/>
  <c r="G26" i="12" s="1"/>
  <c r="H26" i="12" s="1"/>
  <c r="I26" i="12" s="1"/>
  <c r="G127" i="7"/>
  <c r="S132" i="7" l="1"/>
  <c r="A168" i="14"/>
  <c r="X167" i="14"/>
  <c r="AC167" i="14"/>
  <c r="N167" i="14"/>
  <c r="S167" i="14"/>
  <c r="J27" i="12"/>
  <c r="T180" i="13"/>
  <c r="U180" i="13"/>
  <c r="V181" i="13"/>
  <c r="G128" i="7"/>
  <c r="L127" i="7"/>
  <c r="G27" i="12" s="1"/>
  <c r="H27" i="12" s="1"/>
  <c r="I27" i="12" s="1"/>
  <c r="S133" i="7" l="1"/>
  <c r="J28" i="12"/>
  <c r="A169" i="14"/>
  <c r="AC168" i="14"/>
  <c r="S168" i="14"/>
  <c r="X168" i="14"/>
  <c r="N168" i="14"/>
  <c r="T181" i="13"/>
  <c r="U181" i="13"/>
  <c r="V182" i="13"/>
  <c r="L128" i="7"/>
  <c r="G28" i="12" s="1"/>
  <c r="H28" i="12" s="1"/>
  <c r="I28" i="12" s="1"/>
  <c r="G129" i="7"/>
  <c r="S134" i="7" l="1"/>
  <c r="A170" i="14"/>
  <c r="AC169" i="14"/>
  <c r="N169" i="14"/>
  <c r="S169" i="14"/>
  <c r="X169" i="14"/>
  <c r="J29" i="12"/>
  <c r="V183" i="13"/>
  <c r="U182" i="13"/>
  <c r="T182" i="13"/>
  <c r="G130" i="7"/>
  <c r="L129" i="7"/>
  <c r="G29" i="12" s="1"/>
  <c r="H29" i="12" s="1"/>
  <c r="I29" i="12" s="1"/>
  <c r="S135" i="7" l="1"/>
  <c r="J30" i="12"/>
  <c r="A171" i="14"/>
  <c r="AC170" i="14"/>
  <c r="S170" i="14"/>
  <c r="X170" i="14"/>
  <c r="N170" i="14"/>
  <c r="T183" i="13"/>
  <c r="V184" i="13"/>
  <c r="U183" i="13"/>
  <c r="L130" i="7"/>
  <c r="G30" i="12" s="1"/>
  <c r="H30" i="12" s="1"/>
  <c r="I30" i="12" s="1"/>
  <c r="G131" i="7"/>
  <c r="S136" i="7" l="1"/>
  <c r="A172" i="14"/>
  <c r="X171" i="14"/>
  <c r="AC171" i="14"/>
  <c r="S171" i="14"/>
  <c r="N171" i="14"/>
  <c r="J31" i="12"/>
  <c r="T184" i="13"/>
  <c r="U184" i="13"/>
  <c r="V185" i="13"/>
  <c r="G132" i="7"/>
  <c r="L131" i="7"/>
  <c r="G31" i="12" s="1"/>
  <c r="H31" i="12" s="1"/>
  <c r="I31" i="12" s="1"/>
  <c r="S137" i="7" l="1"/>
  <c r="J32" i="12"/>
  <c r="A173" i="14"/>
  <c r="AC172" i="14"/>
  <c r="S172" i="14"/>
  <c r="X172" i="14"/>
  <c r="N172" i="14"/>
  <c r="T185" i="13"/>
  <c r="U185" i="13"/>
  <c r="V186" i="13"/>
  <c r="L132" i="7"/>
  <c r="G32" i="12" s="1"/>
  <c r="H32" i="12" s="1"/>
  <c r="I32" i="12" s="1"/>
  <c r="G133" i="7"/>
  <c r="S138" i="7" l="1"/>
  <c r="A174" i="14"/>
  <c r="AC173" i="14"/>
  <c r="S173" i="14"/>
  <c r="X173" i="14"/>
  <c r="N173" i="14"/>
  <c r="J33" i="12"/>
  <c r="U186" i="13"/>
  <c r="V187" i="13"/>
  <c r="T186" i="13"/>
  <c r="G134" i="7"/>
  <c r="L133" i="7"/>
  <c r="G33" i="12" s="1"/>
  <c r="H33" i="12" s="1"/>
  <c r="I33" i="12" s="1"/>
  <c r="S139" i="7" l="1"/>
  <c r="J34" i="12"/>
  <c r="A175" i="14"/>
  <c r="AC174" i="14"/>
  <c r="X174" i="14"/>
  <c r="N174" i="14"/>
  <c r="S174" i="14"/>
  <c r="T187" i="13"/>
  <c r="U187" i="13"/>
  <c r="V188" i="13"/>
  <c r="L134" i="7"/>
  <c r="G34" i="12" s="1"/>
  <c r="H34" i="12" s="1"/>
  <c r="I34" i="12" s="1"/>
  <c r="G135" i="7"/>
  <c r="S140" i="7" l="1"/>
  <c r="A176" i="14"/>
  <c r="X175" i="14"/>
  <c r="AC175" i="14"/>
  <c r="N175" i="14"/>
  <c r="S175" i="14"/>
  <c r="J35" i="12"/>
  <c r="U188" i="13"/>
  <c r="V189" i="13"/>
  <c r="T188" i="13"/>
  <c r="G136" i="7"/>
  <c r="L135" i="7"/>
  <c r="G35" i="12" s="1"/>
  <c r="H35" i="12" s="1"/>
  <c r="I35" i="12" s="1"/>
  <c r="S141" i="7" l="1"/>
  <c r="J36" i="12"/>
  <c r="A177" i="14"/>
  <c r="X176" i="14"/>
  <c r="N176" i="14"/>
  <c r="AC176" i="14"/>
  <c r="S176" i="14"/>
  <c r="T189" i="13"/>
  <c r="U189" i="13"/>
  <c r="V190" i="13"/>
  <c r="L136" i="7"/>
  <c r="G36" i="12" s="1"/>
  <c r="H36" i="12" s="1"/>
  <c r="I36" i="12" s="1"/>
  <c r="G137" i="7"/>
  <c r="S142" i="7" l="1"/>
  <c r="A178" i="14"/>
  <c r="AC177" i="14"/>
  <c r="X177" i="14"/>
  <c r="N177" i="14"/>
  <c r="S177" i="14"/>
  <c r="J37" i="12"/>
  <c r="V191" i="13"/>
  <c r="T190" i="13"/>
  <c r="U190" i="13"/>
  <c r="G138" i="7"/>
  <c r="L137" i="7"/>
  <c r="G37" i="12" s="1"/>
  <c r="H37" i="12" s="1"/>
  <c r="I37" i="12" s="1"/>
  <c r="S143" i="7" l="1"/>
  <c r="J38" i="12"/>
  <c r="A179" i="14"/>
  <c r="AC178" i="14"/>
  <c r="S178" i="14"/>
  <c r="N178" i="14"/>
  <c r="X178" i="14"/>
  <c r="T191" i="13"/>
  <c r="U191" i="13"/>
  <c r="V192" i="13"/>
  <c r="L138" i="7"/>
  <c r="G38" i="12" s="1"/>
  <c r="H38" i="12" s="1"/>
  <c r="I38" i="12" s="1"/>
  <c r="G139" i="7"/>
  <c r="S144" i="7" l="1"/>
  <c r="A180" i="14"/>
  <c r="X179" i="14"/>
  <c r="AC179" i="14"/>
  <c r="S179" i="14"/>
  <c r="N179" i="14"/>
  <c r="J39" i="12"/>
  <c r="T192" i="13"/>
  <c r="U192" i="13"/>
  <c r="V193" i="13"/>
  <c r="L139" i="7"/>
  <c r="G39" i="12" s="1"/>
  <c r="H39" i="12" s="1"/>
  <c r="I39" i="12" s="1"/>
  <c r="G140" i="7"/>
  <c r="S145" i="7" l="1"/>
  <c r="J40" i="12"/>
  <c r="A181" i="14"/>
  <c r="S180" i="14"/>
  <c r="X180" i="14"/>
  <c r="AC180" i="14"/>
  <c r="N180" i="14"/>
  <c r="U193" i="13"/>
  <c r="V194" i="13"/>
  <c r="T193" i="13"/>
  <c r="L140" i="7"/>
  <c r="G40" i="12" s="1"/>
  <c r="H40" i="12" s="1"/>
  <c r="I40" i="12" s="1"/>
  <c r="G141" i="7"/>
  <c r="S146" i="7" l="1"/>
  <c r="A182" i="14"/>
  <c r="AC181" i="14"/>
  <c r="S181" i="14"/>
  <c r="X181" i="14"/>
  <c r="N181" i="14"/>
  <c r="J41" i="12"/>
  <c r="T194" i="13"/>
  <c r="U194" i="13"/>
  <c r="V195" i="13"/>
  <c r="G142" i="7"/>
  <c r="L141" i="7"/>
  <c r="G41" i="12" s="1"/>
  <c r="H41" i="12" s="1"/>
  <c r="I41" i="12" s="1"/>
  <c r="S147" i="7" l="1"/>
  <c r="J42" i="12"/>
  <c r="A183" i="14"/>
  <c r="AC182" i="14"/>
  <c r="X182" i="14"/>
  <c r="N182" i="14"/>
  <c r="S182" i="14"/>
  <c r="T195" i="13"/>
  <c r="V196" i="13"/>
  <c r="U195" i="13"/>
  <c r="L142" i="7"/>
  <c r="G42" i="12" s="1"/>
  <c r="H42" i="12" s="1"/>
  <c r="I42" i="12" s="1"/>
  <c r="G143" i="7"/>
  <c r="S148" i="7" l="1"/>
  <c r="J43" i="12"/>
  <c r="A184" i="14"/>
  <c r="X183" i="14"/>
  <c r="N183" i="14"/>
  <c r="AC183" i="14"/>
  <c r="S183" i="14"/>
  <c r="V197" i="13"/>
  <c r="U196" i="13"/>
  <c r="T196" i="13"/>
  <c r="G144" i="7"/>
  <c r="L143" i="7"/>
  <c r="G43" i="12" s="1"/>
  <c r="H43" i="12" s="1"/>
  <c r="I43" i="12" s="1"/>
  <c r="S149" i="7" l="1"/>
  <c r="A185" i="14"/>
  <c r="AC184" i="14"/>
  <c r="X184" i="14"/>
  <c r="N184" i="14"/>
  <c r="S184" i="14"/>
  <c r="J44" i="12"/>
  <c r="V198" i="13"/>
  <c r="T197" i="13"/>
  <c r="U197" i="13"/>
  <c r="L144" i="7"/>
  <c r="G44" i="12" s="1"/>
  <c r="H44" i="12" s="1"/>
  <c r="I44" i="12" s="1"/>
  <c r="G145" i="7"/>
  <c r="S150" i="7" l="1"/>
  <c r="J45" i="12"/>
  <c r="A186" i="14"/>
  <c r="AC185" i="14"/>
  <c r="N185" i="14"/>
  <c r="X185" i="14"/>
  <c r="S185" i="14"/>
  <c r="U198" i="13"/>
  <c r="V199" i="13"/>
  <c r="T198" i="13"/>
  <c r="L145" i="7"/>
  <c r="G45" i="12" s="1"/>
  <c r="H45" i="12" s="1"/>
  <c r="I45" i="12" s="1"/>
  <c r="G146" i="7"/>
  <c r="S151" i="7" l="1"/>
  <c r="A187" i="14"/>
  <c r="AC186" i="14"/>
  <c r="X186" i="14"/>
  <c r="S186" i="14"/>
  <c r="N186" i="14"/>
  <c r="J46" i="12"/>
  <c r="U199" i="13"/>
  <c r="T199" i="13"/>
  <c r="V200" i="13"/>
  <c r="L146" i="7"/>
  <c r="G46" i="12" s="1"/>
  <c r="H46" i="12" s="1"/>
  <c r="I46" i="12" s="1"/>
  <c r="G147" i="7"/>
  <c r="S152" i="7" l="1"/>
  <c r="J47" i="12"/>
  <c r="A188" i="14"/>
  <c r="X187" i="14"/>
  <c r="AC187" i="14"/>
  <c r="S187" i="14"/>
  <c r="N187" i="14"/>
  <c r="U200" i="13"/>
  <c r="T200" i="13"/>
  <c r="V201" i="13"/>
  <c r="L147" i="7"/>
  <c r="G47" i="12" s="1"/>
  <c r="H47" i="12" s="1"/>
  <c r="I47" i="12" s="1"/>
  <c r="G148" i="7"/>
  <c r="S153" i="7" l="1"/>
  <c r="J48" i="12"/>
  <c r="A189" i="14"/>
  <c r="X188" i="14"/>
  <c r="S188" i="14"/>
  <c r="AC188" i="14"/>
  <c r="N188" i="14"/>
  <c r="U201" i="13"/>
  <c r="V202" i="13"/>
  <c r="T201" i="13"/>
  <c r="L148" i="7"/>
  <c r="G48" i="12" s="1"/>
  <c r="H48" i="12" s="1"/>
  <c r="I48" i="12" s="1"/>
  <c r="G149" i="7"/>
  <c r="S154" i="7" l="1"/>
  <c r="A190" i="14"/>
  <c r="AC189" i="14"/>
  <c r="X189" i="14"/>
  <c r="S189" i="14"/>
  <c r="N189" i="14"/>
  <c r="J49" i="12"/>
  <c r="T202" i="13"/>
  <c r="U202" i="13"/>
  <c r="V203" i="13"/>
  <c r="L149" i="7"/>
  <c r="G49" i="12" s="1"/>
  <c r="H49" i="12" s="1"/>
  <c r="I49" i="12" s="1"/>
  <c r="G150" i="7"/>
  <c r="S155" i="7" l="1"/>
  <c r="A191" i="14"/>
  <c r="AC190" i="14"/>
  <c r="X190" i="14"/>
  <c r="N190" i="14"/>
  <c r="S190" i="14"/>
  <c r="J50" i="12"/>
  <c r="V204" i="13"/>
  <c r="T203" i="13"/>
  <c r="U203" i="13"/>
  <c r="L150" i="7"/>
  <c r="G50" i="12" s="1"/>
  <c r="H50" i="12" s="1"/>
  <c r="I50" i="12" s="1"/>
  <c r="G151" i="7"/>
  <c r="S156" i="7" l="1"/>
  <c r="J51" i="12"/>
  <c r="A192" i="14"/>
  <c r="X191" i="14"/>
  <c r="AC191" i="14"/>
  <c r="N191" i="14"/>
  <c r="S191" i="14"/>
  <c r="U204" i="13"/>
  <c r="V205" i="13"/>
  <c r="T204" i="13"/>
  <c r="L151" i="7"/>
  <c r="G51" i="12" s="1"/>
  <c r="H51" i="12" s="1"/>
  <c r="I51" i="12" s="1"/>
  <c r="G152" i="7"/>
  <c r="S157" i="7" l="1"/>
  <c r="A193" i="14"/>
  <c r="AC192" i="14"/>
  <c r="X192" i="14"/>
  <c r="S192" i="14"/>
  <c r="N192" i="14"/>
  <c r="J52" i="12"/>
  <c r="V206" i="13"/>
  <c r="T205" i="13"/>
  <c r="U205" i="13"/>
  <c r="L152" i="7"/>
  <c r="G52" i="12" s="1"/>
  <c r="H52" i="12" s="1"/>
  <c r="I52" i="12" s="1"/>
  <c r="G153" i="7"/>
  <c r="S158" i="7" l="1"/>
  <c r="J53" i="12"/>
  <c r="A194" i="14"/>
  <c r="AC193" i="14"/>
  <c r="N193" i="14"/>
  <c r="S193" i="14"/>
  <c r="X193" i="14"/>
  <c r="U206" i="13"/>
  <c r="V207" i="13"/>
  <c r="T206" i="13"/>
  <c r="G154" i="7"/>
  <c r="L153" i="7"/>
  <c r="G53" i="12" s="1"/>
  <c r="H53" i="12" s="1"/>
  <c r="I53" i="12" s="1"/>
  <c r="S159" i="7" l="1"/>
  <c r="A195" i="14"/>
  <c r="AC194" i="14"/>
  <c r="S194" i="14"/>
  <c r="X194" i="14"/>
  <c r="N194" i="14"/>
  <c r="J54" i="12"/>
  <c r="T207" i="13"/>
  <c r="U207" i="13"/>
  <c r="V208" i="13"/>
  <c r="G155" i="7"/>
  <c r="L154" i="7"/>
  <c r="G54" i="12" s="1"/>
  <c r="H54" i="12" s="1"/>
  <c r="I54" i="12" s="1"/>
  <c r="S160" i="7" l="1"/>
  <c r="J55" i="12"/>
  <c r="A196" i="14"/>
  <c r="X195" i="14"/>
  <c r="AC195" i="14"/>
  <c r="S195" i="14"/>
  <c r="N195" i="14"/>
  <c r="T208" i="13"/>
  <c r="U208" i="13"/>
  <c r="V209" i="13"/>
  <c r="G156" i="7"/>
  <c r="L155" i="7"/>
  <c r="G55" i="12" s="1"/>
  <c r="H55" i="12" s="1"/>
  <c r="I55" i="12" s="1"/>
  <c r="S161" i="7" l="1"/>
  <c r="A197" i="14"/>
  <c r="AC196" i="14"/>
  <c r="S196" i="14"/>
  <c r="X196" i="14"/>
  <c r="N196" i="14"/>
  <c r="J56" i="12"/>
  <c r="V210" i="13"/>
  <c r="U209" i="13"/>
  <c r="T209" i="13"/>
  <c r="G157" i="7"/>
  <c r="L156" i="7"/>
  <c r="G56" i="12" s="1"/>
  <c r="H56" i="12" s="1"/>
  <c r="I56" i="12" s="1"/>
  <c r="S162" i="7" l="1"/>
  <c r="J57" i="12"/>
  <c r="A198" i="14"/>
  <c r="AC197" i="14"/>
  <c r="S197" i="14"/>
  <c r="X197" i="14"/>
  <c r="N197" i="14"/>
  <c r="T210" i="13"/>
  <c r="V211" i="13"/>
  <c r="U210" i="13"/>
  <c r="L157" i="7"/>
  <c r="G57" i="12" s="1"/>
  <c r="H57" i="12" s="1"/>
  <c r="I57" i="12" s="1"/>
  <c r="G158" i="7"/>
  <c r="S163" i="7" l="1"/>
  <c r="A199" i="14"/>
  <c r="AC198" i="14"/>
  <c r="X198" i="14"/>
  <c r="N198" i="14"/>
  <c r="S198" i="14"/>
  <c r="J58" i="12"/>
  <c r="T211" i="13"/>
  <c r="V212" i="13"/>
  <c r="U211" i="13"/>
  <c r="G159" i="7"/>
  <c r="L158" i="7"/>
  <c r="G58" i="12" s="1"/>
  <c r="H58" i="12" s="1"/>
  <c r="I58" i="12" s="1"/>
  <c r="S164" i="7" l="1"/>
  <c r="J59" i="12"/>
  <c r="A200" i="14"/>
  <c r="AC199" i="14"/>
  <c r="X199" i="14"/>
  <c r="N199" i="14"/>
  <c r="S199" i="14"/>
  <c r="U212" i="13"/>
  <c r="T212" i="13"/>
  <c r="V213" i="13"/>
  <c r="L159" i="7"/>
  <c r="G59" i="12" s="1"/>
  <c r="H59" i="12" s="1"/>
  <c r="I59" i="12" s="1"/>
  <c r="G160" i="7"/>
  <c r="S165" i="7" l="1"/>
  <c r="J60" i="12"/>
  <c r="A201" i="14"/>
  <c r="AC200" i="14"/>
  <c r="X200" i="14"/>
  <c r="N200" i="14"/>
  <c r="S200" i="14"/>
  <c r="V214" i="13"/>
  <c r="U213" i="13"/>
  <c r="T213" i="13"/>
  <c r="G161" i="7"/>
  <c r="L160" i="7"/>
  <c r="G60" i="12" s="1"/>
  <c r="H60" i="12" s="1"/>
  <c r="I60" i="12" s="1"/>
  <c r="S166" i="7" l="1"/>
  <c r="A202" i="14"/>
  <c r="AC201" i="14"/>
  <c r="X201" i="14"/>
  <c r="N201" i="14"/>
  <c r="S201" i="14"/>
  <c r="J61" i="12"/>
  <c r="T214" i="13"/>
  <c r="V215" i="13"/>
  <c r="U214" i="13"/>
  <c r="G162" i="7"/>
  <c r="L161" i="7"/>
  <c r="G61" i="12" s="1"/>
  <c r="H61" i="12" s="1"/>
  <c r="I61" i="12" s="1"/>
  <c r="S167" i="7" l="1"/>
  <c r="J62" i="12"/>
  <c r="A203" i="14"/>
  <c r="X202" i="14"/>
  <c r="S202" i="14"/>
  <c r="AC202" i="14"/>
  <c r="N202" i="14"/>
  <c r="U215" i="13"/>
  <c r="T215" i="13"/>
  <c r="V216" i="13"/>
  <c r="G163" i="7"/>
  <c r="L162" i="7"/>
  <c r="G62" i="12" s="1"/>
  <c r="H62" i="12" s="1"/>
  <c r="I62" i="12" s="1"/>
  <c r="S168" i="7" l="1"/>
  <c r="A204" i="14"/>
  <c r="X203" i="14"/>
  <c r="S203" i="14"/>
  <c r="AC203" i="14"/>
  <c r="N203" i="14"/>
  <c r="J63" i="12"/>
  <c r="U216" i="13"/>
  <c r="V217" i="13"/>
  <c r="T216" i="13"/>
  <c r="G164" i="7"/>
  <c r="L163" i="7"/>
  <c r="G63" i="12" s="1"/>
  <c r="H63" i="12" s="1"/>
  <c r="I63" i="12" s="1"/>
  <c r="S169" i="7" l="1"/>
  <c r="J64" i="12"/>
  <c r="A205" i="14"/>
  <c r="AC204" i="14"/>
  <c r="S204" i="14"/>
  <c r="N204" i="14"/>
  <c r="X204" i="14"/>
  <c r="T217" i="13"/>
  <c r="U217" i="13"/>
  <c r="V218" i="13"/>
  <c r="G165" i="7"/>
  <c r="L164" i="7"/>
  <c r="G64" i="12" s="1"/>
  <c r="H64" i="12" s="1"/>
  <c r="I64" i="12" s="1"/>
  <c r="S170" i="7" l="1"/>
  <c r="J65" i="12"/>
  <c r="A206" i="14"/>
  <c r="AC205" i="14"/>
  <c r="S205" i="14"/>
  <c r="X205" i="14"/>
  <c r="N205" i="14"/>
  <c r="T218" i="13"/>
  <c r="V219" i="13"/>
  <c r="U218" i="13"/>
  <c r="L165" i="7"/>
  <c r="G65" i="12" s="1"/>
  <c r="H65" i="12" s="1"/>
  <c r="I65" i="12" s="1"/>
  <c r="G166" i="7"/>
  <c r="S171" i="7" l="1"/>
  <c r="A207" i="14"/>
  <c r="AC206" i="14"/>
  <c r="X206" i="14"/>
  <c r="N206" i="14"/>
  <c r="S206" i="14"/>
  <c r="J66" i="12"/>
  <c r="U219" i="13"/>
  <c r="T219" i="13"/>
  <c r="V220" i="13"/>
  <c r="G167" i="7"/>
  <c r="L166" i="7"/>
  <c r="G66" i="12" s="1"/>
  <c r="H66" i="12" s="1"/>
  <c r="I66" i="12" s="1"/>
  <c r="S172" i="7" l="1"/>
  <c r="J67" i="12"/>
  <c r="A208" i="14"/>
  <c r="X207" i="14"/>
  <c r="N207" i="14"/>
  <c r="AC207" i="14"/>
  <c r="S207" i="14"/>
  <c r="V221" i="13"/>
  <c r="U220" i="13"/>
  <c r="T220" i="13"/>
  <c r="L167" i="7"/>
  <c r="G67" i="12" s="1"/>
  <c r="H67" i="12" s="1"/>
  <c r="I67" i="12" s="1"/>
  <c r="G168" i="7"/>
  <c r="S173" i="7" l="1"/>
  <c r="J68" i="12"/>
  <c r="A209" i="14"/>
  <c r="AC208" i="14"/>
  <c r="S208" i="14"/>
  <c r="X208" i="14"/>
  <c r="N208" i="14"/>
  <c r="T221" i="13"/>
  <c r="V222" i="13"/>
  <c r="U221" i="13"/>
  <c r="G169" i="7"/>
  <c r="L168" i="7"/>
  <c r="G68" i="12" s="1"/>
  <c r="H68" i="12" s="1"/>
  <c r="I68" i="12" s="1"/>
  <c r="S174" i="7" l="1"/>
  <c r="A210" i="14"/>
  <c r="AC209" i="14"/>
  <c r="N209" i="14"/>
  <c r="X209" i="14"/>
  <c r="S209" i="14"/>
  <c r="J69" i="12"/>
  <c r="T222" i="13"/>
  <c r="U222" i="13"/>
  <c r="V223" i="13"/>
  <c r="G170" i="7"/>
  <c r="L169" i="7"/>
  <c r="G69" i="12" s="1"/>
  <c r="H69" i="12" s="1"/>
  <c r="I69" i="12" s="1"/>
  <c r="S175" i="7" l="1"/>
  <c r="J70" i="12"/>
  <c r="A211" i="14"/>
  <c r="AC210" i="14"/>
  <c r="X210" i="14"/>
  <c r="S210" i="14"/>
  <c r="N210" i="14"/>
  <c r="V224" i="13"/>
  <c r="U223" i="13"/>
  <c r="T223" i="13"/>
  <c r="G171" i="7"/>
  <c r="L170" i="7"/>
  <c r="G70" i="12" s="1"/>
  <c r="H70" i="12" s="1"/>
  <c r="I70" i="12" s="1"/>
  <c r="S176" i="7" l="1"/>
  <c r="A212" i="14"/>
  <c r="X211" i="14"/>
  <c r="AC211" i="14"/>
  <c r="S211" i="14"/>
  <c r="N211" i="14"/>
  <c r="J71" i="12"/>
  <c r="V225" i="13"/>
  <c r="T224" i="13"/>
  <c r="U224" i="13"/>
  <c r="G172" i="7"/>
  <c r="L171" i="7"/>
  <c r="G71" i="12" s="1"/>
  <c r="H71" i="12" s="1"/>
  <c r="I71" i="12" s="1"/>
  <c r="S177" i="7" l="1"/>
  <c r="J72" i="12"/>
  <c r="A213" i="14"/>
  <c r="AC212" i="14"/>
  <c r="S212" i="14"/>
  <c r="X212" i="14"/>
  <c r="N212" i="14"/>
  <c r="U225" i="13"/>
  <c r="V226" i="13"/>
  <c r="T225" i="13"/>
  <c r="G173" i="7"/>
  <c r="L172" i="7"/>
  <c r="G72" i="12" s="1"/>
  <c r="H72" i="12" s="1"/>
  <c r="I72" i="12" s="1"/>
  <c r="S178" i="7" l="1"/>
  <c r="J73" i="12"/>
  <c r="A214" i="14"/>
  <c r="S213" i="14"/>
  <c r="X213" i="14"/>
  <c r="AC213" i="14"/>
  <c r="N213" i="14"/>
  <c r="T226" i="13"/>
  <c r="U226" i="13"/>
  <c r="V227" i="13"/>
  <c r="L173" i="7"/>
  <c r="G73" i="12" s="1"/>
  <c r="H73" i="12" s="1"/>
  <c r="I73" i="12" s="1"/>
  <c r="G174" i="7"/>
  <c r="S179" i="7" l="1"/>
  <c r="A215" i="14"/>
  <c r="X214" i="14"/>
  <c r="AC214" i="14"/>
  <c r="N214" i="14"/>
  <c r="S214" i="14"/>
  <c r="J74" i="12"/>
  <c r="T227" i="13"/>
  <c r="U227" i="13"/>
  <c r="V228" i="13"/>
  <c r="G175" i="7"/>
  <c r="L174" i="7"/>
  <c r="G74" i="12" s="1"/>
  <c r="H74" i="12" s="1"/>
  <c r="I74" i="12" s="1"/>
  <c r="S180" i="7" l="1"/>
  <c r="J75" i="12"/>
  <c r="A216" i="14"/>
  <c r="X215" i="14"/>
  <c r="AC215" i="14"/>
  <c r="N215" i="14"/>
  <c r="S215" i="14"/>
  <c r="T228" i="13"/>
  <c r="U228" i="13"/>
  <c r="V229" i="13"/>
  <c r="L175" i="7"/>
  <c r="G75" i="12" s="1"/>
  <c r="H75" i="12" s="1"/>
  <c r="I75" i="12" s="1"/>
  <c r="G176" i="7"/>
  <c r="S181" i="7" l="1"/>
  <c r="A217" i="14"/>
  <c r="AC216" i="14"/>
  <c r="X216" i="14"/>
  <c r="N216" i="14"/>
  <c r="S216" i="14"/>
  <c r="J76" i="12"/>
  <c r="V230" i="13"/>
  <c r="T229" i="13"/>
  <c r="U229" i="13"/>
  <c r="G177" i="7"/>
  <c r="L176" i="7"/>
  <c r="G76" i="12" s="1"/>
  <c r="H76" i="12" s="1"/>
  <c r="I76" i="12" s="1"/>
  <c r="S182" i="7" l="1"/>
  <c r="J77" i="12"/>
  <c r="A218" i="14"/>
  <c r="AC217" i="14"/>
  <c r="N217" i="14"/>
  <c r="S217" i="14"/>
  <c r="X217" i="14"/>
  <c r="U230" i="13"/>
  <c r="V231" i="13"/>
  <c r="T230" i="13"/>
  <c r="L177" i="7"/>
  <c r="G77" i="12" s="1"/>
  <c r="H77" i="12" s="1"/>
  <c r="I77" i="12" s="1"/>
  <c r="G178" i="7"/>
  <c r="S183" i="7" l="1"/>
  <c r="A219" i="14"/>
  <c r="AC218" i="14"/>
  <c r="S218" i="14"/>
  <c r="N218" i="14"/>
  <c r="X218" i="14"/>
  <c r="J78" i="12"/>
  <c r="T231" i="13"/>
  <c r="U231" i="13"/>
  <c r="V232" i="13"/>
  <c r="G179" i="7"/>
  <c r="L178" i="7"/>
  <c r="G78" i="12" s="1"/>
  <c r="H78" i="12" s="1"/>
  <c r="I78" i="12" s="1"/>
  <c r="S184" i="7" l="1"/>
  <c r="J79" i="12"/>
  <c r="A220" i="14"/>
  <c r="X219" i="14"/>
  <c r="AC219" i="14"/>
  <c r="S219" i="14"/>
  <c r="N219" i="14"/>
  <c r="T232" i="13"/>
  <c r="U232" i="13"/>
  <c r="V233" i="13"/>
  <c r="G180" i="7"/>
  <c r="L179" i="7"/>
  <c r="G79" i="12" s="1"/>
  <c r="H79" i="12" s="1"/>
  <c r="I79" i="12" s="1"/>
  <c r="S185" i="7" l="1"/>
  <c r="A221" i="14"/>
  <c r="AC220" i="14"/>
  <c r="S220" i="14"/>
  <c r="X220" i="14"/>
  <c r="N220" i="14"/>
  <c r="J80" i="12"/>
  <c r="V234" i="13"/>
  <c r="T233" i="13"/>
  <c r="U233" i="13"/>
  <c r="G181" i="7"/>
  <c r="L180" i="7"/>
  <c r="G80" i="12" s="1"/>
  <c r="H80" i="12" s="1"/>
  <c r="I80" i="12" s="1"/>
  <c r="S186" i="7" l="1"/>
  <c r="J81" i="12"/>
  <c r="A222" i="14"/>
  <c r="S221" i="14"/>
  <c r="AC221" i="14"/>
  <c r="X221" i="14"/>
  <c r="N221" i="14"/>
  <c r="U234" i="13"/>
  <c r="V235" i="13"/>
  <c r="T234" i="13"/>
  <c r="L181" i="7"/>
  <c r="G81" i="12" s="1"/>
  <c r="H81" i="12" s="1"/>
  <c r="I81" i="12" s="1"/>
  <c r="G182" i="7"/>
  <c r="S187" i="7" l="1"/>
  <c r="A223" i="14"/>
  <c r="AC222" i="14"/>
  <c r="X222" i="14"/>
  <c r="S222" i="14"/>
  <c r="N222" i="14"/>
  <c r="J82" i="12"/>
  <c r="U235" i="13"/>
  <c r="V236" i="13"/>
  <c r="T235" i="13"/>
  <c r="G183" i="7"/>
  <c r="L182" i="7"/>
  <c r="G82" i="12" s="1"/>
  <c r="H82" i="12" s="1"/>
  <c r="I82" i="12" s="1"/>
  <c r="S188" i="7" l="1"/>
  <c r="J83" i="12"/>
  <c r="A224" i="14"/>
  <c r="AC223" i="14"/>
  <c r="X223" i="14"/>
  <c r="N223" i="14"/>
  <c r="S223" i="14"/>
  <c r="U236" i="13"/>
  <c r="T236" i="13"/>
  <c r="V237" i="13"/>
  <c r="L183" i="7"/>
  <c r="G83" i="12" s="1"/>
  <c r="H83" i="12" s="1"/>
  <c r="I83" i="12" s="1"/>
  <c r="G184" i="7"/>
  <c r="S189" i="7" l="1"/>
  <c r="A225" i="14"/>
  <c r="AC224" i="14"/>
  <c r="X224" i="14"/>
  <c r="S224" i="14"/>
  <c r="N224" i="14"/>
  <c r="J84" i="12"/>
  <c r="V238" i="13"/>
  <c r="U237" i="13"/>
  <c r="T237" i="13"/>
  <c r="G185" i="7"/>
  <c r="L184" i="7"/>
  <c r="G84" i="12" s="1"/>
  <c r="H84" i="12" s="1"/>
  <c r="I84" i="12" s="1"/>
  <c r="S190" i="7" l="1"/>
  <c r="J85" i="12"/>
  <c r="A226" i="14"/>
  <c r="AC225" i="14"/>
  <c r="N225" i="14"/>
  <c r="X225" i="14"/>
  <c r="S225" i="14"/>
  <c r="T238" i="13"/>
  <c r="V239" i="13"/>
  <c r="U238" i="13"/>
  <c r="G186" i="7"/>
  <c r="L185" i="7"/>
  <c r="G85" i="12" s="1"/>
  <c r="H85" i="12" s="1"/>
  <c r="I85" i="12" s="1"/>
  <c r="S191" i="7" l="1"/>
  <c r="A227" i="14"/>
  <c r="AL226" i="14"/>
  <c r="AC226" i="14"/>
  <c r="X226" i="14"/>
  <c r="S226" i="14"/>
  <c r="N226" i="14"/>
  <c r="J86" i="12"/>
  <c r="U239" i="13"/>
  <c r="T239" i="13"/>
  <c r="V240" i="13"/>
  <c r="G187" i="7"/>
  <c r="L186" i="7"/>
  <c r="G86" i="12" s="1"/>
  <c r="H86" i="12" s="1"/>
  <c r="I86" i="12" s="1"/>
  <c r="S192" i="7" l="1"/>
  <c r="J87" i="12"/>
  <c r="A228" i="14"/>
  <c r="X227" i="14"/>
  <c r="S227" i="14"/>
  <c r="AC227" i="14"/>
  <c r="AL227" i="14"/>
  <c r="N227" i="14"/>
  <c r="V241" i="13"/>
  <c r="U240" i="13"/>
  <c r="T240" i="13"/>
  <c r="G188" i="7"/>
  <c r="L187" i="7"/>
  <c r="G87" i="12" s="1"/>
  <c r="H87" i="12" s="1"/>
  <c r="I87" i="12" s="1"/>
  <c r="S193" i="7" l="1"/>
  <c r="A229" i="14"/>
  <c r="AL228" i="14"/>
  <c r="S228" i="14"/>
  <c r="AC228" i="14"/>
  <c r="X228" i="14"/>
  <c r="N228" i="14"/>
  <c r="J88" i="12"/>
  <c r="U241" i="13"/>
  <c r="T241" i="13"/>
  <c r="V242" i="13"/>
  <c r="G189" i="7"/>
  <c r="L188" i="7"/>
  <c r="G88" i="12" s="1"/>
  <c r="H88" i="12" s="1"/>
  <c r="I88" i="12" s="1"/>
  <c r="S194" i="7" l="1"/>
  <c r="J89" i="12"/>
  <c r="A230" i="14"/>
  <c r="AL229" i="14"/>
  <c r="AC229" i="14"/>
  <c r="S229" i="14"/>
  <c r="N229" i="14"/>
  <c r="X229" i="14"/>
  <c r="U242" i="13"/>
  <c r="T242" i="13"/>
  <c r="V243" i="13"/>
  <c r="L189" i="7"/>
  <c r="G89" i="12" s="1"/>
  <c r="H89" i="12" s="1"/>
  <c r="I89" i="12" s="1"/>
  <c r="G190" i="7"/>
  <c r="S195" i="7" l="1"/>
  <c r="A231" i="14"/>
  <c r="AL230" i="14"/>
  <c r="AC230" i="14"/>
  <c r="X230" i="14"/>
  <c r="S230" i="14"/>
  <c r="N230" i="14"/>
  <c r="J90" i="12"/>
  <c r="U243" i="13"/>
  <c r="V244" i="13"/>
  <c r="T243" i="13"/>
  <c r="G191" i="7"/>
  <c r="L190" i="7"/>
  <c r="G90" i="12" s="1"/>
  <c r="H90" i="12" s="1"/>
  <c r="I90" i="12" s="1"/>
  <c r="S196" i="7" l="1"/>
  <c r="J91" i="12"/>
  <c r="A232" i="14"/>
  <c r="AC231" i="14"/>
  <c r="AL231" i="14"/>
  <c r="X231" i="14"/>
  <c r="S231" i="14"/>
  <c r="N231" i="14"/>
  <c r="T244" i="13"/>
  <c r="U244" i="13"/>
  <c r="V245" i="13"/>
  <c r="L191" i="7"/>
  <c r="G91" i="12" s="1"/>
  <c r="H91" i="12" s="1"/>
  <c r="I91" i="12" s="1"/>
  <c r="G192" i="7"/>
  <c r="S197" i="7" l="1"/>
  <c r="A233" i="14"/>
  <c r="AL232" i="14"/>
  <c r="AC232" i="14"/>
  <c r="S232" i="14"/>
  <c r="N232" i="14"/>
  <c r="X232" i="14"/>
  <c r="J92" i="12"/>
  <c r="V246" i="13"/>
  <c r="T245" i="13"/>
  <c r="U245" i="13"/>
  <c r="G193" i="7"/>
  <c r="L192" i="7"/>
  <c r="G92" i="12" s="1"/>
  <c r="H92" i="12" s="1"/>
  <c r="I92" i="12" s="1"/>
  <c r="S198" i="7" l="1"/>
  <c r="J93" i="12"/>
  <c r="A234" i="14"/>
  <c r="AC233" i="14"/>
  <c r="AL233" i="14"/>
  <c r="N233" i="14"/>
  <c r="X233" i="14"/>
  <c r="S233" i="14"/>
  <c r="V247" i="13"/>
  <c r="T246" i="13"/>
  <c r="U246" i="13"/>
  <c r="L193" i="7"/>
  <c r="G93" i="12" s="1"/>
  <c r="H93" i="12" s="1"/>
  <c r="I93" i="12" s="1"/>
  <c r="G194" i="7"/>
  <c r="S199" i="7" l="1"/>
  <c r="A235" i="14"/>
  <c r="AL234" i="14"/>
  <c r="AC234" i="14"/>
  <c r="N234" i="14"/>
  <c r="X234" i="14"/>
  <c r="S234" i="14"/>
  <c r="J94" i="12"/>
  <c r="U247" i="13"/>
  <c r="T247" i="13"/>
  <c r="V248" i="13"/>
  <c r="G195" i="7"/>
  <c r="L194" i="7"/>
  <c r="G94" i="12" s="1"/>
  <c r="H94" i="12" s="1"/>
  <c r="I94" i="12" s="1"/>
  <c r="S200" i="7" l="1"/>
  <c r="J95" i="12"/>
  <c r="A236" i="14"/>
  <c r="X235" i="14"/>
  <c r="S235" i="14"/>
  <c r="AL235" i="14"/>
  <c r="AC235" i="14"/>
  <c r="N235" i="14"/>
  <c r="V249" i="13"/>
  <c r="U248" i="13"/>
  <c r="T248" i="13"/>
  <c r="G196" i="7"/>
  <c r="L195" i="7"/>
  <c r="G95" i="12" s="1"/>
  <c r="H95" i="12" s="1"/>
  <c r="I95" i="12" s="1"/>
  <c r="S201" i="7" l="1"/>
  <c r="A237" i="14"/>
  <c r="AC236" i="14"/>
  <c r="AL236" i="14"/>
  <c r="S236" i="14"/>
  <c r="X236" i="14"/>
  <c r="N236" i="14"/>
  <c r="J96" i="12"/>
  <c r="T249" i="13"/>
  <c r="V250" i="13"/>
  <c r="U249" i="13"/>
  <c r="G197" i="7"/>
  <c r="L196" i="7"/>
  <c r="G96" i="12" s="1"/>
  <c r="H96" i="12" s="1"/>
  <c r="I96" i="12" s="1"/>
  <c r="S202" i="7" l="1"/>
  <c r="J97" i="12"/>
  <c r="A238" i="14"/>
  <c r="AC237" i="14"/>
  <c r="AL237" i="14"/>
  <c r="X237" i="14"/>
  <c r="S237" i="14"/>
  <c r="N237" i="14"/>
  <c r="T250" i="13"/>
  <c r="V251" i="13"/>
  <c r="U250" i="13"/>
  <c r="L197" i="7"/>
  <c r="G97" i="12" s="1"/>
  <c r="H97" i="12" s="1"/>
  <c r="I97" i="12" s="1"/>
  <c r="G198" i="7"/>
  <c r="S203" i="7" l="1"/>
  <c r="A239" i="14"/>
  <c r="AL238" i="14"/>
  <c r="AC238" i="14"/>
  <c r="X238" i="14"/>
  <c r="S238" i="14"/>
  <c r="N238" i="14"/>
  <c r="J98" i="12"/>
  <c r="V252" i="13"/>
  <c r="U251" i="13"/>
  <c r="T251" i="13"/>
  <c r="G199" i="7"/>
  <c r="L198" i="7"/>
  <c r="G98" i="12" s="1"/>
  <c r="H98" i="12" s="1"/>
  <c r="I98" i="12" s="1"/>
  <c r="S204" i="7" l="1"/>
  <c r="J99" i="12"/>
  <c r="A240" i="14"/>
  <c r="AL239" i="14"/>
  <c r="X239" i="14"/>
  <c r="S239" i="14"/>
  <c r="N239" i="14"/>
  <c r="AC239" i="14"/>
  <c r="V253" i="13"/>
  <c r="T252" i="13"/>
  <c r="U252" i="13"/>
  <c r="L199" i="7"/>
  <c r="G99" i="12" s="1"/>
  <c r="H99" i="12" s="1"/>
  <c r="I99" i="12" s="1"/>
  <c r="G200" i="7"/>
  <c r="S205" i="7" l="1"/>
  <c r="A241" i="14"/>
  <c r="AL240" i="14"/>
  <c r="AC240" i="14"/>
  <c r="X240" i="14"/>
  <c r="S240" i="14"/>
  <c r="N240" i="14"/>
  <c r="J100" i="12"/>
  <c r="U253" i="13"/>
  <c r="V254" i="13"/>
  <c r="T253" i="13"/>
  <c r="G201" i="7"/>
  <c r="L200" i="7"/>
  <c r="G100" i="12" s="1"/>
  <c r="H100" i="12" s="1"/>
  <c r="I100" i="12" s="1"/>
  <c r="S206" i="7" l="1"/>
  <c r="J101" i="12"/>
  <c r="A242" i="14"/>
  <c r="AC241" i="14"/>
  <c r="AL241" i="14"/>
  <c r="X241" i="14"/>
  <c r="S241" i="14"/>
  <c r="N241" i="14"/>
  <c r="U254" i="13"/>
  <c r="T254" i="13"/>
  <c r="V255" i="13"/>
  <c r="G202" i="7"/>
  <c r="L201" i="7"/>
  <c r="G101" i="12" s="1"/>
  <c r="H101" i="12" s="1"/>
  <c r="I101" i="12" s="1"/>
  <c r="S207" i="7" l="1"/>
  <c r="A243" i="14"/>
  <c r="AL242" i="14"/>
  <c r="AC242" i="14"/>
  <c r="S242" i="14"/>
  <c r="N242" i="14"/>
  <c r="X242" i="14"/>
  <c r="J102" i="12"/>
  <c r="V256" i="13"/>
  <c r="U255" i="13"/>
  <c r="T255" i="13"/>
  <c r="G203" i="7"/>
  <c r="L202" i="7"/>
  <c r="G102" i="12" s="1"/>
  <c r="H102" i="12" s="1"/>
  <c r="I102" i="12" s="1"/>
  <c r="S208" i="7" l="1"/>
  <c r="J103" i="12"/>
  <c r="A244" i="14"/>
  <c r="X243" i="14"/>
  <c r="S243" i="14"/>
  <c r="N243" i="14"/>
  <c r="AC243" i="14"/>
  <c r="AL243" i="14"/>
  <c r="V257" i="13"/>
  <c r="T256" i="13"/>
  <c r="U256" i="13"/>
  <c r="G204" i="7"/>
  <c r="L203" i="7"/>
  <c r="G103" i="12" s="1"/>
  <c r="H103" i="12" s="1"/>
  <c r="I103" i="12" s="1"/>
  <c r="S209" i="7" l="1"/>
  <c r="A245" i="14"/>
  <c r="AC244" i="14"/>
  <c r="AL244" i="14"/>
  <c r="S244" i="14"/>
  <c r="N244" i="14"/>
  <c r="X244" i="14"/>
  <c r="J104" i="12"/>
  <c r="U257" i="13"/>
  <c r="V258" i="13"/>
  <c r="T257" i="13"/>
  <c r="G205" i="7"/>
  <c r="L204" i="7"/>
  <c r="G104" i="12" s="1"/>
  <c r="H104" i="12" s="1"/>
  <c r="I104" i="12" s="1"/>
  <c r="S210" i="7" l="1"/>
  <c r="J105" i="12"/>
  <c r="A246" i="14"/>
  <c r="AL245" i="14"/>
  <c r="AC245" i="14"/>
  <c r="S245" i="14"/>
  <c r="N245" i="14"/>
  <c r="X245" i="14"/>
  <c r="U258" i="13"/>
  <c r="T258" i="13"/>
  <c r="V259" i="13"/>
  <c r="L205" i="7"/>
  <c r="G105" i="12" s="1"/>
  <c r="H105" i="12" s="1"/>
  <c r="I105" i="12" s="1"/>
  <c r="G206" i="7"/>
  <c r="S211" i="7" l="1"/>
  <c r="A247" i="14"/>
  <c r="AL246" i="14"/>
  <c r="AC246" i="14"/>
  <c r="X246" i="14"/>
  <c r="N246" i="14"/>
  <c r="S246" i="14"/>
  <c r="J106" i="12"/>
  <c r="V260" i="13"/>
  <c r="U259" i="13"/>
  <c r="T259" i="13"/>
  <c r="G207" i="7"/>
  <c r="L206" i="7"/>
  <c r="G106" i="12" s="1"/>
  <c r="H106" i="12" s="1"/>
  <c r="I106" i="12" s="1"/>
  <c r="S212" i="7" l="1"/>
  <c r="J107" i="12"/>
  <c r="A248" i="14"/>
  <c r="AC247" i="14"/>
  <c r="AL247" i="14"/>
  <c r="X247" i="14"/>
  <c r="N247" i="14"/>
  <c r="S247" i="14"/>
  <c r="T260" i="13"/>
  <c r="V261" i="13"/>
  <c r="U260" i="13"/>
  <c r="L207" i="7"/>
  <c r="G107" i="12" s="1"/>
  <c r="H107" i="12" s="1"/>
  <c r="I107" i="12" s="1"/>
  <c r="G208" i="7"/>
  <c r="S213" i="7" l="1"/>
  <c r="A249" i="14"/>
  <c r="AL248" i="14"/>
  <c r="AC248" i="14"/>
  <c r="X248" i="14"/>
  <c r="S248" i="14"/>
  <c r="N248" i="14"/>
  <c r="J108" i="12"/>
  <c r="T261" i="13"/>
  <c r="U261" i="13"/>
  <c r="V262" i="13"/>
  <c r="G209" i="7"/>
  <c r="L208" i="7"/>
  <c r="G108" i="12" s="1"/>
  <c r="H108" i="12" s="1"/>
  <c r="I108" i="12" s="1"/>
  <c r="S214" i="7" l="1"/>
  <c r="J109" i="12"/>
  <c r="A250" i="14"/>
  <c r="AC249" i="14"/>
  <c r="AL249" i="14"/>
  <c r="N249" i="14"/>
  <c r="X249" i="14"/>
  <c r="S249" i="14"/>
  <c r="V263" i="13"/>
  <c r="T262" i="13"/>
  <c r="U262" i="13"/>
  <c r="L209" i="7"/>
  <c r="G109" i="12" s="1"/>
  <c r="H109" i="12" s="1"/>
  <c r="I109" i="12" s="1"/>
  <c r="G210" i="7"/>
  <c r="S215" i="7" l="1"/>
  <c r="A251" i="14"/>
  <c r="AL250" i="14"/>
  <c r="AC250" i="14"/>
  <c r="N250" i="14"/>
  <c r="X250" i="14"/>
  <c r="S250" i="14"/>
  <c r="J110" i="12"/>
  <c r="U263" i="13"/>
  <c r="V264" i="13"/>
  <c r="T263" i="13"/>
  <c r="G211" i="7"/>
  <c r="L210" i="7"/>
  <c r="G110" i="12" s="1"/>
  <c r="H110" i="12" s="1"/>
  <c r="I110" i="12" s="1"/>
  <c r="S216" i="7" l="1"/>
  <c r="J111" i="12"/>
  <c r="A252" i="14"/>
  <c r="AC251" i="14"/>
  <c r="X251" i="14"/>
  <c r="S251" i="14"/>
  <c r="AL251" i="14"/>
  <c r="N251" i="14"/>
  <c r="T264" i="13"/>
  <c r="U264" i="13"/>
  <c r="V265" i="13"/>
  <c r="G212" i="7"/>
  <c r="L211" i="7"/>
  <c r="G111" i="12" s="1"/>
  <c r="H111" i="12" s="1"/>
  <c r="I111" i="12" s="1"/>
  <c r="S217" i="7" l="1"/>
  <c r="A253" i="14"/>
  <c r="AC252" i="14"/>
  <c r="AL252" i="14"/>
  <c r="S252" i="14"/>
  <c r="X252" i="14"/>
  <c r="N252" i="14"/>
  <c r="J112" i="12"/>
  <c r="V266" i="13"/>
  <c r="T265" i="13"/>
  <c r="U265" i="13"/>
  <c r="G213" i="7"/>
  <c r="L212" i="7"/>
  <c r="G112" i="12" s="1"/>
  <c r="H112" i="12" s="1"/>
  <c r="I112" i="12" s="1"/>
  <c r="S218" i="7" l="1"/>
  <c r="J113" i="12"/>
  <c r="A254" i="14"/>
  <c r="X253" i="14"/>
  <c r="S253" i="14"/>
  <c r="AC253" i="14"/>
  <c r="N253" i="14"/>
  <c r="AL253" i="14"/>
  <c r="V267" i="13"/>
  <c r="U266" i="13"/>
  <c r="T266" i="13"/>
  <c r="L213" i="7"/>
  <c r="G113" i="12" s="1"/>
  <c r="H113" i="12" s="1"/>
  <c r="I113" i="12" s="1"/>
  <c r="G214" i="7"/>
  <c r="S219" i="7" l="1"/>
  <c r="J114" i="12"/>
  <c r="A255" i="14"/>
  <c r="AL254" i="14"/>
  <c r="AC254" i="14"/>
  <c r="X254" i="14"/>
  <c r="S254" i="14"/>
  <c r="N254" i="14"/>
  <c r="T267" i="13"/>
  <c r="V268" i="13"/>
  <c r="U267" i="13"/>
  <c r="G215" i="7"/>
  <c r="L214" i="7"/>
  <c r="G114" i="12" s="1"/>
  <c r="H114" i="12" s="1"/>
  <c r="I114" i="12" s="1"/>
  <c r="S220" i="7" l="1"/>
  <c r="A256" i="14"/>
  <c r="AL255" i="14"/>
  <c r="AC255" i="14"/>
  <c r="X255" i="14"/>
  <c r="N255" i="14"/>
  <c r="S255" i="14"/>
  <c r="J115" i="12"/>
  <c r="T268" i="13"/>
  <c r="U268" i="13"/>
  <c r="V269" i="13"/>
  <c r="L215" i="7"/>
  <c r="G115" i="12" s="1"/>
  <c r="H115" i="12" s="1"/>
  <c r="I115" i="12" s="1"/>
  <c r="G216" i="7"/>
  <c r="S221" i="7" l="1"/>
  <c r="J116" i="12"/>
  <c r="A257" i="14"/>
  <c r="AL256" i="14"/>
  <c r="AC256" i="14"/>
  <c r="X256" i="14"/>
  <c r="N256" i="14"/>
  <c r="S256" i="14"/>
  <c r="T269" i="13"/>
  <c r="V270" i="13"/>
  <c r="U269" i="13"/>
  <c r="G217" i="7"/>
  <c r="L216" i="7"/>
  <c r="G116" i="12" s="1"/>
  <c r="H116" i="12" s="1"/>
  <c r="I116" i="12" s="1"/>
  <c r="S222" i="7" l="1"/>
  <c r="BN6" i="13"/>
  <c r="BM6" i="13"/>
  <c r="BL6" i="13"/>
  <c r="A258" i="14"/>
  <c r="AC257" i="14"/>
  <c r="AL257" i="14"/>
  <c r="N257" i="14"/>
  <c r="X257" i="14"/>
  <c r="S257" i="14"/>
  <c r="J117" i="12"/>
  <c r="U270" i="13"/>
  <c r="T270" i="13"/>
  <c r="V271" i="13"/>
  <c r="L217" i="7"/>
  <c r="G117" i="12" s="1"/>
  <c r="H117" i="12" s="1"/>
  <c r="I117" i="12" s="1"/>
  <c r="G218" i="7"/>
  <c r="S223" i="7" l="1"/>
  <c r="BL7" i="13"/>
  <c r="BN7" i="13"/>
  <c r="BM7" i="13"/>
  <c r="A259" i="14"/>
  <c r="AL258" i="14"/>
  <c r="AC258" i="14"/>
  <c r="N258" i="14"/>
  <c r="S258" i="14"/>
  <c r="X258" i="14"/>
  <c r="J118" i="12"/>
  <c r="V272" i="13"/>
  <c r="U271" i="13"/>
  <c r="T271" i="13"/>
  <c r="G219" i="7"/>
  <c r="L218" i="7"/>
  <c r="G118" i="12" s="1"/>
  <c r="H118" i="12" s="1"/>
  <c r="I118" i="12" s="1"/>
  <c r="S224" i="7" l="1"/>
  <c r="BN8" i="13"/>
  <c r="BM8" i="13"/>
  <c r="BL8" i="13"/>
  <c r="A260" i="14"/>
  <c r="AC259" i="14"/>
  <c r="X259" i="14"/>
  <c r="S259" i="14"/>
  <c r="AL259" i="14"/>
  <c r="N259" i="14"/>
  <c r="J119" i="12"/>
  <c r="T272" i="13"/>
  <c r="V273" i="13"/>
  <c r="U272" i="13"/>
  <c r="G220" i="7"/>
  <c r="L219" i="7"/>
  <c r="G119" i="12" s="1"/>
  <c r="H119" i="12" s="1"/>
  <c r="I119" i="12" s="1"/>
  <c r="S225" i="7" l="1"/>
  <c r="BM9" i="13"/>
  <c r="BL9" i="13"/>
  <c r="BN9" i="13"/>
  <c r="A261" i="14"/>
  <c r="AC260" i="14"/>
  <c r="AL260" i="14"/>
  <c r="S260" i="14"/>
  <c r="N260" i="14"/>
  <c r="X260" i="14"/>
  <c r="J120" i="12"/>
  <c r="T273" i="13"/>
  <c r="V274" i="13"/>
  <c r="U273" i="13"/>
  <c r="G221" i="7"/>
  <c r="L220" i="7"/>
  <c r="G120" i="12" s="1"/>
  <c r="H120" i="12" s="1"/>
  <c r="I120" i="12" s="1"/>
  <c r="S226" i="7" l="1"/>
  <c r="BN10" i="13"/>
  <c r="BM10" i="13"/>
  <c r="BL10" i="13"/>
  <c r="A262" i="14"/>
  <c r="AL261" i="14"/>
  <c r="AC261" i="14"/>
  <c r="S261" i="14"/>
  <c r="X261" i="14"/>
  <c r="N261" i="14"/>
  <c r="J121" i="12"/>
  <c r="V275" i="13"/>
  <c r="U274" i="13"/>
  <c r="T274" i="13"/>
  <c r="G222" i="7"/>
  <c r="L221" i="7"/>
  <c r="G121" i="12" s="1"/>
  <c r="H121" i="12" s="1"/>
  <c r="I121" i="12" s="1"/>
  <c r="S227" i="7" l="1"/>
  <c r="BN11" i="13"/>
  <c r="BM11" i="13"/>
  <c r="BL11" i="13"/>
  <c r="A263" i="14"/>
  <c r="AL262" i="14"/>
  <c r="X262" i="14"/>
  <c r="AC262" i="14"/>
  <c r="S262" i="14"/>
  <c r="N262" i="14"/>
  <c r="J122" i="12"/>
  <c r="T275" i="13"/>
  <c r="V276" i="13"/>
  <c r="U275" i="13"/>
  <c r="G223" i="7"/>
  <c r="L222" i="7"/>
  <c r="G122" i="12" s="1"/>
  <c r="H122" i="12" s="1"/>
  <c r="I122" i="12" s="1"/>
  <c r="S228" i="7" l="1"/>
  <c r="BL12" i="13"/>
  <c r="BN12" i="13"/>
  <c r="BM12" i="13"/>
  <c r="A264" i="14"/>
  <c r="AL263" i="14"/>
  <c r="X263" i="14"/>
  <c r="AC263" i="14"/>
  <c r="S263" i="14"/>
  <c r="N263" i="14"/>
  <c r="J123" i="12"/>
  <c r="T276" i="13"/>
  <c r="U276" i="13"/>
  <c r="V277" i="13"/>
  <c r="G224" i="7"/>
  <c r="L223" i="7"/>
  <c r="G123" i="12" s="1"/>
  <c r="H123" i="12" s="1"/>
  <c r="I123" i="12" s="1"/>
  <c r="S229" i="7" l="1"/>
  <c r="BN13" i="13"/>
  <c r="BM13" i="13"/>
  <c r="BL13" i="13"/>
  <c r="A265" i="14"/>
  <c r="AL264" i="14"/>
  <c r="AC264" i="14"/>
  <c r="X264" i="14"/>
  <c r="S264" i="14"/>
  <c r="N264" i="14"/>
  <c r="J124" i="12"/>
  <c r="T277" i="13"/>
  <c r="U277" i="13"/>
  <c r="V278" i="13"/>
  <c r="G225" i="7"/>
  <c r="L224" i="7"/>
  <c r="G124" i="12" s="1"/>
  <c r="H124" i="12" s="1"/>
  <c r="I124" i="12" s="1"/>
  <c r="S230" i="7" l="1"/>
  <c r="BN14" i="13"/>
  <c r="BM14" i="13"/>
  <c r="BL14" i="13"/>
  <c r="A266" i="14"/>
  <c r="AC265" i="14"/>
  <c r="AL265" i="14"/>
  <c r="N265" i="14"/>
  <c r="X265" i="14"/>
  <c r="S265" i="14"/>
  <c r="J125" i="12"/>
  <c r="V279" i="13"/>
  <c r="U278" i="13"/>
  <c r="T278" i="13"/>
  <c r="G226" i="7"/>
  <c r="L225" i="7"/>
  <c r="G125" i="12" s="1"/>
  <c r="H125" i="12" s="1"/>
  <c r="I125" i="12" s="1"/>
  <c r="S231" i="7" l="1"/>
  <c r="BN15" i="13"/>
  <c r="BL15" i="13"/>
  <c r="BM15" i="13"/>
  <c r="A267" i="14"/>
  <c r="AL266" i="14"/>
  <c r="AC266" i="14"/>
  <c r="N266" i="14"/>
  <c r="X266" i="14"/>
  <c r="S266" i="14"/>
  <c r="J126" i="12"/>
  <c r="T279" i="13"/>
  <c r="V280" i="13"/>
  <c r="U279" i="13"/>
  <c r="G227" i="7"/>
  <c r="L226" i="7"/>
  <c r="G126" i="12" s="1"/>
  <c r="H126" i="12" s="1"/>
  <c r="I126" i="12" s="1"/>
  <c r="S232" i="7" l="1"/>
  <c r="BN16" i="13"/>
  <c r="BM16" i="13"/>
  <c r="BL16" i="13"/>
  <c r="A268" i="14"/>
  <c r="AC267" i="14"/>
  <c r="X267" i="14"/>
  <c r="S267" i="14"/>
  <c r="AL267" i="14"/>
  <c r="N267" i="14"/>
  <c r="J127" i="12"/>
  <c r="T280" i="13"/>
  <c r="U280" i="13"/>
  <c r="V281" i="13"/>
  <c r="G228" i="7"/>
  <c r="L227" i="7"/>
  <c r="G127" i="12" s="1"/>
  <c r="H127" i="12" s="1"/>
  <c r="I127" i="12" s="1"/>
  <c r="S233" i="7" l="1"/>
  <c r="BM17" i="13"/>
  <c r="BL17" i="13"/>
  <c r="BN17" i="13"/>
  <c r="A269" i="14"/>
  <c r="AC268" i="14"/>
  <c r="AL268" i="14"/>
  <c r="S268" i="14"/>
  <c r="X268" i="14"/>
  <c r="N268" i="14"/>
  <c r="J128" i="12"/>
  <c r="V282" i="13"/>
  <c r="U281" i="13"/>
  <c r="T281" i="13"/>
  <c r="G229" i="7"/>
  <c r="L228" i="7"/>
  <c r="G128" i="12" s="1"/>
  <c r="H128" i="12" s="1"/>
  <c r="I128" i="12" s="1"/>
  <c r="S234" i="7" l="1"/>
  <c r="BN18" i="13"/>
  <c r="BL18" i="13"/>
  <c r="BM18" i="13"/>
  <c r="A270" i="14"/>
  <c r="AC269" i="14"/>
  <c r="X269" i="14"/>
  <c r="AL269" i="14"/>
  <c r="S269" i="14"/>
  <c r="N269" i="14"/>
  <c r="J129" i="12"/>
  <c r="V283" i="13"/>
  <c r="T282" i="13"/>
  <c r="U282" i="13"/>
  <c r="G230" i="7"/>
  <c r="L229" i="7"/>
  <c r="G129" i="12" s="1"/>
  <c r="H129" i="12" s="1"/>
  <c r="I129" i="12" s="1"/>
  <c r="S235" i="7" l="1"/>
  <c r="BN19" i="13"/>
  <c r="BM19" i="13"/>
  <c r="BL19" i="13"/>
  <c r="A271" i="14"/>
  <c r="AL270" i="14"/>
  <c r="AC270" i="14"/>
  <c r="X270" i="14"/>
  <c r="S270" i="14"/>
  <c r="N270" i="14"/>
  <c r="J130" i="12"/>
  <c r="U283" i="13"/>
  <c r="V284" i="13"/>
  <c r="T283" i="13"/>
  <c r="G231" i="7"/>
  <c r="L230" i="7"/>
  <c r="G130" i="12" s="1"/>
  <c r="H130" i="12" s="1"/>
  <c r="I130" i="12" s="1"/>
  <c r="S236" i="7" l="1"/>
  <c r="BL20" i="13"/>
  <c r="BN20" i="13"/>
  <c r="BM20" i="13"/>
  <c r="A272" i="14"/>
  <c r="AL271" i="14"/>
  <c r="X271" i="14"/>
  <c r="AC271" i="14"/>
  <c r="S271" i="14"/>
  <c r="N271" i="14"/>
  <c r="J131" i="12"/>
  <c r="T284" i="13"/>
  <c r="U284" i="13"/>
  <c r="V285" i="13"/>
  <c r="G232" i="7"/>
  <c r="L231" i="7"/>
  <c r="G131" i="12" s="1"/>
  <c r="H131" i="12" s="1"/>
  <c r="I131" i="12" s="1"/>
  <c r="S237" i="7" l="1"/>
  <c r="BN21" i="13"/>
  <c r="BM21" i="13"/>
  <c r="BL21" i="13"/>
  <c r="A273" i="14"/>
  <c r="AL272" i="14"/>
  <c r="AC272" i="14"/>
  <c r="S272" i="14"/>
  <c r="X272" i="14"/>
  <c r="N272" i="14"/>
  <c r="J132" i="12"/>
  <c r="T285" i="13"/>
  <c r="U285" i="13"/>
  <c r="V286" i="13"/>
  <c r="L232" i="7"/>
  <c r="G132" i="12" s="1"/>
  <c r="H132" i="12" s="1"/>
  <c r="I132" i="12" s="1"/>
  <c r="G233" i="7"/>
  <c r="S238" i="7" l="1"/>
  <c r="BN22" i="13"/>
  <c r="BM22" i="13"/>
  <c r="BL22" i="13"/>
  <c r="A274" i="14"/>
  <c r="AC273" i="14"/>
  <c r="AL273" i="14"/>
  <c r="N273" i="14"/>
  <c r="S273" i="14"/>
  <c r="X273" i="14"/>
  <c r="J133" i="12"/>
  <c r="V287" i="13"/>
  <c r="T286" i="13"/>
  <c r="U286" i="13"/>
  <c r="G234" i="7"/>
  <c r="L233" i="7"/>
  <c r="G133" i="12" s="1"/>
  <c r="H133" i="12" s="1"/>
  <c r="I133" i="12" s="1"/>
  <c r="S239" i="7" l="1"/>
  <c r="BN23" i="13"/>
  <c r="BM23" i="13"/>
  <c r="BL23" i="13"/>
  <c r="A275" i="14"/>
  <c r="AL274" i="14"/>
  <c r="AC274" i="14"/>
  <c r="N274" i="14"/>
  <c r="S274" i="14"/>
  <c r="X274" i="14"/>
  <c r="J134" i="12"/>
  <c r="U287" i="13"/>
  <c r="V288" i="13"/>
  <c r="T287" i="13"/>
  <c r="L234" i="7"/>
  <c r="G134" i="12" s="1"/>
  <c r="H134" i="12" s="1"/>
  <c r="I134" i="12" s="1"/>
  <c r="G235" i="7"/>
  <c r="S240" i="7" l="1"/>
  <c r="BN24" i="13"/>
  <c r="BM24" i="13"/>
  <c r="BL24" i="13"/>
  <c r="A276" i="14"/>
  <c r="AC275" i="14"/>
  <c r="X275" i="14"/>
  <c r="S275" i="14"/>
  <c r="AL275" i="14"/>
  <c r="N275" i="14"/>
  <c r="J135" i="12"/>
  <c r="T288" i="13"/>
  <c r="U288" i="13"/>
  <c r="V289" i="13"/>
  <c r="G236" i="7"/>
  <c r="L235" i="7"/>
  <c r="G135" i="12" s="1"/>
  <c r="H135" i="12" s="1"/>
  <c r="I135" i="12" s="1"/>
  <c r="S241" i="7" l="1"/>
  <c r="BM25" i="13"/>
  <c r="BL25" i="13"/>
  <c r="BN25" i="13"/>
  <c r="A277" i="14"/>
  <c r="AC276" i="14"/>
  <c r="AL276" i="14"/>
  <c r="S276" i="14"/>
  <c r="N276" i="14"/>
  <c r="X276" i="14"/>
  <c r="J136" i="12"/>
  <c r="V290" i="13"/>
  <c r="T289" i="13"/>
  <c r="U289" i="13"/>
  <c r="L236" i="7"/>
  <c r="G136" i="12" s="1"/>
  <c r="H136" i="12" s="1"/>
  <c r="I136" i="12" s="1"/>
  <c r="G237" i="7"/>
  <c r="S242" i="7" l="1"/>
  <c r="BN26" i="13"/>
  <c r="BM26" i="13"/>
  <c r="BL26" i="13"/>
  <c r="A278" i="14"/>
  <c r="AC277" i="14"/>
  <c r="AL277" i="14"/>
  <c r="S277" i="14"/>
  <c r="X277" i="14"/>
  <c r="N277" i="14"/>
  <c r="J137" i="12"/>
  <c r="U290" i="13"/>
  <c r="V291" i="13"/>
  <c r="T290" i="13"/>
  <c r="G238" i="7"/>
  <c r="L237" i="7"/>
  <c r="G137" i="12" s="1"/>
  <c r="H137" i="12" s="1"/>
  <c r="I137" i="12" s="1"/>
  <c r="S243" i="7" l="1"/>
  <c r="J138" i="12"/>
  <c r="BN27" i="13"/>
  <c r="BM27" i="13"/>
  <c r="BL27" i="13"/>
  <c r="A279" i="14"/>
  <c r="AL278" i="14"/>
  <c r="AC278" i="14"/>
  <c r="X278" i="14"/>
  <c r="N278" i="14"/>
  <c r="S278" i="14"/>
  <c r="T291" i="13"/>
  <c r="V292" i="13"/>
  <c r="U291" i="13"/>
  <c r="L238" i="7"/>
  <c r="G138" i="12" s="1"/>
  <c r="H138" i="12" s="1"/>
  <c r="I138" i="12" s="1"/>
  <c r="G239" i="7"/>
  <c r="S244" i="7" l="1"/>
  <c r="J139" i="12"/>
  <c r="BL28" i="13"/>
  <c r="BM28" i="13"/>
  <c r="BN28" i="13"/>
  <c r="A280" i="14"/>
  <c r="AL279" i="14"/>
  <c r="X279" i="14"/>
  <c r="AC279" i="14"/>
  <c r="N279" i="14"/>
  <c r="S279" i="14"/>
  <c r="U292" i="13"/>
  <c r="T292" i="13"/>
  <c r="V293" i="13"/>
  <c r="G240" i="7"/>
  <c r="L239" i="7"/>
  <c r="G139" i="12" s="1"/>
  <c r="H139" i="12" s="1"/>
  <c r="I139" i="12" s="1"/>
  <c r="S245" i="7" l="1"/>
  <c r="BN29" i="13"/>
  <c r="BM29" i="13"/>
  <c r="BL29" i="13"/>
  <c r="A281" i="14"/>
  <c r="AL280" i="14"/>
  <c r="AC280" i="14"/>
  <c r="S280" i="14"/>
  <c r="X280" i="14"/>
  <c r="N280" i="14"/>
  <c r="J140" i="12"/>
  <c r="V294" i="13"/>
  <c r="U293" i="13"/>
  <c r="T293" i="13"/>
  <c r="L240" i="7"/>
  <c r="G140" i="12" s="1"/>
  <c r="H140" i="12" s="1"/>
  <c r="I140" i="12" s="1"/>
  <c r="G241" i="7"/>
  <c r="S246" i="7" l="1"/>
  <c r="BN30" i="13"/>
  <c r="BM30" i="13"/>
  <c r="BL30" i="13"/>
  <c r="A282" i="14"/>
  <c r="AC281" i="14"/>
  <c r="AL281" i="14"/>
  <c r="N281" i="14"/>
  <c r="X281" i="14"/>
  <c r="S281" i="14"/>
  <c r="J141" i="12"/>
  <c r="T294" i="13"/>
  <c r="V295" i="13"/>
  <c r="U294" i="13"/>
  <c r="G242" i="7"/>
  <c r="L241" i="7"/>
  <c r="G141" i="12" s="1"/>
  <c r="H141" i="12" s="1"/>
  <c r="I141" i="12" s="1"/>
  <c r="S247" i="7" l="1"/>
  <c r="BN31" i="13"/>
  <c r="BM31" i="13"/>
  <c r="BL31" i="13"/>
  <c r="J142" i="12"/>
  <c r="A283" i="14"/>
  <c r="AL282" i="14"/>
  <c r="AC282" i="14"/>
  <c r="N282" i="14"/>
  <c r="X282" i="14"/>
  <c r="S282" i="14"/>
  <c r="U295" i="13"/>
  <c r="V296" i="13"/>
  <c r="T295" i="13"/>
  <c r="L242" i="7"/>
  <c r="G142" i="12" s="1"/>
  <c r="H142" i="12" s="1"/>
  <c r="I142" i="12" s="1"/>
  <c r="G243" i="7"/>
  <c r="S248" i="7" l="1"/>
  <c r="BN32" i="13"/>
  <c r="BM32" i="13"/>
  <c r="BL32" i="13"/>
  <c r="J143" i="12"/>
  <c r="A284" i="14"/>
  <c r="AC283" i="14"/>
  <c r="X283" i="14"/>
  <c r="S283" i="14"/>
  <c r="AL283" i="14"/>
  <c r="N283" i="14"/>
  <c r="T296" i="13"/>
  <c r="V297" i="13"/>
  <c r="U296" i="13"/>
  <c r="G244" i="7"/>
  <c r="L243" i="7"/>
  <c r="G143" i="12" s="1"/>
  <c r="H143" i="12" s="1"/>
  <c r="I143" i="12" s="1"/>
  <c r="S249" i="7" l="1"/>
  <c r="BM33" i="13"/>
  <c r="BL33" i="13"/>
  <c r="BN33" i="13"/>
  <c r="J144" i="12"/>
  <c r="A285" i="14"/>
  <c r="AC284" i="14"/>
  <c r="AL284" i="14"/>
  <c r="S284" i="14"/>
  <c r="X284" i="14"/>
  <c r="N284" i="14"/>
  <c r="U297" i="13"/>
  <c r="T297" i="13"/>
  <c r="V298" i="13"/>
  <c r="L244" i="7"/>
  <c r="G144" i="12" s="1"/>
  <c r="H144" i="12" s="1"/>
  <c r="I144" i="12" s="1"/>
  <c r="G245" i="7"/>
  <c r="S250" i="7" l="1"/>
  <c r="BN34" i="13"/>
  <c r="BM34" i="13"/>
  <c r="BL34" i="13"/>
  <c r="J145" i="12"/>
  <c r="A286" i="14"/>
  <c r="X285" i="14"/>
  <c r="AL285" i="14"/>
  <c r="S285" i="14"/>
  <c r="AC285" i="14"/>
  <c r="N285" i="14"/>
  <c r="U298" i="13"/>
  <c r="T298" i="13"/>
  <c r="V299" i="13"/>
  <c r="G246" i="7"/>
  <c r="L245" i="7"/>
  <c r="G145" i="12" s="1"/>
  <c r="H145" i="12" s="1"/>
  <c r="I145" i="12" s="1"/>
  <c r="S251" i="7" l="1"/>
  <c r="BN35" i="13"/>
  <c r="BM35" i="13"/>
  <c r="BL35" i="13"/>
  <c r="J146" i="12"/>
  <c r="A287" i="14"/>
  <c r="AL286" i="14"/>
  <c r="AC286" i="14"/>
  <c r="X286" i="14"/>
  <c r="S286" i="14"/>
  <c r="N286" i="14"/>
  <c r="V300" i="13"/>
  <c r="U299" i="13"/>
  <c r="T299" i="13"/>
  <c r="L246" i="7"/>
  <c r="G146" i="12" s="1"/>
  <c r="H146" i="12" s="1"/>
  <c r="I146" i="12" s="1"/>
  <c r="G247" i="7"/>
  <c r="S252" i="7" l="1"/>
  <c r="BL36" i="13"/>
  <c r="BN36" i="13"/>
  <c r="BM36" i="13"/>
  <c r="A288" i="14"/>
  <c r="AL287" i="14"/>
  <c r="AC287" i="14"/>
  <c r="X287" i="14"/>
  <c r="S287" i="14"/>
  <c r="N287" i="14"/>
  <c r="J147" i="12"/>
  <c r="T300" i="13"/>
  <c r="V301" i="13"/>
  <c r="U300" i="13"/>
  <c r="G248" i="7"/>
  <c r="L247" i="7"/>
  <c r="G147" i="12" s="1"/>
  <c r="H147" i="12" s="1"/>
  <c r="I147" i="12" s="1"/>
  <c r="S253" i="7" l="1"/>
  <c r="BN37" i="13"/>
  <c r="BM37" i="13"/>
  <c r="BL37" i="13"/>
  <c r="A289" i="14"/>
  <c r="AL288" i="14"/>
  <c r="AC288" i="14"/>
  <c r="S288" i="14"/>
  <c r="X288" i="14"/>
  <c r="N288" i="14"/>
  <c r="J148" i="12"/>
  <c r="U301" i="13"/>
  <c r="T301" i="13"/>
  <c r="V302" i="13"/>
  <c r="L248" i="7"/>
  <c r="G148" i="12" s="1"/>
  <c r="H148" i="12" s="1"/>
  <c r="I148" i="12" s="1"/>
  <c r="G249" i="7"/>
  <c r="S254" i="7" l="1"/>
  <c r="BN38" i="13"/>
  <c r="BM38" i="13"/>
  <c r="BL38" i="13"/>
  <c r="A290" i="14"/>
  <c r="AC289" i="14"/>
  <c r="AL289" i="14"/>
  <c r="S289" i="14"/>
  <c r="N289" i="14"/>
  <c r="X289" i="14"/>
  <c r="J149" i="12"/>
  <c r="V303" i="13"/>
  <c r="U302" i="13"/>
  <c r="T302" i="13"/>
  <c r="G250" i="7"/>
  <c r="L249" i="7"/>
  <c r="G149" i="12" s="1"/>
  <c r="H149" i="12" s="1"/>
  <c r="I149" i="12" s="1"/>
  <c r="S255" i="7" l="1"/>
  <c r="BM39" i="13"/>
  <c r="BL39" i="13"/>
  <c r="BN39" i="13"/>
  <c r="J150" i="12"/>
  <c r="A291" i="14"/>
  <c r="AL290" i="14"/>
  <c r="AC290" i="14"/>
  <c r="N290" i="14"/>
  <c r="X290" i="14"/>
  <c r="S290" i="14"/>
  <c r="T303" i="13"/>
  <c r="V304" i="13"/>
  <c r="U303" i="13"/>
  <c r="L250" i="7"/>
  <c r="G150" i="12" s="1"/>
  <c r="H150" i="12" s="1"/>
  <c r="I150" i="12" s="1"/>
  <c r="G251" i="7"/>
  <c r="S256" i="7" l="1"/>
  <c r="BN40" i="13"/>
  <c r="BM40" i="13"/>
  <c r="BL40" i="13"/>
  <c r="A292" i="14"/>
  <c r="AC291" i="14"/>
  <c r="X291" i="14"/>
  <c r="S291" i="14"/>
  <c r="N291" i="14"/>
  <c r="AL291" i="14"/>
  <c r="J151" i="12"/>
  <c r="T304" i="13"/>
  <c r="U304" i="13"/>
  <c r="V305" i="13"/>
  <c r="G252" i="7"/>
  <c r="L251" i="7"/>
  <c r="G151" i="12" s="1"/>
  <c r="H151" i="12" s="1"/>
  <c r="I151" i="12" s="1"/>
  <c r="S257" i="7" l="1"/>
  <c r="BM41" i="13"/>
  <c r="BL41" i="13"/>
  <c r="BN41" i="13"/>
  <c r="A293" i="14"/>
  <c r="AC292" i="14"/>
  <c r="AL292" i="14"/>
  <c r="S292" i="14"/>
  <c r="X292" i="14"/>
  <c r="N292" i="14"/>
  <c r="J152" i="12"/>
  <c r="T305" i="13"/>
  <c r="V306" i="13"/>
  <c r="U305" i="13"/>
  <c r="L252" i="7"/>
  <c r="G152" i="12" s="1"/>
  <c r="H152" i="12" s="1"/>
  <c r="I152" i="12" s="1"/>
  <c r="G253" i="7"/>
  <c r="S258" i="7" l="1"/>
  <c r="BN42" i="13"/>
  <c r="BL42" i="13"/>
  <c r="BM42" i="13"/>
  <c r="A294" i="14"/>
  <c r="AL293" i="14"/>
  <c r="AC293" i="14"/>
  <c r="X293" i="14"/>
  <c r="N293" i="14"/>
  <c r="S293" i="14"/>
  <c r="J153" i="12"/>
  <c r="U306" i="13"/>
  <c r="T306" i="13"/>
  <c r="V307" i="13"/>
  <c r="G254" i="7"/>
  <c r="L253" i="7"/>
  <c r="G153" i="12" s="1"/>
  <c r="H153" i="12" s="1"/>
  <c r="I153" i="12" s="1"/>
  <c r="S259" i="7" l="1"/>
  <c r="BN43" i="13"/>
  <c r="BM43" i="13"/>
  <c r="BL43" i="13"/>
  <c r="A295" i="14"/>
  <c r="AL294" i="14"/>
  <c r="X294" i="14"/>
  <c r="N294" i="14"/>
  <c r="S294" i="14"/>
  <c r="AC294" i="14"/>
  <c r="J154" i="12"/>
  <c r="V308" i="13"/>
  <c r="U307" i="13"/>
  <c r="T307" i="13"/>
  <c r="L254" i="7"/>
  <c r="G154" i="12" s="1"/>
  <c r="H154" i="12" s="1"/>
  <c r="I154" i="12" s="1"/>
  <c r="G255" i="7"/>
  <c r="S260" i="7" l="1"/>
  <c r="BL44" i="13"/>
  <c r="BN44" i="13"/>
  <c r="BM44" i="13"/>
  <c r="A296" i="14"/>
  <c r="AC295" i="14"/>
  <c r="AL295" i="14"/>
  <c r="X295" i="14"/>
  <c r="N295" i="14"/>
  <c r="S295" i="14"/>
  <c r="J155" i="12"/>
  <c r="T308" i="13"/>
  <c r="V309" i="13"/>
  <c r="U308" i="13"/>
  <c r="G256" i="7"/>
  <c r="L255" i="7"/>
  <c r="G155" i="12" s="1"/>
  <c r="H155" i="12" s="1"/>
  <c r="I155" i="12" s="1"/>
  <c r="S261" i="7" l="1"/>
  <c r="BN45" i="13"/>
  <c r="BM45" i="13"/>
  <c r="BL45" i="13"/>
  <c r="A297" i="14"/>
  <c r="AL296" i="14"/>
  <c r="AC296" i="14"/>
  <c r="S296" i="14"/>
  <c r="X296" i="14"/>
  <c r="N296" i="14"/>
  <c r="J156" i="12"/>
  <c r="T309" i="13"/>
  <c r="V310" i="13"/>
  <c r="U309" i="13"/>
  <c r="L256" i="7"/>
  <c r="G156" i="12" s="1"/>
  <c r="H156" i="12" s="1"/>
  <c r="I156" i="12" s="1"/>
  <c r="G257" i="7"/>
  <c r="S262" i="7" l="1"/>
  <c r="BN46" i="13"/>
  <c r="BM46" i="13"/>
  <c r="BL46" i="13"/>
  <c r="A298" i="14"/>
  <c r="AC297" i="14"/>
  <c r="AL297" i="14"/>
  <c r="N297" i="14"/>
  <c r="X297" i="14"/>
  <c r="S297" i="14"/>
  <c r="J157" i="12"/>
  <c r="V311" i="13"/>
  <c r="U310" i="13"/>
  <c r="T310" i="13"/>
  <c r="G258" i="7"/>
  <c r="L257" i="7"/>
  <c r="G157" i="12" s="1"/>
  <c r="H157" i="12" s="1"/>
  <c r="I157" i="12" s="1"/>
  <c r="S263" i="7" l="1"/>
  <c r="BN47" i="13"/>
  <c r="BL47" i="13"/>
  <c r="BM47" i="13"/>
  <c r="A299" i="14"/>
  <c r="AL298" i="14"/>
  <c r="AC298" i="14"/>
  <c r="N298" i="14"/>
  <c r="X298" i="14"/>
  <c r="S298" i="14"/>
  <c r="J158" i="12"/>
  <c r="T311" i="13"/>
  <c r="V312" i="13"/>
  <c r="U311" i="13"/>
  <c r="L258" i="7"/>
  <c r="G158" i="12" s="1"/>
  <c r="H158" i="12" s="1"/>
  <c r="I158" i="12" s="1"/>
  <c r="G259" i="7"/>
  <c r="S264" i="7" l="1"/>
  <c r="BN48" i="13"/>
  <c r="BM48" i="13"/>
  <c r="BL48" i="13"/>
  <c r="A300" i="14"/>
  <c r="AC299" i="14"/>
  <c r="X299" i="14"/>
  <c r="S299" i="14"/>
  <c r="AL299" i="14"/>
  <c r="N299" i="14"/>
  <c r="J159" i="12"/>
  <c r="T312" i="13"/>
  <c r="U312" i="13"/>
  <c r="V313" i="13"/>
  <c r="G260" i="7"/>
  <c r="L259" i="7"/>
  <c r="G159" i="12" s="1"/>
  <c r="H159" i="12" s="1"/>
  <c r="I159" i="12" s="1"/>
  <c r="S265" i="7" l="1"/>
  <c r="BM49" i="13"/>
  <c r="BL49" i="13"/>
  <c r="BN49" i="13"/>
  <c r="A301" i="14"/>
  <c r="AC300" i="14"/>
  <c r="AL300" i="14"/>
  <c r="S300" i="14"/>
  <c r="X300" i="14"/>
  <c r="N300" i="14"/>
  <c r="J160" i="12"/>
  <c r="T313" i="13"/>
  <c r="U313" i="13"/>
  <c r="V314" i="13"/>
  <c r="L260" i="7"/>
  <c r="G160" i="12" s="1"/>
  <c r="H160" i="12" s="1"/>
  <c r="I160" i="12" s="1"/>
  <c r="G261" i="7"/>
  <c r="S266" i="7" l="1"/>
  <c r="BN50" i="13"/>
  <c r="BM50" i="13"/>
  <c r="BL50" i="13"/>
  <c r="A302" i="14"/>
  <c r="AC301" i="14"/>
  <c r="X301" i="14"/>
  <c r="S301" i="14"/>
  <c r="AL301" i="14"/>
  <c r="N301" i="14"/>
  <c r="J161" i="12"/>
  <c r="U314" i="13"/>
  <c r="V315" i="13"/>
  <c r="T314" i="13"/>
  <c r="G262" i="7"/>
  <c r="L261" i="7"/>
  <c r="G161" i="12" s="1"/>
  <c r="H161" i="12" s="1"/>
  <c r="I161" i="12" s="1"/>
  <c r="S267" i="7" l="1"/>
  <c r="BN51" i="13"/>
  <c r="BM51" i="13"/>
  <c r="BL51" i="13"/>
  <c r="A303" i="14"/>
  <c r="AL302" i="14"/>
  <c r="X302" i="14"/>
  <c r="S302" i="14"/>
  <c r="N302" i="14"/>
  <c r="AC302" i="14"/>
  <c r="J162" i="12"/>
  <c r="T315" i="13"/>
  <c r="U315" i="13"/>
  <c r="V316" i="13"/>
  <c r="L262" i="7"/>
  <c r="G162" i="12" s="1"/>
  <c r="H162" i="12" s="1"/>
  <c r="I162" i="12" s="1"/>
  <c r="G263" i="7"/>
  <c r="S268" i="7" l="1"/>
  <c r="BL52" i="13"/>
  <c r="BN52" i="13"/>
  <c r="BM52" i="13"/>
  <c r="A304" i="14"/>
  <c r="AL303" i="14"/>
  <c r="X303" i="14"/>
  <c r="N303" i="14"/>
  <c r="AC303" i="14"/>
  <c r="S303" i="14"/>
  <c r="J163" i="12"/>
  <c r="T316" i="13"/>
  <c r="V317" i="13"/>
  <c r="U316" i="13"/>
  <c r="G264" i="7"/>
  <c r="L263" i="7"/>
  <c r="G163" i="12" s="1"/>
  <c r="S269" i="7" l="1"/>
  <c r="A305" i="14"/>
  <c r="AL304" i="14"/>
  <c r="AC304" i="14"/>
  <c r="S304" i="14"/>
  <c r="X304" i="14"/>
  <c r="N304" i="14"/>
  <c r="H163" i="12"/>
  <c r="I163" i="12" s="1"/>
  <c r="U317" i="13"/>
  <c r="T317" i="13"/>
  <c r="V318" i="13"/>
  <c r="G265" i="7"/>
  <c r="L264" i="7"/>
  <c r="G164" i="12" s="1"/>
  <c r="S270" i="7" l="1"/>
  <c r="BN53" i="13"/>
  <c r="BM53" i="13"/>
  <c r="BL53" i="13"/>
  <c r="A306" i="14"/>
  <c r="AC305" i="14"/>
  <c r="AL305" i="14"/>
  <c r="N305" i="14"/>
  <c r="X305" i="14"/>
  <c r="S305" i="14"/>
  <c r="J164" i="12"/>
  <c r="H164" i="12"/>
  <c r="I164" i="12" s="1"/>
  <c r="V319" i="13"/>
  <c r="U318" i="13"/>
  <c r="T318" i="13"/>
  <c r="L265" i="7"/>
  <c r="G165" i="12" s="1"/>
  <c r="S271" i="7" l="1"/>
  <c r="BN54" i="13"/>
  <c r="BM54" i="13"/>
  <c r="BL54" i="13"/>
  <c r="AL306" i="14"/>
  <c r="AL2" i="14" s="1"/>
  <c r="AC306" i="14"/>
  <c r="AC2" i="14" s="1"/>
  <c r="X306" i="14"/>
  <c r="X2" i="14" s="1"/>
  <c r="N306" i="14"/>
  <c r="N2" i="14" s="1"/>
  <c r="S306" i="14"/>
  <c r="S2" i="14" s="1"/>
  <c r="J165" i="12"/>
  <c r="H165" i="12"/>
  <c r="I165" i="12" s="1"/>
  <c r="T319" i="13"/>
  <c r="V320" i="13"/>
  <c r="U319" i="13"/>
  <c r="S272" i="7" l="1"/>
  <c r="BN55" i="13"/>
  <c r="BM55" i="13"/>
  <c r="BL55" i="13"/>
  <c r="J166" i="12"/>
  <c r="T320" i="13"/>
  <c r="U320" i="13"/>
  <c r="V321" i="13"/>
  <c r="S273" i="7" l="1"/>
  <c r="V322" i="13"/>
  <c r="T321" i="13"/>
  <c r="U321" i="13"/>
  <c r="S274" i="7" l="1"/>
  <c r="V323" i="13"/>
  <c r="U322" i="13"/>
  <c r="T322" i="13"/>
  <c r="S275" i="7" l="1"/>
  <c r="T323" i="13"/>
  <c r="V324" i="13"/>
  <c r="U323" i="13"/>
  <c r="S276" i="7" l="1"/>
  <c r="T324" i="13"/>
  <c r="U324" i="13"/>
  <c r="V325" i="13"/>
  <c r="S277" i="7" l="1"/>
  <c r="V326" i="13"/>
  <c r="T325" i="13"/>
  <c r="U325" i="13"/>
  <c r="S278" i="7" l="1"/>
  <c r="U326" i="13"/>
  <c r="V327" i="13"/>
  <c r="T326" i="13"/>
  <c r="S279" i="7" l="1"/>
  <c r="T327" i="13"/>
  <c r="U327" i="13"/>
  <c r="V328" i="13"/>
  <c r="S280" i="7" l="1"/>
  <c r="T328" i="13"/>
  <c r="V329" i="13"/>
  <c r="U328" i="13"/>
  <c r="S281" i="7" l="1"/>
  <c r="U329" i="13"/>
  <c r="T329" i="13"/>
  <c r="V330" i="13"/>
  <c r="S282" i="7" l="1"/>
  <c r="V331" i="13"/>
  <c r="U330" i="13"/>
  <c r="T330" i="13"/>
  <c r="S283" i="7" l="1"/>
  <c r="T331" i="13"/>
  <c r="V332" i="13"/>
  <c r="U331" i="13"/>
  <c r="S284" i="7" l="1"/>
  <c r="U332" i="13"/>
  <c r="T332" i="13"/>
  <c r="V333" i="13"/>
  <c r="S285" i="7" l="1"/>
  <c r="V334" i="13"/>
  <c r="U333" i="13"/>
  <c r="T333" i="13"/>
  <c r="S286" i="7" l="1"/>
  <c r="T334" i="13"/>
  <c r="U334" i="13"/>
  <c r="V335" i="13"/>
  <c r="S287" i="7" l="1"/>
  <c r="V336" i="13"/>
  <c r="T335" i="13"/>
  <c r="U335" i="13"/>
  <c r="S288" i="7" l="1"/>
  <c r="U336" i="13"/>
  <c r="T336" i="13"/>
  <c r="V337" i="13"/>
  <c r="S289" i="7" l="1"/>
  <c r="U337" i="13"/>
  <c r="T337" i="13"/>
  <c r="V338" i="13"/>
  <c r="S290" i="7" l="1"/>
  <c r="V339" i="13"/>
  <c r="U338" i="13"/>
  <c r="T338" i="13"/>
  <c r="S291" i="7" l="1"/>
  <c r="T339" i="13"/>
  <c r="V340" i="13"/>
  <c r="U339" i="13"/>
  <c r="S292" i="7" l="1"/>
  <c r="U340" i="13"/>
  <c r="T340" i="13"/>
  <c r="V341" i="13"/>
  <c r="S293" i="7" l="1"/>
  <c r="V342" i="13"/>
  <c r="U341" i="13"/>
  <c r="T341" i="13"/>
  <c r="S294" i="7" l="1"/>
  <c r="U342" i="13"/>
  <c r="V343" i="13"/>
  <c r="T342" i="13"/>
  <c r="S295" i="7" l="1"/>
  <c r="T343" i="13"/>
  <c r="U343" i="13"/>
  <c r="V344" i="13"/>
  <c r="S296" i="7" l="1"/>
  <c r="T344" i="13"/>
  <c r="V345" i="13"/>
  <c r="U344" i="13"/>
  <c r="S297" i="7" l="1"/>
  <c r="U345" i="13"/>
  <c r="T345" i="13"/>
  <c r="V346" i="13"/>
  <c r="S298" i="7" l="1"/>
  <c r="U346" i="13"/>
  <c r="T346" i="13"/>
  <c r="S299" i="7" l="1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H23" i="13"/>
  <c r="AE54" i="13"/>
  <c r="AD54" i="13"/>
  <c r="AC54" i="13"/>
  <c r="AE53" i="13"/>
  <c r="AD53" i="13"/>
  <c r="AC53" i="13"/>
  <c r="AF53" i="13" s="1"/>
  <c r="AE52" i="13"/>
  <c r="AH52" i="13" s="1"/>
  <c r="AD52" i="13"/>
  <c r="AC52" i="13"/>
  <c r="AE51" i="13"/>
  <c r="AD51" i="13"/>
  <c r="AC51" i="13"/>
  <c r="AE50" i="13"/>
  <c r="AH50" i="13" s="1"/>
  <c r="AD50" i="13"/>
  <c r="AG51" i="13" s="1"/>
  <c r="AC50" i="13"/>
  <c r="AF50" i="13" s="1"/>
  <c r="AE49" i="13"/>
  <c r="AD49" i="13"/>
  <c r="AC49" i="13"/>
  <c r="AE48" i="13"/>
  <c r="AD48" i="13"/>
  <c r="AC48" i="13"/>
  <c r="AF48" i="13" s="1"/>
  <c r="AE47" i="13"/>
  <c r="AH47" i="13" s="1"/>
  <c r="AD47" i="13"/>
  <c r="AG47" i="13" s="1"/>
  <c r="AC47" i="13"/>
  <c r="AE46" i="13"/>
  <c r="AD46" i="13"/>
  <c r="AC46" i="13"/>
  <c r="AE45" i="13"/>
  <c r="AD45" i="13"/>
  <c r="AG45" i="13" s="1"/>
  <c r="AC45" i="13"/>
  <c r="AF46" i="13" s="1"/>
  <c r="AE44" i="13"/>
  <c r="AH44" i="13" s="1"/>
  <c r="AD44" i="13"/>
  <c r="AC44" i="13"/>
  <c r="AE43" i="13"/>
  <c r="AD43" i="13"/>
  <c r="AC43" i="13"/>
  <c r="AE42" i="13"/>
  <c r="AH42" i="13" s="1"/>
  <c r="AD42" i="13"/>
  <c r="AG42" i="13" s="1"/>
  <c r="AC42" i="13"/>
  <c r="AF42" i="13" s="1"/>
  <c r="AE41" i="13"/>
  <c r="AD41" i="13"/>
  <c r="AC41" i="13"/>
  <c r="AE40" i="13"/>
  <c r="AD40" i="13"/>
  <c r="AC40" i="13"/>
  <c r="AF40" i="13" s="1"/>
  <c r="AE39" i="13"/>
  <c r="AH40" i="13" s="1"/>
  <c r="AD39" i="13"/>
  <c r="AG39" i="13" s="1"/>
  <c r="AC39" i="13"/>
  <c r="AE38" i="13"/>
  <c r="AD38" i="13"/>
  <c r="AC38" i="13"/>
  <c r="AE37" i="13"/>
  <c r="AD37" i="13"/>
  <c r="AG37" i="13" s="1"/>
  <c r="AC37" i="13"/>
  <c r="AF37" i="13" s="1"/>
  <c r="AE36" i="13"/>
  <c r="AH36" i="13" s="1"/>
  <c r="AD36" i="13"/>
  <c r="AC36" i="13"/>
  <c r="AE35" i="13"/>
  <c r="AD35" i="13"/>
  <c r="AC35" i="13"/>
  <c r="AE34" i="13"/>
  <c r="AH34" i="13" s="1"/>
  <c r="AD34" i="13"/>
  <c r="AG35" i="13" s="1"/>
  <c r="AC34" i="13"/>
  <c r="AF34" i="13" s="1"/>
  <c r="AE33" i="13"/>
  <c r="AD33" i="13"/>
  <c r="AC33" i="13"/>
  <c r="AE32" i="13"/>
  <c r="AD32" i="13"/>
  <c r="AC32" i="13"/>
  <c r="AF32" i="13" s="1"/>
  <c r="AE31" i="13"/>
  <c r="AH31" i="13" s="1"/>
  <c r="AD31" i="13"/>
  <c r="AG31" i="13" s="1"/>
  <c r="AC31" i="13"/>
  <c r="AE30" i="13"/>
  <c r="AD30" i="13"/>
  <c r="AC30" i="13"/>
  <c r="AE29" i="13"/>
  <c r="AD29" i="13"/>
  <c r="AG29" i="13" s="1"/>
  <c r="AC29" i="13"/>
  <c r="AF30" i="13" s="1"/>
  <c r="AE28" i="13"/>
  <c r="AH28" i="13" s="1"/>
  <c r="AD28" i="13"/>
  <c r="AC28" i="13"/>
  <c r="AE27" i="13"/>
  <c r="AD27" i="13"/>
  <c r="AC27" i="13"/>
  <c r="AE26" i="13"/>
  <c r="AH26" i="13" s="1"/>
  <c r="AD26" i="13"/>
  <c r="AG26" i="13" s="1"/>
  <c r="AC26" i="13"/>
  <c r="AF26" i="13" s="1"/>
  <c r="AE25" i="13"/>
  <c r="AD25" i="13"/>
  <c r="AC25" i="13"/>
  <c r="AE24" i="13"/>
  <c r="AD24" i="13"/>
  <c r="AC24" i="13"/>
  <c r="AF24" i="13" s="1"/>
  <c r="AE23" i="13"/>
  <c r="AH24" i="13" s="1"/>
  <c r="AD23" i="13"/>
  <c r="AG23" i="13" s="1"/>
  <c r="AC23" i="13"/>
  <c r="AE22" i="13"/>
  <c r="AD22" i="13"/>
  <c r="AC22" i="13"/>
  <c r="AE21" i="13"/>
  <c r="AD21" i="13"/>
  <c r="AG21" i="13" s="1"/>
  <c r="AC21" i="13"/>
  <c r="AF21" i="13" s="1"/>
  <c r="AE20" i="13"/>
  <c r="AH20" i="13" s="1"/>
  <c r="AD20" i="13"/>
  <c r="AC20" i="13"/>
  <c r="AE19" i="13"/>
  <c r="AD19" i="13"/>
  <c r="AC19" i="13"/>
  <c r="AE18" i="13"/>
  <c r="AH18" i="13" s="1"/>
  <c r="AD18" i="13"/>
  <c r="AG19" i="13" s="1"/>
  <c r="AC18" i="13"/>
  <c r="AF18" i="13" s="1"/>
  <c r="AE17" i="13"/>
  <c r="AD17" i="13"/>
  <c r="AC17" i="13"/>
  <c r="AC16" i="13"/>
  <c r="AC15" i="13"/>
  <c r="AC14" i="13"/>
  <c r="AC13" i="13"/>
  <c r="AC12" i="13"/>
  <c r="AF12" i="13" s="1"/>
  <c r="AC11" i="13"/>
  <c r="AC10" i="13"/>
  <c r="AF10" i="13" s="1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N55" i="13" s="1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O47" i="13" s="1"/>
  <c r="K47" i="13"/>
  <c r="M46" i="13"/>
  <c r="L46" i="13"/>
  <c r="K46" i="13"/>
  <c r="M45" i="13"/>
  <c r="L45" i="13"/>
  <c r="K45" i="13"/>
  <c r="M44" i="13"/>
  <c r="P44" i="13" s="1"/>
  <c r="L44" i="13"/>
  <c r="K44" i="13"/>
  <c r="M43" i="13"/>
  <c r="L43" i="13"/>
  <c r="K43" i="13"/>
  <c r="M42" i="13"/>
  <c r="L42" i="13"/>
  <c r="K42" i="13"/>
  <c r="N42" i="13" s="1"/>
  <c r="M41" i="13"/>
  <c r="L41" i="13"/>
  <c r="K41" i="13"/>
  <c r="M40" i="13"/>
  <c r="L40" i="13"/>
  <c r="K40" i="13"/>
  <c r="M39" i="13"/>
  <c r="L39" i="13"/>
  <c r="O39" i="13" s="1"/>
  <c r="K39" i="13"/>
  <c r="M38" i="13"/>
  <c r="L38" i="13"/>
  <c r="K38" i="13"/>
  <c r="M37" i="13"/>
  <c r="L37" i="13"/>
  <c r="K37" i="13"/>
  <c r="M36" i="13"/>
  <c r="P36" i="13" s="1"/>
  <c r="L36" i="13"/>
  <c r="K36" i="13"/>
  <c r="M35" i="13"/>
  <c r="L35" i="13"/>
  <c r="K35" i="13"/>
  <c r="M34" i="13"/>
  <c r="L34" i="13"/>
  <c r="K34" i="13"/>
  <c r="N34" i="13" s="1"/>
  <c r="M33" i="13"/>
  <c r="L33" i="13"/>
  <c r="K33" i="13"/>
  <c r="M32" i="13"/>
  <c r="L32" i="13"/>
  <c r="K32" i="13"/>
  <c r="M31" i="13"/>
  <c r="L31" i="13"/>
  <c r="O31" i="13" s="1"/>
  <c r="K31" i="13"/>
  <c r="M30" i="13"/>
  <c r="L30" i="13"/>
  <c r="K30" i="13"/>
  <c r="M29" i="13"/>
  <c r="L29" i="13"/>
  <c r="K29" i="13"/>
  <c r="M28" i="13"/>
  <c r="P28" i="13" s="1"/>
  <c r="L28" i="13"/>
  <c r="K28" i="13"/>
  <c r="M27" i="13"/>
  <c r="L27" i="13"/>
  <c r="K27" i="13"/>
  <c r="M26" i="13"/>
  <c r="L26" i="13"/>
  <c r="K26" i="13"/>
  <c r="N26" i="13" s="1"/>
  <c r="M25" i="13"/>
  <c r="L25" i="13"/>
  <c r="K25" i="13"/>
  <c r="M24" i="13"/>
  <c r="L24" i="13"/>
  <c r="K24" i="13"/>
  <c r="M23" i="13"/>
  <c r="L23" i="13"/>
  <c r="O23" i="13" s="1"/>
  <c r="K23" i="13"/>
  <c r="M22" i="13"/>
  <c r="L22" i="13"/>
  <c r="K22" i="13"/>
  <c r="M21" i="13"/>
  <c r="L21" i="13"/>
  <c r="K21" i="13"/>
  <c r="M20" i="13"/>
  <c r="P20" i="13" s="1"/>
  <c r="L20" i="13"/>
  <c r="K20" i="13"/>
  <c r="M19" i="13"/>
  <c r="L19" i="13"/>
  <c r="K19" i="13"/>
  <c r="M18" i="13"/>
  <c r="L18" i="13"/>
  <c r="K18" i="13"/>
  <c r="N18" i="13" s="1"/>
  <c r="M17" i="13"/>
  <c r="L17" i="13"/>
  <c r="K17" i="13"/>
  <c r="M16" i="13"/>
  <c r="L16" i="13"/>
  <c r="K16" i="13"/>
  <c r="M15" i="13"/>
  <c r="L15" i="13"/>
  <c r="O15" i="13" s="1"/>
  <c r="K15" i="13"/>
  <c r="M14" i="13"/>
  <c r="L14" i="13"/>
  <c r="K14" i="13"/>
  <c r="M13" i="13"/>
  <c r="L13" i="13"/>
  <c r="K13" i="13"/>
  <c r="M12" i="13"/>
  <c r="P12" i="13" s="1"/>
  <c r="L12" i="13"/>
  <c r="K12" i="13"/>
  <c r="M11" i="13"/>
  <c r="L11" i="13"/>
  <c r="K11" i="13"/>
  <c r="M10" i="13"/>
  <c r="L10" i="13"/>
  <c r="K10" i="13"/>
  <c r="N10" i="13" s="1"/>
  <c r="M9" i="13"/>
  <c r="L9" i="13"/>
  <c r="K9" i="13"/>
  <c r="M8" i="13"/>
  <c r="L8" i="13"/>
  <c r="K8" i="13"/>
  <c r="M7" i="13"/>
  <c r="L7" i="13"/>
  <c r="O7" i="13" s="1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S300" i="7" l="1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O11" i="13"/>
  <c r="O19" i="13"/>
  <c r="O27" i="13"/>
  <c r="O35" i="13"/>
  <c r="O43" i="13"/>
  <c r="P56" i="13"/>
  <c r="AG53" i="13"/>
  <c r="P8" i="13"/>
  <c r="P16" i="13"/>
  <c r="P24" i="13"/>
  <c r="N30" i="13"/>
  <c r="N38" i="13"/>
  <c r="P40" i="13"/>
  <c r="O51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P51" i="13"/>
  <c r="O54" i="13"/>
  <c r="N14" i="13"/>
  <c r="N22" i="13"/>
  <c r="P32" i="13"/>
  <c r="P48" i="13"/>
  <c r="P9" i="13"/>
  <c r="N15" i="13"/>
  <c r="O20" i="13"/>
  <c r="P25" i="13"/>
  <c r="N31" i="13"/>
  <c r="O36" i="13"/>
  <c r="P41" i="13"/>
  <c r="N7" i="13"/>
  <c r="AF29" i="13"/>
  <c r="AG34" i="13"/>
  <c r="P54" i="13"/>
  <c r="AF7" i="13"/>
  <c r="AF15" i="13"/>
  <c r="AH39" i="13"/>
  <c r="O52" i="13"/>
  <c r="AF22" i="13"/>
  <c r="AG27" i="13"/>
  <c r="AH32" i="13"/>
  <c r="AF38" i="13"/>
  <c r="AG43" i="13"/>
  <c r="AH48" i="13"/>
  <c r="AF54" i="13"/>
  <c r="AF45" i="13"/>
  <c r="P52" i="13"/>
  <c r="O55" i="13"/>
  <c r="AH19" i="13"/>
  <c r="AG22" i="13"/>
  <c r="AF25" i="13"/>
  <c r="AH27" i="13"/>
  <c r="AG30" i="13"/>
  <c r="AF33" i="13"/>
  <c r="AH35" i="13"/>
  <c r="AG38" i="13"/>
  <c r="AF41" i="13"/>
  <c r="AH43" i="13"/>
  <c r="AG46" i="13"/>
  <c r="AF49" i="13"/>
  <c r="AH51" i="13"/>
  <c r="AG54" i="13"/>
  <c r="AG50" i="13"/>
  <c r="AG18" i="13"/>
  <c r="N49" i="13"/>
  <c r="O12" i="13"/>
  <c r="N23" i="13"/>
  <c r="O28" i="13"/>
  <c r="N39" i="13"/>
  <c r="O44" i="13"/>
  <c r="P49" i="13"/>
  <c r="O9" i="13"/>
  <c r="N12" i="13"/>
  <c r="P1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N50" i="13"/>
  <c r="AF13" i="13"/>
  <c r="AF14" i="13"/>
  <c r="AG24" i="13"/>
  <c r="AF27" i="13"/>
  <c r="AG32" i="13"/>
  <c r="AF35" i="13"/>
  <c r="AH37" i="13"/>
  <c r="AG40" i="13"/>
  <c r="AH45" i="13"/>
  <c r="AF51" i="13"/>
  <c r="AH53" i="13"/>
  <c r="O46" i="13"/>
  <c r="P17" i="13"/>
  <c r="P33" i="13"/>
  <c r="AH21" i="13"/>
  <c r="AH29" i="13"/>
  <c r="AF43" i="13"/>
  <c r="P7" i="13"/>
  <c r="O10" i="13"/>
  <c r="N13" i="13"/>
  <c r="P15" i="13"/>
  <c r="O18" i="13"/>
  <c r="N21" i="13"/>
  <c r="P23" i="13"/>
  <c r="O26" i="13"/>
  <c r="N29" i="13"/>
  <c r="P31" i="13"/>
  <c r="O34" i="13"/>
  <c r="N37" i="13"/>
  <c r="P39" i="13"/>
  <c r="O42" i="13"/>
  <c r="N45" i="13"/>
  <c r="P47" i="13"/>
  <c r="O50" i="13"/>
  <c r="N53" i="13"/>
  <c r="P55" i="13"/>
  <c r="N47" i="13"/>
  <c r="AF8" i="13"/>
  <c r="AF16" i="13"/>
  <c r="N46" i="13"/>
  <c r="AF19" i="13"/>
  <c r="AG48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N56" i="13"/>
  <c r="AF9" i="13"/>
  <c r="AF17" i="13"/>
  <c r="AF20" i="13"/>
  <c r="AH22" i="13"/>
  <c r="AG25" i="13"/>
  <c r="AF28" i="13"/>
  <c r="AH30" i="13"/>
  <c r="AG33" i="13"/>
  <c r="AF36" i="13"/>
  <c r="AH38" i="13"/>
  <c r="AG41" i="13"/>
  <c r="AF44" i="13"/>
  <c r="AH46" i="13"/>
  <c r="AG49" i="13"/>
  <c r="AF52" i="13"/>
  <c r="AH54" i="13"/>
  <c r="N54" i="13"/>
  <c r="AF11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S301" i="7" l="1"/>
  <c r="AR7" i="13"/>
  <c r="BH7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AO7" i="13"/>
  <c r="AL8" i="13"/>
  <c r="S302" i="7" l="1"/>
  <c r="B59" i="13"/>
  <c r="AU7" i="13"/>
  <c r="AI8" i="13" s="1"/>
  <c r="AR8" i="13" s="1"/>
  <c r="AU8" i="13" s="1"/>
  <c r="AI9" i="13" s="1"/>
  <c r="AR9" i="13" s="1"/>
  <c r="BH9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G57" i="13"/>
  <c r="I57" i="13"/>
  <c r="BF57" i="13"/>
  <c r="AV57" i="13"/>
  <c r="AJ58" i="13" s="1"/>
  <c r="AL9" i="13"/>
  <c r="AO8" i="13"/>
  <c r="S303" i="7" l="1"/>
  <c r="F265" i="7"/>
  <c r="BH8" i="13"/>
  <c r="BE8" i="13"/>
  <c r="B60" i="13"/>
  <c r="AE57" i="13"/>
  <c r="AB56" i="13"/>
  <c r="BJ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BE9" i="13"/>
  <c r="AO9" i="13"/>
  <c r="AL10" i="13"/>
  <c r="AU9" i="13"/>
  <c r="AI10" i="13" s="1"/>
  <c r="S304" i="7" l="1"/>
  <c r="AR10" i="13"/>
  <c r="BH10" i="13" s="1"/>
  <c r="B61" i="13"/>
  <c r="AW58" i="13"/>
  <c r="AK59" i="13" s="1"/>
  <c r="AT59" i="13" s="1"/>
  <c r="J59" i="13" s="1"/>
  <c r="F266" i="7"/>
  <c r="BG59" i="13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BA56" i="13"/>
  <c r="J58" i="13"/>
  <c r="BG58" i="13"/>
  <c r="AV58" i="13"/>
  <c r="AJ59" i="13" s="1"/>
  <c r="BF58" i="13"/>
  <c r="BE10" i="13"/>
  <c r="AL11" i="13"/>
  <c r="AU10" i="13"/>
  <c r="AI11" i="13" s="1"/>
  <c r="AO10" i="13"/>
  <c r="S305" i="7" l="1"/>
  <c r="F267" i="7"/>
  <c r="AA58" i="13"/>
  <c r="I267" i="7"/>
  <c r="AA59" i="13"/>
  <c r="AW59" i="13"/>
  <c r="AK60" i="13" s="1"/>
  <c r="AT60" i="13" s="1"/>
  <c r="B62" i="13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H11" i="13" s="1"/>
  <c r="AB58" i="13"/>
  <c r="BJ58" i="13" s="1"/>
  <c r="H267" i="7"/>
  <c r="AL12" i="13"/>
  <c r="AO11" i="13"/>
  <c r="S306" i="7" l="1"/>
  <c r="BE11" i="13"/>
  <c r="H268" i="7"/>
  <c r="K268" i="7"/>
  <c r="J268" i="7"/>
  <c r="I268" i="7"/>
  <c r="BJ60" i="13"/>
  <c r="J60" i="13"/>
  <c r="S60" i="13" s="1"/>
  <c r="AB61" i="13" s="1"/>
  <c r="BI59" i="13"/>
  <c r="AW60" i="13"/>
  <c r="AK61" i="13" s="1"/>
  <c r="AT61" i="13" s="1"/>
  <c r="BI58" i="13"/>
  <c r="AV59" i="13"/>
  <c r="AJ60" i="13" s="1"/>
  <c r="AS60" i="13" s="1"/>
  <c r="BG60" i="13"/>
  <c r="L267" i="7"/>
  <c r="G167" i="12" s="1"/>
  <c r="G268" i="7"/>
  <c r="I59" i="13"/>
  <c r="BF59" i="13"/>
  <c r="H166" i="12"/>
  <c r="I166" i="12" s="1"/>
  <c r="AU11" i="13"/>
  <c r="AI12" i="13" s="1"/>
  <c r="AR12" i="13" s="1"/>
  <c r="P59" i="13"/>
  <c r="AO12" i="13"/>
  <c r="AL13" i="13"/>
  <c r="S307" i="7" l="1"/>
  <c r="M60" i="13"/>
  <c r="P60" i="13" s="1"/>
  <c r="L268" i="7"/>
  <c r="G168" i="12" s="1"/>
  <c r="H168" i="12" s="1"/>
  <c r="BE12" i="13"/>
  <c r="BH12" i="13"/>
  <c r="AV60" i="13"/>
  <c r="AJ61" i="13" s="1"/>
  <c r="AS61" i="13" s="1"/>
  <c r="BJ61" i="13"/>
  <c r="BF60" i="13"/>
  <c r="I60" i="13"/>
  <c r="R60" i="13" s="1"/>
  <c r="AA61" i="13" s="1"/>
  <c r="BN56" i="13"/>
  <c r="BM56" i="13"/>
  <c r="BL56" i="13"/>
  <c r="AU12" i="13"/>
  <c r="AI13" i="13" s="1"/>
  <c r="AR13" i="13" s="1"/>
  <c r="BH13" i="13" s="1"/>
  <c r="J61" i="13"/>
  <c r="M61" i="13" s="1"/>
  <c r="P61" i="13" s="1"/>
  <c r="AW61" i="13"/>
  <c r="AK62" i="13" s="1"/>
  <c r="S61" i="13"/>
  <c r="H167" i="12"/>
  <c r="I167" i="12" s="1"/>
  <c r="L59" i="13"/>
  <c r="O59" i="13" s="1"/>
  <c r="R59" i="13"/>
  <c r="AA60" i="13" s="1"/>
  <c r="BI60" i="13" s="1"/>
  <c r="J167" i="12"/>
  <c r="BE13" i="13"/>
  <c r="AO13" i="13"/>
  <c r="AL14" i="13"/>
  <c r="AU13" i="13"/>
  <c r="AI14" i="13" s="1"/>
  <c r="S308" i="7" l="1"/>
  <c r="L60" i="13"/>
  <c r="BM57" i="13"/>
  <c r="BL57" i="13"/>
  <c r="BN57" i="13"/>
  <c r="BI61" i="13"/>
  <c r="J168" i="12"/>
  <c r="I168" i="12"/>
  <c r="AR14" i="13"/>
  <c r="BH14" i="13" s="1"/>
  <c r="O60" i="13"/>
  <c r="BE14" i="13"/>
  <c r="AL15" i="13"/>
  <c r="AO14" i="13"/>
  <c r="S309" i="7" l="1"/>
  <c r="BN58" i="13"/>
  <c r="BM58" i="13"/>
  <c r="BL58" i="13"/>
  <c r="J169" i="12"/>
  <c r="AU14" i="13"/>
  <c r="AI15" i="13" s="1"/>
  <c r="AR15" i="13" s="1"/>
  <c r="BH15" i="13" s="1"/>
  <c r="AO15" i="13"/>
  <c r="AL16" i="13"/>
  <c r="S310" i="7" l="1"/>
  <c r="BE15" i="13"/>
  <c r="AU15" i="13"/>
  <c r="AI16" i="13" s="1"/>
  <c r="AR16" i="13" s="1"/>
  <c r="AO16" i="13"/>
  <c r="AL17" i="13"/>
  <c r="S311" i="7" l="1"/>
  <c r="BH16" i="13"/>
  <c r="BE16" i="13"/>
  <c r="AU16" i="13"/>
  <c r="AI17" i="13" s="1"/>
  <c r="AR17" i="13" s="1"/>
  <c r="BH17" i="13" s="1"/>
  <c r="AL18" i="13"/>
  <c r="AO17" i="13"/>
  <c r="S312" i="7" l="1"/>
  <c r="BE17" i="13"/>
  <c r="AU17" i="13"/>
  <c r="AI18" i="13" s="1"/>
  <c r="AR18" i="13" s="1"/>
  <c r="BH18" i="13" s="1"/>
  <c r="AO18" i="13"/>
  <c r="AL19" i="13"/>
  <c r="S313" i="7" l="1"/>
  <c r="BE18" i="13"/>
  <c r="AU18" i="13"/>
  <c r="AI19" i="13" s="1"/>
  <c r="AR19" i="13" s="1"/>
  <c r="BH19" i="13" s="1"/>
  <c r="AO19" i="13"/>
  <c r="AL20" i="13"/>
  <c r="S314" i="7" l="1"/>
  <c r="AU19" i="13"/>
  <c r="AI20" i="13" s="1"/>
  <c r="AR20" i="13" s="1"/>
  <c r="BH20" i="13" s="1"/>
  <c r="BE19" i="13"/>
  <c r="AO20" i="13"/>
  <c r="AL21" i="13"/>
  <c r="S315" i="7" l="1"/>
  <c r="AU20" i="13"/>
  <c r="AI21" i="13" s="1"/>
  <c r="BE20" i="13"/>
  <c r="AR21" i="13"/>
  <c r="BH21" i="13" s="1"/>
  <c r="AO21" i="13"/>
  <c r="AL22" i="13"/>
  <c r="AU21" i="13"/>
  <c r="AI22" i="13" s="1"/>
  <c r="S316" i="7" l="1"/>
  <c r="BE21" i="13"/>
  <c r="AR22" i="13"/>
  <c r="AO22" i="13"/>
  <c r="AL23" i="13"/>
  <c r="S317" i="7" l="1"/>
  <c r="BE22" i="13"/>
  <c r="BH22" i="13"/>
  <c r="AU22" i="13"/>
  <c r="AI23" i="13" s="1"/>
  <c r="AR23" i="13" s="1"/>
  <c r="AO23" i="13"/>
  <c r="AL24" i="13"/>
  <c r="S318" i="7" l="1"/>
  <c r="BE23" i="13"/>
  <c r="BH23" i="13"/>
  <c r="AU23" i="13"/>
  <c r="AI24" i="13" s="1"/>
  <c r="AR24" i="13" s="1"/>
  <c r="AO24" i="13"/>
  <c r="AL25" i="13"/>
  <c r="S319" i="7" l="1"/>
  <c r="BE24" i="13"/>
  <c r="BH24" i="13"/>
  <c r="AU24" i="13"/>
  <c r="AI25" i="13" s="1"/>
  <c r="AR25" i="13" s="1"/>
  <c r="BH25" i="13" s="1"/>
  <c r="AO25" i="13"/>
  <c r="AL26" i="13"/>
  <c r="S320" i="7" l="1"/>
  <c r="AU25" i="13"/>
  <c r="AI26" i="13" s="1"/>
  <c r="AR26" i="13" s="1"/>
  <c r="BH26" i="13" s="1"/>
  <c r="BE25" i="13"/>
  <c r="AO26" i="13"/>
  <c r="AU26" i="13"/>
  <c r="AI27" i="13" s="1"/>
  <c r="AL27" i="13"/>
  <c r="S321" i="7" l="1"/>
  <c r="AR27" i="13"/>
  <c r="BH27" i="13" s="1"/>
  <c r="BE26" i="13"/>
  <c r="AU27" i="13"/>
  <c r="AI28" i="13" s="1"/>
  <c r="AL28" i="13"/>
  <c r="AO27" i="13"/>
  <c r="S322" i="7" l="1"/>
  <c r="BE27" i="13"/>
  <c r="AR28" i="13"/>
  <c r="AO28" i="13"/>
  <c r="AL29" i="13"/>
  <c r="S323" i="7" l="1"/>
  <c r="AU28" i="13"/>
  <c r="AI29" i="13" s="1"/>
  <c r="AR29" i="13" s="1"/>
  <c r="BH29" i="13" s="1"/>
  <c r="BH28" i="13"/>
  <c r="BE28" i="13"/>
  <c r="AU29" i="13"/>
  <c r="AI30" i="13" s="1"/>
  <c r="AL30" i="13"/>
  <c r="AO29" i="13"/>
  <c r="S324" i="7" l="1"/>
  <c r="AR30" i="13"/>
  <c r="BH30" i="13" s="1"/>
  <c r="BE29" i="13"/>
  <c r="BE30" i="13"/>
  <c r="AU30" i="13"/>
  <c r="AI31" i="13" s="1"/>
  <c r="AL31" i="13"/>
  <c r="AO30" i="13"/>
  <c r="S325" i="7" l="1"/>
  <c r="AR31" i="13"/>
  <c r="AL32" i="13"/>
  <c r="AO31" i="13"/>
  <c r="AU31" i="13"/>
  <c r="AI32" i="13" s="1"/>
  <c r="AR32" i="13" s="1"/>
  <c r="BH32" i="13" s="1"/>
  <c r="S326" i="7" l="1"/>
  <c r="BE31" i="13"/>
  <c r="BH31" i="13"/>
  <c r="BE32" i="13"/>
  <c r="AL33" i="13"/>
  <c r="AU32" i="13"/>
  <c r="AI33" i="13" s="1"/>
  <c r="AR33" i="13" s="1"/>
  <c r="BH33" i="13" s="1"/>
  <c r="AO32" i="13"/>
  <c r="S327" i="7" l="1"/>
  <c r="BE33" i="13"/>
  <c r="AU33" i="13"/>
  <c r="AI34" i="13" s="1"/>
  <c r="AL34" i="13"/>
  <c r="AO33" i="13"/>
  <c r="S328" i="7" l="1"/>
  <c r="AR34" i="13"/>
  <c r="BH34" i="13" s="1"/>
  <c r="AL35" i="13"/>
  <c r="AO34" i="13"/>
  <c r="S329" i="7" l="1"/>
  <c r="AU34" i="13"/>
  <c r="AI35" i="13" s="1"/>
  <c r="BE34" i="13"/>
  <c r="AR35" i="13"/>
  <c r="AU35" i="13" s="1"/>
  <c r="AI36" i="13" s="1"/>
  <c r="AO35" i="13"/>
  <c r="AL36" i="13"/>
  <c r="S330" i="7" l="1"/>
  <c r="AR36" i="13"/>
  <c r="BH36" i="13" s="1"/>
  <c r="BE35" i="13"/>
  <c r="BH35" i="13"/>
  <c r="BE36" i="13"/>
  <c r="AO36" i="13"/>
  <c r="AU36" i="13"/>
  <c r="AI37" i="13" s="1"/>
  <c r="AL37" i="13"/>
  <c r="S331" i="7" l="1"/>
  <c r="AR37" i="13"/>
  <c r="BH37" i="13" s="1"/>
  <c r="BE37" i="13"/>
  <c r="AO37" i="13"/>
  <c r="AL38" i="13"/>
  <c r="AU37" i="13"/>
  <c r="AI38" i="13" s="1"/>
  <c r="S332" i="7" l="1"/>
  <c r="AR38" i="13"/>
  <c r="AL39" i="13"/>
  <c r="AO38" i="13"/>
  <c r="AU38" i="13"/>
  <c r="AI39" i="13" s="1"/>
  <c r="AR39" i="13" s="1"/>
  <c r="BH39" i="13" s="1"/>
  <c r="S333" i="7" l="1"/>
  <c r="BE38" i="13"/>
  <c r="BH38" i="13"/>
  <c r="BE39" i="13"/>
  <c r="AO39" i="13"/>
  <c r="AU39" i="13"/>
  <c r="AI40" i="13" s="1"/>
  <c r="AL40" i="13"/>
  <c r="S334" i="7" l="1"/>
  <c r="AR40" i="13"/>
  <c r="BH40" i="13" s="1"/>
  <c r="BE40" i="13"/>
  <c r="AO40" i="13"/>
  <c r="AL41" i="13"/>
  <c r="AU40" i="13"/>
  <c r="AI41" i="13" s="1"/>
  <c r="AR41" i="13" s="1"/>
  <c r="BH41" i="13" s="1"/>
  <c r="S335" i="7" l="1"/>
  <c r="BE41" i="13"/>
  <c r="AL42" i="13"/>
  <c r="AO41" i="13"/>
  <c r="AU41" i="13"/>
  <c r="AI42" i="13" s="1"/>
  <c r="S336" i="7" l="1"/>
  <c r="AR42" i="13"/>
  <c r="AO42" i="13"/>
  <c r="AU42" i="13"/>
  <c r="AI43" i="13" s="1"/>
  <c r="AL43" i="13"/>
  <c r="S337" i="7" l="1"/>
  <c r="AR43" i="13"/>
  <c r="BH43" i="13" s="1"/>
  <c r="BE42" i="13"/>
  <c r="BH42" i="13"/>
  <c r="BE43" i="13"/>
  <c r="AO43" i="13"/>
  <c r="AL44" i="13"/>
  <c r="AU43" i="13"/>
  <c r="AI44" i="13" s="1"/>
  <c r="S338" i="7" l="1"/>
  <c r="AR44" i="13"/>
  <c r="AL45" i="13"/>
  <c r="AO44" i="13"/>
  <c r="S339" i="7" l="1"/>
  <c r="AU44" i="13"/>
  <c r="AI45" i="13" s="1"/>
  <c r="AR45" i="13" s="1"/>
  <c r="BH45" i="13" s="1"/>
  <c r="BH44" i="13"/>
  <c r="BE44" i="13"/>
  <c r="AL46" i="13"/>
  <c r="AU45" i="13"/>
  <c r="AI46" i="13" s="1"/>
  <c r="AR46" i="13" s="1"/>
  <c r="BH46" i="13" s="1"/>
  <c r="AO45" i="13"/>
  <c r="S340" i="7" l="1"/>
  <c r="BE45" i="13"/>
  <c r="BE46" i="13"/>
  <c r="AO46" i="13"/>
  <c r="AU46" i="13"/>
  <c r="AI47" i="13" s="1"/>
  <c r="AL47" i="13"/>
  <c r="S341" i="7" l="1"/>
  <c r="AR47" i="13"/>
  <c r="BH47" i="13" s="1"/>
  <c r="BE47" i="13"/>
  <c r="AU47" i="13"/>
  <c r="AI48" i="13" s="1"/>
  <c r="AL48" i="13"/>
  <c r="AO47" i="13"/>
  <c r="S342" i="7" l="1"/>
  <c r="AR48" i="13"/>
  <c r="AL49" i="13"/>
  <c r="AU48" i="13"/>
  <c r="AI49" i="13" s="1"/>
  <c r="AR49" i="13" s="1"/>
  <c r="BH49" i="13" s="1"/>
  <c r="AO48" i="13"/>
  <c r="S343" i="7" l="1"/>
  <c r="BE48" i="13"/>
  <c r="BH48" i="13"/>
  <c r="BE49" i="13"/>
  <c r="AO49" i="13"/>
  <c r="AL50" i="13"/>
  <c r="AU49" i="13"/>
  <c r="AI50" i="13" s="1"/>
  <c r="S344" i="7" l="1"/>
  <c r="AR50" i="13"/>
  <c r="AL51" i="13"/>
  <c r="AO50" i="13"/>
  <c r="S345" i="7" l="1"/>
  <c r="AU50" i="13"/>
  <c r="AI51" i="13" s="1"/>
  <c r="AR51" i="13" s="1"/>
  <c r="BH51" i="13" s="1"/>
  <c r="BH50" i="13"/>
  <c r="BE50" i="13"/>
  <c r="BE51" i="13"/>
  <c r="AL52" i="13"/>
  <c r="AO51" i="13"/>
  <c r="AU51" i="13"/>
  <c r="AI52" i="13" s="1"/>
  <c r="AR52" i="13" s="1"/>
  <c r="BH52" i="13" s="1"/>
  <c r="S346" i="7" l="1"/>
  <c r="BE52" i="13"/>
  <c r="AO52" i="13"/>
  <c r="AU52" i="13"/>
  <c r="AI53" i="13" s="1"/>
  <c r="AL53" i="13"/>
  <c r="S347" i="7" l="1"/>
  <c r="AR53" i="13"/>
  <c r="AO53" i="13"/>
  <c r="AL54" i="13"/>
  <c r="S348" i="7" l="1"/>
  <c r="AU53" i="13"/>
  <c r="AI54" i="13" s="1"/>
  <c r="BH53" i="13"/>
  <c r="AR54" i="13"/>
  <c r="BH54" i="13" s="1"/>
  <c r="BE53" i="13"/>
  <c r="BE54" i="13"/>
  <c r="AU54" i="13"/>
  <c r="AI55" i="13" s="1"/>
  <c r="AO54" i="13"/>
  <c r="AL55" i="13"/>
  <c r="S349" i="7" l="1"/>
  <c r="AR55" i="13"/>
  <c r="AO55" i="13"/>
  <c r="AL56" i="13"/>
  <c r="S350" i="7" l="1"/>
  <c r="AU55" i="13"/>
  <c r="AI56" i="13" s="1"/>
  <c r="BH55" i="13"/>
  <c r="AR56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S351" i="7" l="1"/>
  <c r="BE56" i="13"/>
  <c r="BH56" i="13"/>
  <c r="AL57" i="13"/>
  <c r="AL58" i="13" s="1"/>
  <c r="AU56" i="13"/>
  <c r="AI57" i="13" s="1"/>
  <c r="AR57" i="13" s="1"/>
  <c r="BH57" i="13" s="1"/>
  <c r="S352" i="7" l="1"/>
  <c r="AL59" i="13"/>
  <c r="BE57" i="13"/>
  <c r="AU57" i="13"/>
  <c r="AI58" i="13" s="1"/>
  <c r="H57" i="13"/>
  <c r="BK57" i="13" s="1"/>
  <c r="S353" i="7" l="1"/>
  <c r="AR58" i="13"/>
  <c r="AL60" i="13"/>
  <c r="Q57" i="13"/>
  <c r="Z58" i="13" s="1"/>
  <c r="F268" i="7" s="1"/>
  <c r="K57" i="13"/>
  <c r="H58" i="13"/>
  <c r="BK58" i="13" s="1"/>
  <c r="S354" i="7" l="1"/>
  <c r="N57" i="13"/>
  <c r="AU58" i="13"/>
  <c r="AI59" i="13" s="1"/>
  <c r="AR59" i="13" s="1"/>
  <c r="BH59" i="13" s="1"/>
  <c r="BH58" i="13"/>
  <c r="BE58" i="13"/>
  <c r="AL61" i="13"/>
  <c r="I269" i="7"/>
  <c r="BA58" i="13"/>
  <c r="K58" i="13"/>
  <c r="Q58" i="13"/>
  <c r="Z59" i="13" s="1"/>
  <c r="F269" i="7" s="1"/>
  <c r="S355" i="7" l="1"/>
  <c r="N58" i="13"/>
  <c r="BE59" i="13"/>
  <c r="AL62" i="13"/>
  <c r="K269" i="7"/>
  <c r="K270" i="7" s="1"/>
  <c r="J269" i="7"/>
  <c r="H269" i="7"/>
  <c r="G269" i="7"/>
  <c r="BA59" i="13"/>
  <c r="AU59" i="13"/>
  <c r="AI60" i="13" s="1"/>
  <c r="AR60" i="13" s="1"/>
  <c r="H59" i="13"/>
  <c r="BK59" i="13" s="1"/>
  <c r="S356" i="7" l="1"/>
  <c r="AL63" i="13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I270" i="7"/>
  <c r="G270" i="7"/>
  <c r="L269" i="7"/>
  <c r="G169" i="12" s="1"/>
  <c r="J270" i="7"/>
  <c r="H270" i="7"/>
  <c r="BE60" i="13"/>
  <c r="K59" i="13"/>
  <c r="Q59" i="13"/>
  <c r="Z60" i="13" s="1"/>
  <c r="F270" i="7" s="1"/>
  <c r="S357" i="7" l="1"/>
  <c r="N59" i="13"/>
  <c r="BH60" i="13"/>
  <c r="H169" i="12"/>
  <c r="I169" i="12" s="1"/>
  <c r="L270" i="7"/>
  <c r="G170" i="12" s="1"/>
  <c r="I271" i="7"/>
  <c r="BA60" i="13"/>
  <c r="H60" i="13"/>
  <c r="BK60" i="13" s="1"/>
  <c r="AU60" i="13"/>
  <c r="AI61" i="13" s="1"/>
  <c r="AR61" i="13" s="1"/>
  <c r="S358" i="7" l="1"/>
  <c r="BN59" i="13"/>
  <c r="BM59" i="13"/>
  <c r="BL59" i="13"/>
  <c r="H170" i="12"/>
  <c r="I170" i="12" s="1"/>
  <c r="J170" i="12"/>
  <c r="K271" i="7"/>
  <c r="G271" i="7"/>
  <c r="J271" i="7"/>
  <c r="H271" i="7"/>
  <c r="BE61" i="13"/>
  <c r="Q60" i="13"/>
  <c r="Z61" i="13" s="1"/>
  <c r="F271" i="7" s="1"/>
  <c r="K60" i="13"/>
  <c r="S359" i="7" l="1"/>
  <c r="BL60" i="13"/>
  <c r="BN60" i="13"/>
  <c r="BM60" i="13"/>
  <c r="BH61" i="13"/>
  <c r="N60" i="13"/>
  <c r="J171" i="12"/>
  <c r="L271" i="7"/>
  <c r="G171" i="12" s="1"/>
  <c r="H171" i="12" s="1"/>
  <c r="I171" i="12" s="1"/>
  <c r="H61" i="13"/>
  <c r="AU61" i="13"/>
  <c r="AI62" i="13" s="1"/>
  <c r="S360" i="7" l="1"/>
  <c r="BN61" i="13"/>
  <c r="BM61" i="13"/>
  <c r="BL61" i="13"/>
  <c r="AR62" i="13" s="1"/>
  <c r="BA61" i="13"/>
  <c r="J172" i="12"/>
  <c r="Q61" i="13"/>
  <c r="Z62" i="13" s="1"/>
  <c r="K61" i="13"/>
  <c r="S361" i="7" l="1"/>
  <c r="N61" i="13"/>
  <c r="BH62" i="13"/>
  <c r="H62" i="13"/>
  <c r="AU62" i="13"/>
  <c r="AI63" i="13" s="1"/>
  <c r="S362" i="7" l="1"/>
  <c r="Q62" i="13"/>
  <c r="K62" i="13"/>
  <c r="S363" i="7" l="1"/>
  <c r="N62" i="13"/>
  <c r="H272" i="7"/>
  <c r="S364" i="7" l="1"/>
  <c r="AV61" i="13"/>
  <c r="AJ62" i="13" s="1"/>
  <c r="I61" i="13"/>
  <c r="K272" i="7"/>
  <c r="J272" i="7"/>
  <c r="G272" i="7"/>
  <c r="I272" i="7"/>
  <c r="S365" i="7" l="1"/>
  <c r="R61" i="13"/>
  <c r="BK61" i="13"/>
  <c r="L61" i="13"/>
  <c r="L272" i="7"/>
  <c r="G172" i="12" s="1"/>
  <c r="S366" i="7" l="1"/>
  <c r="O61" i="13"/>
  <c r="H172" i="12"/>
  <c r="I172" i="12" s="1"/>
  <c r="AA62" i="13"/>
  <c r="BC61" i="13"/>
  <c r="AS62" i="13" s="1"/>
  <c r="S367" i="7" l="1"/>
  <c r="BN62" i="13"/>
  <c r="BM62" i="13"/>
  <c r="BL62" i="13"/>
  <c r="BF61" i="13"/>
  <c r="J173" i="12"/>
  <c r="BD61" i="13"/>
  <c r="AT62" i="13" s="1"/>
  <c r="AB62" i="13"/>
  <c r="F272" i="7" s="1"/>
  <c r="G273" i="7" s="1"/>
  <c r="S368" i="7" l="1"/>
  <c r="K273" i="7"/>
  <c r="H273" i="7"/>
  <c r="J273" i="7"/>
  <c r="I273" i="7"/>
  <c r="BJ62" i="13"/>
  <c r="AV62" i="13"/>
  <c r="AJ63" i="13" s="1"/>
  <c r="BI62" i="13"/>
  <c r="I62" i="13"/>
  <c r="L62" i="13" s="1"/>
  <c r="BG61" i="13"/>
  <c r="S369" i="7" l="1"/>
  <c r="L273" i="7"/>
  <c r="G173" i="12" s="1"/>
  <c r="H173" i="12" s="1"/>
  <c r="I173" i="12" s="1"/>
  <c r="O62" i="13"/>
  <c r="R62" i="13"/>
  <c r="J62" i="13"/>
  <c r="AW62" i="13"/>
  <c r="AK63" i="13" s="1"/>
  <c r="S370" i="7" l="1"/>
  <c r="BM63" i="13"/>
  <c r="BL63" i="13"/>
  <c r="BN63" i="13"/>
  <c r="J174" i="12"/>
  <c r="S62" i="13"/>
  <c r="M62" i="13"/>
  <c r="BK62" i="13"/>
  <c r="S371" i="7" l="1"/>
  <c r="P62" i="13"/>
  <c r="Z63" i="13"/>
  <c r="BC62" i="13"/>
  <c r="AS63" i="13" s="1"/>
  <c r="S372" i="7" l="1"/>
  <c r="BF62" i="13"/>
  <c r="AB63" i="13"/>
  <c r="BD62" i="13"/>
  <c r="AT63" i="13" s="1"/>
  <c r="BA62" i="13"/>
  <c r="BB62" i="13"/>
  <c r="AR63" i="13" s="1"/>
  <c r="AA63" i="13"/>
  <c r="S373" i="7" l="1"/>
  <c r="F273" i="7"/>
  <c r="H274" i="7" s="1"/>
  <c r="BH63" i="13"/>
  <c r="BI63" i="13"/>
  <c r="BJ63" i="13"/>
  <c r="BC63" i="13"/>
  <c r="BF63" i="13" s="1"/>
  <c r="BE62" i="13"/>
  <c r="I63" i="13"/>
  <c r="AV63" i="13"/>
  <c r="AJ64" i="13" s="1"/>
  <c r="BG62" i="13"/>
  <c r="S374" i="7" l="1"/>
  <c r="AS64" i="13"/>
  <c r="G274" i="7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S375" i="7" l="1"/>
  <c r="AR64" i="13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D63" i="13"/>
  <c r="BG63" i="13" s="1"/>
  <c r="AV64" i="13"/>
  <c r="AJ65" i="13" s="1"/>
  <c r="I64" i="13"/>
  <c r="BA63" i="13"/>
  <c r="S376" i="7" l="1"/>
  <c r="AT64" i="13"/>
  <c r="BN64" i="13"/>
  <c r="BL64" i="13"/>
  <c r="BM64" i="13"/>
  <c r="BH64" i="13"/>
  <c r="F274" i="7"/>
  <c r="N63" i="13"/>
  <c r="R64" i="13"/>
  <c r="L64" i="13"/>
  <c r="O64" i="13" s="1"/>
  <c r="AU64" i="13"/>
  <c r="AI65" i="13" s="1"/>
  <c r="H64" i="13"/>
  <c r="J175" i="12"/>
  <c r="S377" i="7" l="1"/>
  <c r="AW64" i="13"/>
  <c r="AK65" i="13" s="1"/>
  <c r="BJ64" i="13"/>
  <c r="J64" i="13"/>
  <c r="BK64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S378" i="7" l="1"/>
  <c r="AR65" i="13"/>
  <c r="BH65" i="13" s="1"/>
  <c r="N64" i="13"/>
  <c r="BI65" i="13"/>
  <c r="S64" i="13"/>
  <c r="AB65" i="13" s="1"/>
  <c r="BD64" i="13"/>
  <c r="AT65" i="13" s="1"/>
  <c r="M64" i="13"/>
  <c r="P64" i="13" s="1"/>
  <c r="BA64" i="13"/>
  <c r="L275" i="7"/>
  <c r="G175" i="12" s="1"/>
  <c r="BF64" i="13"/>
  <c r="S379" i="7" l="1"/>
  <c r="F275" i="7"/>
  <c r="G276" i="7" s="1"/>
  <c r="BJ65" i="13"/>
  <c r="BG64" i="13"/>
  <c r="AU65" i="13"/>
  <c r="AI66" i="13" s="1"/>
  <c r="H65" i="13"/>
  <c r="AV65" i="13"/>
  <c r="AJ66" i="13" s="1"/>
  <c r="I65" i="13"/>
  <c r="H175" i="12"/>
  <c r="I175" i="12" s="1"/>
  <c r="S380" i="7" l="1"/>
  <c r="BL65" i="13"/>
  <c r="BM65" i="13"/>
  <c r="BN65" i="13"/>
  <c r="I276" i="7"/>
  <c r="J276" i="7"/>
  <c r="K276" i="7"/>
  <c r="H276" i="7"/>
  <c r="BD65" i="13"/>
  <c r="BG65" i="13" s="1"/>
  <c r="J65" i="13"/>
  <c r="BK65" i="13" s="1"/>
  <c r="AW65" i="13"/>
  <c r="AK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S381" i="7" l="1"/>
  <c r="AS66" i="13"/>
  <c r="BI66" i="13" s="1"/>
  <c r="AR66" i="13"/>
  <c r="AT66" i="13"/>
  <c r="L276" i="7"/>
  <c r="G176" i="12" s="1"/>
  <c r="H176" i="12" s="1"/>
  <c r="I176" i="12" s="1"/>
  <c r="N65" i="13"/>
  <c r="M65" i="13"/>
  <c r="P65" i="13" s="1"/>
  <c r="S65" i="13"/>
  <c r="AB66" i="13" s="1"/>
  <c r="S382" i="7" l="1"/>
  <c r="BL66" i="13"/>
  <c r="BM66" i="13"/>
  <c r="BN66" i="13"/>
  <c r="F276" i="7"/>
  <c r="J277" i="7" s="1"/>
  <c r="J66" i="13"/>
  <c r="M66" i="13" s="1"/>
  <c r="P66" i="13" s="1"/>
  <c r="BJ66" i="13"/>
  <c r="H66" i="13"/>
  <c r="K66" i="13" s="1"/>
  <c r="BH66" i="13"/>
  <c r="J177" i="12"/>
  <c r="AU66" i="13"/>
  <c r="AI67" i="13" s="1"/>
  <c r="AW66" i="13"/>
  <c r="AK67" i="13" s="1"/>
  <c r="AV66" i="13"/>
  <c r="AJ67" i="13" s="1"/>
  <c r="I66" i="13"/>
  <c r="BB66" i="13"/>
  <c r="BE66" i="13" s="1"/>
  <c r="S383" i="7" l="1"/>
  <c r="AR67" i="13"/>
  <c r="I277" i="7"/>
  <c r="H277" i="7"/>
  <c r="K277" i="7"/>
  <c r="G277" i="7"/>
  <c r="BK66" i="13"/>
  <c r="S66" i="13"/>
  <c r="AB67" i="13" s="1"/>
  <c r="Q66" i="13"/>
  <c r="Z67" i="13" s="1"/>
  <c r="N66" i="13"/>
  <c r="BA66" i="13"/>
  <c r="BD66" i="13"/>
  <c r="AT67" i="13" s="1"/>
  <c r="L66" i="13"/>
  <c r="O66" i="13" s="1"/>
  <c r="R66" i="13"/>
  <c r="AA67" i="13" s="1"/>
  <c r="BC66" i="13"/>
  <c r="BF66" i="13" s="1"/>
  <c r="S384" i="7" l="1"/>
  <c r="AS67" i="13"/>
  <c r="BI67" i="13" s="1"/>
  <c r="L277" i="7"/>
  <c r="G177" i="12" s="1"/>
  <c r="H177" i="12" s="1"/>
  <c r="I177" i="12" s="1"/>
  <c r="F277" i="7"/>
  <c r="BJ67" i="13"/>
  <c r="BH67" i="13"/>
  <c r="BB67" i="13"/>
  <c r="BE67" i="13" s="1"/>
  <c r="H67" i="13"/>
  <c r="K67" i="13" s="1"/>
  <c r="BG66" i="13"/>
  <c r="AU67" i="13"/>
  <c r="AI68" i="13" s="1"/>
  <c r="S385" i="7" l="1"/>
  <c r="BM67" i="13"/>
  <c r="BN67" i="13"/>
  <c r="BL67" i="13"/>
  <c r="AR68" i="13" s="1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S386" i="7" l="1"/>
  <c r="AS68" i="13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BK67" i="13"/>
  <c r="L278" i="7"/>
  <c r="G178" i="12" s="1"/>
  <c r="S387" i="7" l="1"/>
  <c r="F278" i="7"/>
  <c r="AT68" i="13"/>
  <c r="K68" i="13"/>
  <c r="N68" i="13" s="1"/>
  <c r="BI68" i="13"/>
  <c r="O67" i="13"/>
  <c r="Z69" i="13"/>
  <c r="H178" i="12"/>
  <c r="I178" i="12" s="1"/>
  <c r="AV68" i="13"/>
  <c r="AJ69" i="13" s="1"/>
  <c r="I68" i="13"/>
  <c r="S388" i="7" l="1"/>
  <c r="BN68" i="13"/>
  <c r="BL68" i="13"/>
  <c r="BM68" i="13"/>
  <c r="J68" i="13"/>
  <c r="S68" i="13" s="1"/>
  <c r="BJ68" i="13"/>
  <c r="BD68" i="13"/>
  <c r="AW68" i="13"/>
  <c r="AK69" i="13" s="1"/>
  <c r="BB68" i="13"/>
  <c r="BC68" i="13"/>
  <c r="BF68" i="13" s="1"/>
  <c r="I279" i="7"/>
  <c r="G279" i="7"/>
  <c r="H279" i="7"/>
  <c r="K279" i="7"/>
  <c r="J279" i="7"/>
  <c r="J179" i="12"/>
  <c r="R68" i="13"/>
  <c r="AA69" i="13" s="1"/>
  <c r="L68" i="13"/>
  <c r="S389" i="7" l="1"/>
  <c r="AR69" i="13"/>
  <c r="AS69" i="13"/>
  <c r="BI69" i="13" s="1"/>
  <c r="AT69" i="13"/>
  <c r="BH69" i="13"/>
  <c r="M68" i="13"/>
  <c r="P68" i="13" s="1"/>
  <c r="BK68" i="13"/>
  <c r="O68" i="13"/>
  <c r="BE68" i="13"/>
  <c r="BA68" i="13"/>
  <c r="AB69" i="13"/>
  <c r="BB69" i="13"/>
  <c r="BG68" i="13"/>
  <c r="L279" i="7"/>
  <c r="G179" i="12" s="1"/>
  <c r="S390" i="7" l="1"/>
  <c r="F279" i="7"/>
  <c r="I280" i="7" s="1"/>
  <c r="BJ69" i="13"/>
  <c r="BE69" i="13"/>
  <c r="H69" i="13"/>
  <c r="Q69" i="13" s="1"/>
  <c r="Z70" i="13" s="1"/>
  <c r="AU69" i="13"/>
  <c r="AI70" i="13" s="1"/>
  <c r="AV69" i="13"/>
  <c r="AJ70" i="13" s="1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S391" i="7" l="1"/>
  <c r="BL69" i="13"/>
  <c r="AR70" i="13" s="1"/>
  <c r="BM69" i="13"/>
  <c r="AS70" i="13" s="1"/>
  <c r="BN69" i="13"/>
  <c r="H280" i="7"/>
  <c r="G280" i="7"/>
  <c r="K280" i="7"/>
  <c r="J280" i="7"/>
  <c r="K69" i="13"/>
  <c r="BD69" i="13"/>
  <c r="S69" i="13"/>
  <c r="AB70" i="13" s="1"/>
  <c r="M69" i="13"/>
  <c r="P69" i="13" s="1"/>
  <c r="L69" i="13"/>
  <c r="O69" i="13" s="1"/>
  <c r="BK69" i="13"/>
  <c r="J180" i="12"/>
  <c r="S392" i="7" l="1"/>
  <c r="AT70" i="13"/>
  <c r="L280" i="7"/>
  <c r="G180" i="12" s="1"/>
  <c r="H180" i="12" s="1"/>
  <c r="I180" i="12" s="1"/>
  <c r="F280" i="7"/>
  <c r="K281" i="7" s="1"/>
  <c r="BH70" i="13"/>
  <c r="BI70" i="13"/>
  <c r="N69" i="13"/>
  <c r="H70" i="13"/>
  <c r="Q70" i="13" s="1"/>
  <c r="AU70" i="13"/>
  <c r="AI71" i="13" s="1"/>
  <c r="BB70" i="13"/>
  <c r="BE70" i="13" s="1"/>
  <c r="BG69" i="13"/>
  <c r="AV70" i="13"/>
  <c r="AJ71" i="13" s="1"/>
  <c r="I70" i="13"/>
  <c r="L70" i="13" s="1"/>
  <c r="O70" i="13" s="1"/>
  <c r="S393" i="7" l="1"/>
  <c r="H281" i="7"/>
  <c r="BL70" i="13"/>
  <c r="AR71" i="13" s="1"/>
  <c r="BM70" i="13"/>
  <c r="BN70" i="13"/>
  <c r="I281" i="7"/>
  <c r="J181" i="12"/>
  <c r="G281" i="7"/>
  <c r="J281" i="7"/>
  <c r="J70" i="13"/>
  <c r="BK70" i="13" s="1"/>
  <c r="BJ70" i="13"/>
  <c r="Z71" i="13"/>
  <c r="K70" i="13"/>
  <c r="AW70" i="13"/>
  <c r="AK71" i="13" s="1"/>
  <c r="BC70" i="13"/>
  <c r="BF70" i="13" s="1"/>
  <c r="R70" i="13"/>
  <c r="AA71" i="13" s="1"/>
  <c r="S394" i="7" l="1"/>
  <c r="AS71" i="13"/>
  <c r="BI71" i="13" s="1"/>
  <c r="L281" i="7"/>
  <c r="G181" i="12" s="1"/>
  <c r="H181" i="12" s="1"/>
  <c r="I181" i="12" s="1"/>
  <c r="M70" i="13"/>
  <c r="P70" i="13" s="1"/>
  <c r="BH71" i="13"/>
  <c r="N70" i="13"/>
  <c r="S70" i="13"/>
  <c r="AB71" i="13" s="1"/>
  <c r="BD70" i="13"/>
  <c r="BG70" i="13" s="1"/>
  <c r="BA70" i="13"/>
  <c r="BB71" i="13"/>
  <c r="BE71" i="13" s="1"/>
  <c r="AU71" i="13"/>
  <c r="AI72" i="13" s="1"/>
  <c r="H71" i="13"/>
  <c r="S395" i="7" l="1"/>
  <c r="AT71" i="13"/>
  <c r="BM71" i="13"/>
  <c r="BN71" i="13"/>
  <c r="BL71" i="13"/>
  <c r="AR72" i="13" s="1"/>
  <c r="F281" i="7"/>
  <c r="G282" i="7" s="1"/>
  <c r="AV71" i="13"/>
  <c r="AJ72" i="13" s="1"/>
  <c r="I71" i="13"/>
  <c r="R71" i="13" s="1"/>
  <c r="J182" i="12"/>
  <c r="K71" i="13"/>
  <c r="Q71" i="13"/>
  <c r="Z72" i="13" s="1"/>
  <c r="S396" i="7" l="1"/>
  <c r="H282" i="7"/>
  <c r="K282" i="7"/>
  <c r="J282" i="7"/>
  <c r="I282" i="7"/>
  <c r="BH72" i="13"/>
  <c r="L71" i="13"/>
  <c r="O71" i="13" s="1"/>
  <c r="J71" i="13"/>
  <c r="S71" i="13" s="1"/>
  <c r="BJ71" i="13"/>
  <c r="N71" i="13"/>
  <c r="BD71" i="13"/>
  <c r="BG71" i="13" s="1"/>
  <c r="AW71" i="13"/>
  <c r="AK72" i="13" s="1"/>
  <c r="AA72" i="13"/>
  <c r="BC71" i="13"/>
  <c r="AS72" i="13" s="1"/>
  <c r="BA71" i="13"/>
  <c r="H72" i="13"/>
  <c r="AU72" i="13"/>
  <c r="AI73" i="13" s="1"/>
  <c r="S397" i="7" l="1"/>
  <c r="L282" i="7"/>
  <c r="G182" i="12" s="1"/>
  <c r="H182" i="12" s="1"/>
  <c r="I182" i="12" s="1"/>
  <c r="AT72" i="13"/>
  <c r="BI72" i="13"/>
  <c r="BK71" i="13"/>
  <c r="M71" i="13"/>
  <c r="AB72" i="13"/>
  <c r="BF71" i="13"/>
  <c r="AV72" i="13"/>
  <c r="AJ73" i="13" s="1"/>
  <c r="BB72" i="13"/>
  <c r="BE72" i="13" s="1"/>
  <c r="Q72" i="13"/>
  <c r="Z73" i="13" s="1"/>
  <c r="K72" i="13"/>
  <c r="S398" i="7" l="1"/>
  <c r="F282" i="7"/>
  <c r="I283" i="7" s="1"/>
  <c r="BN72" i="13"/>
  <c r="BL72" i="13"/>
  <c r="AR73" i="13" s="1"/>
  <c r="BM72" i="13"/>
  <c r="N72" i="13"/>
  <c r="P71" i="13"/>
  <c r="AW72" i="13"/>
  <c r="AK73" i="13" s="1"/>
  <c r="BJ72" i="13"/>
  <c r="J72" i="13"/>
  <c r="S72" i="13" s="1"/>
  <c r="I72" i="13"/>
  <c r="L72" i="13" s="1"/>
  <c r="O72" i="13" s="1"/>
  <c r="J183" i="12"/>
  <c r="S399" i="7" l="1"/>
  <c r="J283" i="7"/>
  <c r="G283" i="7"/>
  <c r="H283" i="7"/>
  <c r="K283" i="7"/>
  <c r="M72" i="13"/>
  <c r="BK72" i="13"/>
  <c r="BD72" i="13"/>
  <c r="BG72" i="13" s="1"/>
  <c r="AB73" i="13"/>
  <c r="BC72" i="13"/>
  <c r="AS73" i="13" s="1"/>
  <c r="R72" i="13"/>
  <c r="AA73" i="13" s="1"/>
  <c r="BA72" i="13"/>
  <c r="S400" i="7" l="1"/>
  <c r="L283" i="7"/>
  <c r="G183" i="12" s="1"/>
  <c r="H183" i="12" s="1"/>
  <c r="I183" i="12" s="1"/>
  <c r="BM73" i="13" s="1"/>
  <c r="AT73" i="13"/>
  <c r="BJ73" i="13" s="1"/>
  <c r="F283" i="7"/>
  <c r="H73" i="13"/>
  <c r="Q73" i="13" s="1"/>
  <c r="Z74" i="13" s="1"/>
  <c r="BH73" i="13"/>
  <c r="P72" i="13"/>
  <c r="AU73" i="13"/>
  <c r="AI74" i="13" s="1"/>
  <c r="BF72" i="13"/>
  <c r="BI73" i="13"/>
  <c r="BB73" i="13"/>
  <c r="S401" i="7" l="1"/>
  <c r="BL73" i="13"/>
  <c r="AR74" i="13" s="1"/>
  <c r="BH74" i="13" s="1"/>
  <c r="BN73" i="13"/>
  <c r="J184" i="12"/>
  <c r="G284" i="7"/>
  <c r="K73" i="13"/>
  <c r="N73" i="13" s="1"/>
  <c r="BD73" i="13"/>
  <c r="BG73" i="13" s="1"/>
  <c r="AW73" i="13"/>
  <c r="AK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S402" i="7" l="1"/>
  <c r="AT74" i="13"/>
  <c r="M73" i="13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BB74" i="13" s="1"/>
  <c r="BE74" i="13" s="1"/>
  <c r="H74" i="13"/>
  <c r="AU74" i="13"/>
  <c r="AI75" i="13" s="1"/>
  <c r="S403" i="7" l="1"/>
  <c r="AW74" i="13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S404" i="7" l="1"/>
  <c r="BL74" i="13"/>
  <c r="AR75" i="13" s="1"/>
  <c r="AU75" i="13" s="1"/>
  <c r="AI76" i="13" s="1"/>
  <c r="BM74" i="13"/>
  <c r="BN74" i="13"/>
  <c r="N74" i="13"/>
  <c r="M74" i="13"/>
  <c r="P74" i="13" s="1"/>
  <c r="J185" i="12"/>
  <c r="AB75" i="13"/>
  <c r="BD74" i="13"/>
  <c r="BC74" i="13"/>
  <c r="BF74" i="13" s="1"/>
  <c r="BA74" i="13"/>
  <c r="I74" i="13"/>
  <c r="AV74" i="13"/>
  <c r="AJ75" i="13" s="1"/>
  <c r="J285" i="7"/>
  <c r="H285" i="7"/>
  <c r="I285" i="7"/>
  <c r="G285" i="7"/>
  <c r="K285" i="7"/>
  <c r="S405" i="7" l="1"/>
  <c r="AT75" i="13"/>
  <c r="AS75" i="13"/>
  <c r="AV75" i="13" s="1"/>
  <c r="AJ76" i="13" s="1"/>
  <c r="H75" i="13"/>
  <c r="Q75" i="13" s="1"/>
  <c r="BH75" i="13"/>
  <c r="BG74" i="13"/>
  <c r="L285" i="7"/>
  <c r="G185" i="12" s="1"/>
  <c r="H185" i="12" s="1"/>
  <c r="I185" i="12" s="1"/>
  <c r="BK74" i="13"/>
  <c r="BB75" i="13" s="1"/>
  <c r="R74" i="13"/>
  <c r="AA75" i="13" s="1"/>
  <c r="F285" i="7" s="1"/>
  <c r="L74" i="13"/>
  <c r="S406" i="7" l="1"/>
  <c r="BM75" i="13"/>
  <c r="BN75" i="13"/>
  <c r="BL75" i="13"/>
  <c r="AR76" i="13" s="1"/>
  <c r="K75" i="13"/>
  <c r="N75" i="13" s="1"/>
  <c r="O74" i="13"/>
  <c r="I75" i="13"/>
  <c r="R75" i="13" s="1"/>
  <c r="BI75" i="13"/>
  <c r="J75" i="13"/>
  <c r="M75" i="13" s="1"/>
  <c r="P75" i="13" s="1"/>
  <c r="BJ75" i="13"/>
  <c r="J186" i="12"/>
  <c r="AW75" i="13"/>
  <c r="AK76" i="13" s="1"/>
  <c r="Z76" i="13"/>
  <c r="BE75" i="13"/>
  <c r="S407" i="7" l="1"/>
  <c r="BK75" i="13"/>
  <c r="S75" i="13"/>
  <c r="AB76" i="13" s="1"/>
  <c r="L75" i="13"/>
  <c r="O75" i="13" s="1"/>
  <c r="BH76" i="13"/>
  <c r="BA75" i="13"/>
  <c r="BC75" i="13"/>
  <c r="AS76" i="13" s="1"/>
  <c r="BD75" i="13"/>
  <c r="BG75" i="13" s="1"/>
  <c r="AA76" i="13"/>
  <c r="H286" i="7"/>
  <c r="K286" i="7"/>
  <c r="J286" i="7"/>
  <c r="I286" i="7"/>
  <c r="G286" i="7"/>
  <c r="BB76" i="13"/>
  <c r="BE76" i="13" s="1"/>
  <c r="AU76" i="13"/>
  <c r="AI77" i="13" s="1"/>
  <c r="H76" i="13"/>
  <c r="S408" i="7" l="1"/>
  <c r="AT76" i="13"/>
  <c r="F286" i="7"/>
  <c r="G287" i="7" s="1"/>
  <c r="BI76" i="13"/>
  <c r="BF75" i="13"/>
  <c r="L286" i="7"/>
  <c r="G186" i="12" s="1"/>
  <c r="K76" i="13"/>
  <c r="Q76" i="13"/>
  <c r="Z77" i="13" s="1"/>
  <c r="S409" i="7" l="1"/>
  <c r="AW76" i="13"/>
  <c r="AK77" i="13" s="1"/>
  <c r="BJ76" i="13"/>
  <c r="N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S410" i="7" l="1"/>
  <c r="BN76" i="13"/>
  <c r="BL76" i="13"/>
  <c r="AR77" i="13" s="1"/>
  <c r="BM76" i="13"/>
  <c r="AS77" i="13" s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L76" i="13"/>
  <c r="BK76" i="13"/>
  <c r="S411" i="7" l="1"/>
  <c r="AT77" i="13"/>
  <c r="BL77" i="13"/>
  <c r="BM77" i="13"/>
  <c r="BN77" i="13"/>
  <c r="F287" i="7"/>
  <c r="O76" i="13"/>
  <c r="BI77" i="13"/>
  <c r="AV77" i="13"/>
  <c r="AJ78" i="13" s="1"/>
  <c r="I77" i="13"/>
  <c r="R77" i="13" s="1"/>
  <c r="AA78" i="13" s="1"/>
  <c r="J188" i="12"/>
  <c r="BD77" i="13"/>
  <c r="S412" i="7" l="1"/>
  <c r="AU77" i="13"/>
  <c r="AI78" i="13" s="1"/>
  <c r="BH77" i="13"/>
  <c r="L77" i="13"/>
  <c r="O77" i="13" s="1"/>
  <c r="J77" i="13"/>
  <c r="BJ77" i="13"/>
  <c r="AW77" i="13"/>
  <c r="AK78" i="13" s="1"/>
  <c r="AT78" i="13" s="1"/>
  <c r="BG77" i="13"/>
  <c r="BB77" i="13"/>
  <c r="BE77" i="13" s="1"/>
  <c r="BC77" i="13"/>
  <c r="AS78" i="13" s="1"/>
  <c r="H77" i="13"/>
  <c r="H288" i="7"/>
  <c r="J288" i="7"/>
  <c r="K288" i="7"/>
  <c r="I288" i="7"/>
  <c r="G288" i="7"/>
  <c r="S413" i="7" l="1"/>
  <c r="AR78" i="13"/>
  <c r="S77" i="13"/>
  <c r="AB78" i="13" s="1"/>
  <c r="M77" i="13"/>
  <c r="P77" i="13" s="1"/>
  <c r="BA77" i="13"/>
  <c r="BF77" i="13"/>
  <c r="K77" i="13"/>
  <c r="Q77" i="13"/>
  <c r="Z78" i="13" s="1"/>
  <c r="BK77" i="13"/>
  <c r="L288" i="7"/>
  <c r="G188" i="12" s="1"/>
  <c r="AW78" i="13"/>
  <c r="AK79" i="13" s="1"/>
  <c r="J78" i="13"/>
  <c r="S414" i="7" l="1"/>
  <c r="F288" i="7"/>
  <c r="BJ78" i="13"/>
  <c r="BH78" i="13"/>
  <c r="I78" i="13"/>
  <c r="R78" i="13" s="1"/>
  <c r="BI78" i="13"/>
  <c r="N77" i="13"/>
  <c r="AU78" i="13"/>
  <c r="AI79" i="13" s="1"/>
  <c r="H78" i="13"/>
  <c r="AV78" i="13"/>
  <c r="AJ79" i="13" s="1"/>
  <c r="BB78" i="13"/>
  <c r="H188" i="12"/>
  <c r="I188" i="12" s="1"/>
  <c r="S78" i="13"/>
  <c r="AB79" i="13" s="1"/>
  <c r="M78" i="13"/>
  <c r="P78" i="13" s="1"/>
  <c r="BD78" i="13"/>
  <c r="BG78" i="13" s="1"/>
  <c r="S415" i="7" l="1"/>
  <c r="J189" i="12"/>
  <c r="BL78" i="13"/>
  <c r="AR79" i="13" s="1"/>
  <c r="BM78" i="13"/>
  <c r="BN78" i="13"/>
  <c r="AT79" i="13" s="1"/>
  <c r="BK78" i="13"/>
  <c r="L78" i="13"/>
  <c r="O78" i="13" s="1"/>
  <c r="Q78" i="13"/>
  <c r="Z79" i="13" s="1"/>
  <c r="K78" i="13"/>
  <c r="AA79" i="13"/>
  <c r="BE78" i="13"/>
  <c r="K289" i="7"/>
  <c r="G289" i="7"/>
  <c r="I289" i="7"/>
  <c r="J289" i="7"/>
  <c r="H289" i="7"/>
  <c r="BC78" i="13"/>
  <c r="BF78" i="13" s="1"/>
  <c r="BA78" i="13"/>
  <c r="S416" i="7" l="1"/>
  <c r="AS79" i="13"/>
  <c r="F289" i="7"/>
  <c r="G290" i="7" s="1"/>
  <c r="BJ79" i="13"/>
  <c r="BH79" i="13"/>
  <c r="N78" i="13"/>
  <c r="AU79" i="13"/>
  <c r="AI80" i="13" s="1"/>
  <c r="BB79" i="13"/>
  <c r="BE79" i="13" s="1"/>
  <c r="H79" i="13"/>
  <c r="K79" i="13" s="1"/>
  <c r="L289" i="7"/>
  <c r="G189" i="12" s="1"/>
  <c r="J79" i="13"/>
  <c r="AW79" i="13"/>
  <c r="AK80" i="13" s="1"/>
  <c r="BD79" i="13"/>
  <c r="BG79" i="13" s="1"/>
  <c r="S417" i="7" l="1"/>
  <c r="N79" i="13"/>
  <c r="AV79" i="13"/>
  <c r="AJ80" i="13" s="1"/>
  <c r="BI79" i="13"/>
  <c r="Q79" i="13"/>
  <c r="Z80" i="13" s="1"/>
  <c r="H189" i="12"/>
  <c r="I189" i="12" s="1"/>
  <c r="K290" i="7"/>
  <c r="I290" i="7"/>
  <c r="I79" i="13"/>
  <c r="R79" i="13" s="1"/>
  <c r="H290" i="7"/>
  <c r="J290" i="7"/>
  <c r="S79" i="13"/>
  <c r="AB80" i="13" s="1"/>
  <c r="M79" i="13"/>
  <c r="P79" i="13" s="1"/>
  <c r="S418" i="7" l="1"/>
  <c r="BM79" i="13"/>
  <c r="BN79" i="13"/>
  <c r="AT80" i="13" s="1"/>
  <c r="BL79" i="13"/>
  <c r="AR80" i="13" s="1"/>
  <c r="BK79" i="13"/>
  <c r="AA80" i="13"/>
  <c r="BC79" i="13"/>
  <c r="BF79" i="13" s="1"/>
  <c r="BA79" i="13"/>
  <c r="L290" i="7"/>
  <c r="G190" i="12" s="1"/>
  <c r="L79" i="13"/>
  <c r="J190" i="12"/>
  <c r="S419" i="7" l="1"/>
  <c r="AS80" i="13"/>
  <c r="I80" i="13" s="1"/>
  <c r="F290" i="7"/>
  <c r="G291" i="7" s="1"/>
  <c r="O79" i="13"/>
  <c r="AU80" i="13"/>
  <c r="AI81" i="13" s="1"/>
  <c r="BH80" i="13"/>
  <c r="J80" i="13"/>
  <c r="S80" i="13" s="1"/>
  <c r="BJ80" i="13"/>
  <c r="H190" i="12"/>
  <c r="I190" i="12" s="1"/>
  <c r="BD80" i="13"/>
  <c r="BB80" i="13"/>
  <c r="BE80" i="13" s="1"/>
  <c r="H80" i="13"/>
  <c r="K80" i="13" s="1"/>
  <c r="AW80" i="13"/>
  <c r="AK81" i="13" s="1"/>
  <c r="S420" i="7" l="1"/>
  <c r="BN80" i="13"/>
  <c r="AT81" i="13" s="1"/>
  <c r="BL80" i="13"/>
  <c r="AR81" i="13" s="1"/>
  <c r="BM80" i="13"/>
  <c r="BI80" i="13"/>
  <c r="N80" i="13"/>
  <c r="M80" i="13"/>
  <c r="P80" i="13" s="1"/>
  <c r="K291" i="7"/>
  <c r="BA80" i="13"/>
  <c r="H291" i="7"/>
  <c r="J291" i="7"/>
  <c r="I291" i="7"/>
  <c r="BC80" i="13"/>
  <c r="BF80" i="13" s="1"/>
  <c r="J191" i="12"/>
  <c r="AV80" i="13"/>
  <c r="AJ81" i="13" s="1"/>
  <c r="AB81" i="13"/>
  <c r="Q80" i="13"/>
  <c r="Z81" i="13" s="1"/>
  <c r="BK80" i="13"/>
  <c r="R80" i="13"/>
  <c r="AA81" i="13" s="1"/>
  <c r="L80" i="13"/>
  <c r="O80" i="13" s="1"/>
  <c r="BG80" i="13"/>
  <c r="S421" i="7" l="1"/>
  <c r="AS81" i="13"/>
  <c r="F291" i="7"/>
  <c r="BJ81" i="13"/>
  <c r="H81" i="13"/>
  <c r="Q81" i="13" s="1"/>
  <c r="AU81" i="13"/>
  <c r="AI82" i="13" s="1"/>
  <c r="BH81" i="13"/>
  <c r="L291" i="7"/>
  <c r="G191" i="12" s="1"/>
  <c r="H191" i="12" s="1"/>
  <c r="I191" i="12" s="1"/>
  <c r="BB81" i="13"/>
  <c r="J81" i="13"/>
  <c r="AW81" i="13"/>
  <c r="AK82" i="13" s="1"/>
  <c r="S422" i="7" l="1"/>
  <c r="BL81" i="13"/>
  <c r="AR82" i="13" s="1"/>
  <c r="BM81" i="13"/>
  <c r="BN81" i="13"/>
  <c r="I292" i="7"/>
  <c r="K81" i="13"/>
  <c r="N81" i="13" s="1"/>
  <c r="I81" i="13"/>
  <c r="R81" i="13" s="1"/>
  <c r="AA82" i="13" s="1"/>
  <c r="BI81" i="13"/>
  <c r="J192" i="12"/>
  <c r="AV81" i="13"/>
  <c r="AJ82" i="13" s="1"/>
  <c r="Z82" i="13"/>
  <c r="BE81" i="13"/>
  <c r="G292" i="7"/>
  <c r="H292" i="7"/>
  <c r="J292" i="7"/>
  <c r="BC81" i="13"/>
  <c r="BF81" i="13" s="1"/>
  <c r="K292" i="7"/>
  <c r="BD81" i="13"/>
  <c r="BG81" i="13" s="1"/>
  <c r="S81" i="13"/>
  <c r="AB82" i="13" s="1"/>
  <c r="M81" i="13"/>
  <c r="P81" i="13" s="1"/>
  <c r="S423" i="7" l="1"/>
  <c r="AS82" i="13"/>
  <c r="AT82" i="13"/>
  <c r="BJ82" i="13" s="1"/>
  <c r="F292" i="7"/>
  <c r="BK81" i="13"/>
  <c r="H82" i="13"/>
  <c r="K82" i="13" s="1"/>
  <c r="BH82" i="13"/>
  <c r="L81" i="13"/>
  <c r="BA81" i="13"/>
  <c r="L292" i="7"/>
  <c r="G192" i="12" s="1"/>
  <c r="H192" i="12" s="1"/>
  <c r="I192" i="12" s="1"/>
  <c r="AU82" i="13"/>
  <c r="AI83" i="13" s="1"/>
  <c r="S424" i="7" l="1"/>
  <c r="BL82" i="13"/>
  <c r="BM82" i="13"/>
  <c r="BN82" i="13"/>
  <c r="H293" i="7"/>
  <c r="Q82" i="13"/>
  <c r="Z83" i="13" s="1"/>
  <c r="G293" i="7"/>
  <c r="J293" i="7"/>
  <c r="K293" i="7"/>
  <c r="N82" i="13"/>
  <c r="I293" i="7"/>
  <c r="O81" i="13"/>
  <c r="I82" i="13"/>
  <c r="R82" i="13" s="1"/>
  <c r="BI82" i="13"/>
  <c r="J193" i="12"/>
  <c r="AV82" i="13"/>
  <c r="AJ83" i="13" s="1"/>
  <c r="AW82" i="13"/>
  <c r="AK83" i="13" s="1"/>
  <c r="J82" i="13"/>
  <c r="BB82" i="13"/>
  <c r="BD82" i="13"/>
  <c r="BG82" i="13" s="1"/>
  <c r="S425" i="7" l="1"/>
  <c r="AT83" i="13"/>
  <c r="AR83" i="13"/>
  <c r="BH83" i="13" s="1"/>
  <c r="L293" i="7"/>
  <c r="G193" i="12" s="1"/>
  <c r="H193" i="12" s="1"/>
  <c r="I193" i="12" s="1"/>
  <c r="BK82" i="13"/>
  <c r="L82" i="13"/>
  <c r="O82" i="13" s="1"/>
  <c r="BC82" i="13"/>
  <c r="AS83" i="13" s="1"/>
  <c r="AA83" i="13"/>
  <c r="BA82" i="13"/>
  <c r="S82" i="13"/>
  <c r="AB83" i="13" s="1"/>
  <c r="M82" i="13"/>
  <c r="P82" i="13" s="1"/>
  <c r="BE82" i="13"/>
  <c r="S426" i="7" l="1"/>
  <c r="BM83" i="13"/>
  <c r="BN83" i="13"/>
  <c r="BL83" i="13"/>
  <c r="F293" i="7"/>
  <c r="H294" i="7" s="1"/>
  <c r="J83" i="13"/>
  <c r="S83" i="13" s="1"/>
  <c r="BJ83" i="13"/>
  <c r="BI83" i="13"/>
  <c r="BF82" i="13"/>
  <c r="AW83" i="13"/>
  <c r="AK84" i="13" s="1"/>
  <c r="I83" i="13"/>
  <c r="AV83" i="13"/>
  <c r="AJ84" i="13" s="1"/>
  <c r="AU83" i="13"/>
  <c r="AI84" i="13" s="1"/>
  <c r="H83" i="13"/>
  <c r="J194" i="12"/>
  <c r="S427" i="7" l="1"/>
  <c r="J294" i="7"/>
  <c r="G294" i="7"/>
  <c r="M83" i="13"/>
  <c r="P83" i="13" s="1"/>
  <c r="I294" i="7"/>
  <c r="K294" i="7"/>
  <c r="BD83" i="13"/>
  <c r="AT84" i="13" s="1"/>
  <c r="AB84" i="13"/>
  <c r="BC83" i="13"/>
  <c r="BF83" i="13" s="1"/>
  <c r="BK83" i="13"/>
  <c r="Q83" i="13"/>
  <c r="Z84" i="13" s="1"/>
  <c r="K83" i="13"/>
  <c r="R83" i="13"/>
  <c r="AA84" i="13" s="1"/>
  <c r="L83" i="13"/>
  <c r="O83" i="13" s="1"/>
  <c r="BA83" i="13"/>
  <c r="BB83" i="13"/>
  <c r="BE83" i="13" s="1"/>
  <c r="S428" i="7" l="1"/>
  <c r="AR84" i="13"/>
  <c r="L294" i="7"/>
  <c r="G194" i="12" s="1"/>
  <c r="H194" i="12" s="1"/>
  <c r="I194" i="12" s="1"/>
  <c r="AS84" i="13"/>
  <c r="BI84" i="13" s="1"/>
  <c r="F294" i="7"/>
  <c r="N83" i="13"/>
  <c r="BJ84" i="13"/>
  <c r="BG83" i="13"/>
  <c r="S429" i="7" l="1"/>
  <c r="BN84" i="13"/>
  <c r="BL84" i="13"/>
  <c r="BM84" i="13"/>
  <c r="AU84" i="13"/>
  <c r="AI85" i="13" s="1"/>
  <c r="BH84" i="13"/>
  <c r="BD84" i="13"/>
  <c r="BG84" i="13" s="1"/>
  <c r="AW84" i="13"/>
  <c r="AK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I84" i="13"/>
  <c r="S430" i="7" l="1"/>
  <c r="AS85" i="13"/>
  <c r="AT85" i="13"/>
  <c r="Q84" i="13"/>
  <c r="Z85" i="13" s="1"/>
  <c r="N84" i="13"/>
  <c r="S84" i="13"/>
  <c r="AB85" i="13" s="1"/>
  <c r="M84" i="13"/>
  <c r="P84" i="13" s="1"/>
  <c r="BB84" i="13"/>
  <c r="AR85" i="13" s="1"/>
  <c r="BK84" i="13"/>
  <c r="R84" i="13"/>
  <c r="AA85" i="13" s="1"/>
  <c r="L84" i="13"/>
  <c r="O84" i="13" s="1"/>
  <c r="L295" i="7"/>
  <c r="G195" i="12" s="1"/>
  <c r="S431" i="7" l="1"/>
  <c r="F295" i="7"/>
  <c r="BH85" i="13"/>
  <c r="AW85" i="13"/>
  <c r="AK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S432" i="7" l="1"/>
  <c r="BL85" i="13"/>
  <c r="BM85" i="13"/>
  <c r="BN85" i="13"/>
  <c r="AT86" i="13" s="1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S433" i="7" l="1"/>
  <c r="AR86" i="13"/>
  <c r="AS86" i="13"/>
  <c r="BJ86" i="13"/>
  <c r="J86" i="13"/>
  <c r="S86" i="13" s="1"/>
  <c r="BK85" i="13"/>
  <c r="K85" i="13"/>
  <c r="Z86" i="13"/>
  <c r="BA85" i="13"/>
  <c r="AW86" i="13"/>
  <c r="AK87" i="13" s="1"/>
  <c r="L296" i="7"/>
  <c r="G196" i="12" s="1"/>
  <c r="S434" i="7" l="1"/>
  <c r="F296" i="7"/>
  <c r="N85" i="13"/>
  <c r="AU86" i="13"/>
  <c r="AI87" i="13" s="1"/>
  <c r="BH86" i="13"/>
  <c r="AV86" i="13"/>
  <c r="AJ87" i="13" s="1"/>
  <c r="BI86" i="13"/>
  <c r="M86" i="13"/>
  <c r="P86" i="13" s="1"/>
  <c r="H86" i="13"/>
  <c r="Q86" i="13" s="1"/>
  <c r="BB86" i="13"/>
  <c r="BE86" i="13" s="1"/>
  <c r="I86" i="13"/>
  <c r="R86" i="13" s="1"/>
  <c r="AB87" i="13"/>
  <c r="H196" i="12"/>
  <c r="I196" i="12" s="1"/>
  <c r="BD86" i="13"/>
  <c r="S435" i="7" l="1"/>
  <c r="BL86" i="13"/>
  <c r="AR87" i="13" s="1"/>
  <c r="BM86" i="13"/>
  <c r="BN86" i="13"/>
  <c r="AT87" i="13" s="1"/>
  <c r="K297" i="7"/>
  <c r="K86" i="13"/>
  <c r="I297" i="7"/>
  <c r="G297" i="7"/>
  <c r="H297" i="7"/>
  <c r="BK86" i="13"/>
  <c r="Z87" i="13"/>
  <c r="J297" i="7"/>
  <c r="L86" i="13"/>
  <c r="O86" i="13" s="1"/>
  <c r="BA86" i="13"/>
  <c r="BC86" i="13"/>
  <c r="AA87" i="13"/>
  <c r="J197" i="12"/>
  <c r="BG86" i="13"/>
  <c r="S436" i="7" l="1"/>
  <c r="AS87" i="13"/>
  <c r="BI87" i="13" s="1"/>
  <c r="F297" i="7"/>
  <c r="K298" i="7" s="1"/>
  <c r="BJ87" i="13"/>
  <c r="BH87" i="13"/>
  <c r="N86" i="13"/>
  <c r="L297" i="7"/>
  <c r="G197" i="12" s="1"/>
  <c r="BD87" i="13"/>
  <c r="BG87" i="13" s="1"/>
  <c r="BF86" i="13"/>
  <c r="H87" i="13"/>
  <c r="AU87" i="13"/>
  <c r="AI88" i="13" s="1"/>
  <c r="J87" i="13"/>
  <c r="AW87" i="13"/>
  <c r="AK88" i="13" s="1"/>
  <c r="S437" i="7" l="1"/>
  <c r="H197" i="12"/>
  <c r="I197" i="12" s="1"/>
  <c r="H298" i="7"/>
  <c r="J298" i="7"/>
  <c r="G298" i="7"/>
  <c r="I298" i="7"/>
  <c r="AV87" i="13"/>
  <c r="AJ88" i="13" s="1"/>
  <c r="BA87" i="13"/>
  <c r="I87" i="13"/>
  <c r="BK87" i="13" s="1"/>
  <c r="BB87" i="13"/>
  <c r="BE87" i="13" s="1"/>
  <c r="S87" i="13"/>
  <c r="AB88" i="13" s="1"/>
  <c r="M87" i="13"/>
  <c r="P87" i="13" s="1"/>
  <c r="K87" i="13"/>
  <c r="Q87" i="13"/>
  <c r="Z88" i="13" s="1"/>
  <c r="S438" i="7" l="1"/>
  <c r="BM87" i="13"/>
  <c r="BN87" i="13"/>
  <c r="AT88" i="13" s="1"/>
  <c r="BL87" i="13"/>
  <c r="AR88" i="13" s="1"/>
  <c r="N87" i="13"/>
  <c r="J198" i="12"/>
  <c r="L298" i="7"/>
  <c r="G198" i="12" s="1"/>
  <c r="BC87" i="13"/>
  <c r="BF87" i="13" s="1"/>
  <c r="L87" i="13"/>
  <c r="O87" i="13" s="1"/>
  <c r="R87" i="13"/>
  <c r="AA88" i="13" s="1"/>
  <c r="S439" i="7" l="1"/>
  <c r="AS88" i="13"/>
  <c r="F298" i="7"/>
  <c r="H88" i="13"/>
  <c r="Q88" i="13" s="1"/>
  <c r="H198" i="12"/>
  <c r="I198" i="12" s="1"/>
  <c r="BB88" i="13"/>
  <c r="S440" i="7" l="1"/>
  <c r="BN88" i="13"/>
  <c r="BL88" i="13"/>
  <c r="BM88" i="13"/>
  <c r="J299" i="7"/>
  <c r="BE88" i="13"/>
  <c r="AU88" i="13"/>
  <c r="AI89" i="13" s="1"/>
  <c r="BH88" i="13"/>
  <c r="BC88" i="13"/>
  <c r="BF88" i="13" s="1"/>
  <c r="BI88" i="13"/>
  <c r="AW88" i="13"/>
  <c r="AK89" i="13" s="1"/>
  <c r="BJ88" i="13"/>
  <c r="K88" i="13"/>
  <c r="J88" i="13"/>
  <c r="BD88" i="13"/>
  <c r="BG88" i="13" s="1"/>
  <c r="J199" i="12"/>
  <c r="Z89" i="13"/>
  <c r="AV88" i="13"/>
  <c r="AJ89" i="13" s="1"/>
  <c r="I88" i="13"/>
  <c r="H299" i="7"/>
  <c r="K299" i="7"/>
  <c r="G299" i="7"/>
  <c r="I299" i="7"/>
  <c r="BA88" i="13"/>
  <c r="S441" i="7" l="1"/>
  <c r="AS89" i="13"/>
  <c r="I89" i="13" s="1"/>
  <c r="R89" i="13" s="1"/>
  <c r="AR89" i="13"/>
  <c r="BH89" i="13" s="1"/>
  <c r="AT89" i="13"/>
  <c r="N88" i="13"/>
  <c r="S88" i="13"/>
  <c r="AB89" i="13" s="1"/>
  <c r="M88" i="13"/>
  <c r="P88" i="13" s="1"/>
  <c r="L299" i="7"/>
  <c r="G199" i="12" s="1"/>
  <c r="R88" i="13"/>
  <c r="AA89" i="13" s="1"/>
  <c r="BK88" i="13"/>
  <c r="L88" i="13"/>
  <c r="O88" i="13" s="1"/>
  <c r="S442" i="7" l="1"/>
  <c r="F299" i="7"/>
  <c r="AU89" i="13"/>
  <c r="AI90" i="13" s="1"/>
  <c r="H89" i="13"/>
  <c r="K89" i="13" s="1"/>
  <c r="N89" i="13" s="1"/>
  <c r="AW89" i="13"/>
  <c r="AK90" i="13" s="1"/>
  <c r="BJ89" i="13"/>
  <c r="BI89" i="13"/>
  <c r="AV89" i="13"/>
  <c r="AJ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S443" i="7" l="1"/>
  <c r="BL89" i="13"/>
  <c r="AR90" i="13" s="1"/>
  <c r="BM89" i="13"/>
  <c r="AS90" i="13" s="1"/>
  <c r="BN89" i="13"/>
  <c r="AT90" i="13" s="1"/>
  <c r="Q89" i="13"/>
  <c r="Z90" i="13" s="1"/>
  <c r="BK89" i="13"/>
  <c r="M89" i="13"/>
  <c r="J200" i="12"/>
  <c r="AA90" i="13"/>
  <c r="AB90" i="13"/>
  <c r="BA89" i="13"/>
  <c r="G300" i="7"/>
  <c r="I300" i="7"/>
  <c r="H300" i="7"/>
  <c r="J300" i="7"/>
  <c r="K300" i="7"/>
  <c r="BG89" i="13"/>
  <c r="S444" i="7" l="1"/>
  <c r="F300" i="7"/>
  <c r="J301" i="7" s="1"/>
  <c r="BH90" i="13"/>
  <c r="P89" i="13"/>
  <c r="BJ90" i="13"/>
  <c r="BI90" i="13"/>
  <c r="I90" i="13"/>
  <c r="L90" i="13" s="1"/>
  <c r="O90" i="13" s="1"/>
  <c r="H90" i="13"/>
  <c r="K90" i="13" s="1"/>
  <c r="AV90" i="13"/>
  <c r="AJ91" i="13" s="1"/>
  <c r="BC90" i="13"/>
  <c r="BF90" i="13" s="1"/>
  <c r="AU90" i="13"/>
  <c r="AI91" i="13" s="1"/>
  <c r="BB90" i="13"/>
  <c r="BE90" i="13" s="1"/>
  <c r="L300" i="7"/>
  <c r="G200" i="12" s="1"/>
  <c r="J90" i="13"/>
  <c r="AW90" i="13"/>
  <c r="AK91" i="13" s="1"/>
  <c r="S445" i="7" l="1"/>
  <c r="Q90" i="13"/>
  <c r="Z91" i="13" s="1"/>
  <c r="N90" i="13"/>
  <c r="R90" i="13"/>
  <c r="AA91" i="13" s="1"/>
  <c r="K301" i="7"/>
  <c r="G301" i="7"/>
  <c r="I301" i="7"/>
  <c r="H301" i="7"/>
  <c r="H200" i="12"/>
  <c r="I200" i="12" s="1"/>
  <c r="S90" i="13"/>
  <c r="AB91" i="13" s="1"/>
  <c r="BK90" i="13"/>
  <c r="M90" i="13"/>
  <c r="P90" i="13" s="1"/>
  <c r="BA90" i="13"/>
  <c r="BD90" i="13"/>
  <c r="BG90" i="13" s="1"/>
  <c r="S446" i="7" l="1"/>
  <c r="BL90" i="13"/>
  <c r="AR91" i="13" s="1"/>
  <c r="BM90" i="13"/>
  <c r="AS91" i="13" s="1"/>
  <c r="BN90" i="13"/>
  <c r="AT91" i="13" s="1"/>
  <c r="F301" i="7"/>
  <c r="I302" i="7" s="1"/>
  <c r="L301" i="7"/>
  <c r="G201" i="12" s="1"/>
  <c r="H201" i="12" s="1"/>
  <c r="I201" i="12" s="1"/>
  <c r="J201" i="12"/>
  <c r="S447" i="7" l="1"/>
  <c r="BM91" i="13"/>
  <c r="BN91" i="13"/>
  <c r="BL91" i="13"/>
  <c r="BJ91" i="13"/>
  <c r="BH91" i="13"/>
  <c r="H302" i="7"/>
  <c r="G302" i="7"/>
  <c r="J302" i="7"/>
  <c r="K302" i="7"/>
  <c r="J202" i="12"/>
  <c r="AW91" i="13"/>
  <c r="AK92" i="13" s="1"/>
  <c r="J91" i="13"/>
  <c r="S448" i="7" l="1"/>
  <c r="AV91" i="13"/>
  <c r="AJ92" i="13" s="1"/>
  <c r="BI91" i="13"/>
  <c r="BD91" i="13"/>
  <c r="AT92" i="13" s="1"/>
  <c r="H91" i="13"/>
  <c r="I91" i="13"/>
  <c r="AU91" i="13"/>
  <c r="AI92" i="13" s="1"/>
  <c r="L302" i="7"/>
  <c r="G202" i="12" s="1"/>
  <c r="H202" i="12" s="1"/>
  <c r="I202" i="12" s="1"/>
  <c r="S91" i="13"/>
  <c r="AB92" i="13" s="1"/>
  <c r="M91" i="13"/>
  <c r="P91" i="13" s="1"/>
  <c r="S449" i="7" l="1"/>
  <c r="BN92" i="13"/>
  <c r="BL92" i="13"/>
  <c r="BM92" i="13"/>
  <c r="BJ92" i="13"/>
  <c r="BG91" i="13"/>
  <c r="BC91" i="13"/>
  <c r="AS92" i="13" s="1"/>
  <c r="BB91" i="13"/>
  <c r="BE91" i="13" s="1"/>
  <c r="BA91" i="13"/>
  <c r="Q91" i="13"/>
  <c r="Z92" i="13" s="1"/>
  <c r="K91" i="13"/>
  <c r="L91" i="13"/>
  <c r="O91" i="13" s="1"/>
  <c r="R91" i="13"/>
  <c r="AA92" i="13" s="1"/>
  <c r="BK91" i="13"/>
  <c r="J203" i="12"/>
  <c r="J92" i="13"/>
  <c r="AW92" i="13"/>
  <c r="AK93" i="13" s="1"/>
  <c r="S450" i="7" l="1"/>
  <c r="AR92" i="13"/>
  <c r="BH92" i="13" s="1"/>
  <c r="F302" i="7"/>
  <c r="N91" i="13"/>
  <c r="BF91" i="13"/>
  <c r="BI92" i="13"/>
  <c r="M92" i="13"/>
  <c r="P92" i="13" s="1"/>
  <c r="S92" i="13"/>
  <c r="AB93" i="13" s="1"/>
  <c r="BD92" i="13"/>
  <c r="BG92" i="13" s="1"/>
  <c r="S451" i="7" l="1"/>
  <c r="AT93" i="13"/>
  <c r="BJ93" i="13" s="1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S452" i="7" l="1"/>
  <c r="AR93" i="13"/>
  <c r="R92" i="13"/>
  <c r="AA93" i="13" s="1"/>
  <c r="L92" i="13"/>
  <c r="O92" i="13" s="1"/>
  <c r="K92" i="13"/>
  <c r="Q92" i="13"/>
  <c r="Z93" i="13" s="1"/>
  <c r="BK92" i="13"/>
  <c r="BD93" i="13" s="1"/>
  <c r="BG93" i="13" s="1"/>
  <c r="BC92" i="13"/>
  <c r="BF92" i="13" s="1"/>
  <c r="L303" i="7"/>
  <c r="G203" i="12" s="1"/>
  <c r="AW93" i="13"/>
  <c r="AK94" i="13" s="1"/>
  <c r="J93" i="13"/>
  <c r="S453" i="7" l="1"/>
  <c r="AS93" i="13"/>
  <c r="BI93" i="13" s="1"/>
  <c r="F303" i="7"/>
  <c r="H93" i="13"/>
  <c r="Q93" i="13" s="1"/>
  <c r="BH93" i="13"/>
  <c r="N92" i="13"/>
  <c r="AU93" i="13"/>
  <c r="AI94" i="13" s="1"/>
  <c r="BB93" i="13"/>
  <c r="BE93" i="13" s="1"/>
  <c r="H203" i="12"/>
  <c r="I203" i="12" s="1"/>
  <c r="S93" i="13"/>
  <c r="AB94" i="13" s="1"/>
  <c r="M93" i="13"/>
  <c r="P93" i="13" s="1"/>
  <c r="S454" i="7" l="1"/>
  <c r="BL93" i="13"/>
  <c r="AR94" i="13" s="1"/>
  <c r="BM93" i="13"/>
  <c r="BN93" i="13"/>
  <c r="AT94" i="13" s="1"/>
  <c r="K93" i="13"/>
  <c r="N93" i="13" s="1"/>
  <c r="I93" i="13"/>
  <c r="BA93" i="13"/>
  <c r="AV93" i="13"/>
  <c r="AJ94" i="13" s="1"/>
  <c r="J204" i="12"/>
  <c r="J304" i="7"/>
  <c r="H304" i="7"/>
  <c r="K304" i="7"/>
  <c r="I304" i="7"/>
  <c r="G304" i="7"/>
  <c r="Z94" i="13"/>
  <c r="S455" i="7" l="1"/>
  <c r="J94" i="13"/>
  <c r="M94" i="13" s="1"/>
  <c r="P94" i="13" s="1"/>
  <c r="BJ94" i="13"/>
  <c r="BH94" i="13"/>
  <c r="H94" i="13"/>
  <c r="Q94" i="13" s="1"/>
  <c r="AU94" i="13"/>
  <c r="AI95" i="13" s="1"/>
  <c r="R93" i="13"/>
  <c r="AA94" i="13" s="1"/>
  <c r="BK93" i="13"/>
  <c r="BB94" i="13" s="1"/>
  <c r="BE94" i="13" s="1"/>
  <c r="L93" i="13"/>
  <c r="BC93" i="13"/>
  <c r="AS94" i="13" s="1"/>
  <c r="AW94" i="13"/>
  <c r="AK95" i="13" s="1"/>
  <c r="L304" i="7"/>
  <c r="G204" i="12" s="1"/>
  <c r="S456" i="7" l="1"/>
  <c r="F304" i="7"/>
  <c r="K94" i="13"/>
  <c r="N94" i="13" s="1"/>
  <c r="S94" i="13"/>
  <c r="O93" i="13"/>
  <c r="BF93" i="13"/>
  <c r="BI94" i="13"/>
  <c r="Z95" i="13"/>
  <c r="H204" i="12"/>
  <c r="I204" i="12" s="1"/>
  <c r="S457" i="7" l="1"/>
  <c r="BL94" i="13"/>
  <c r="AR95" i="13" s="1"/>
  <c r="BM94" i="13"/>
  <c r="BN94" i="13"/>
  <c r="BD94" i="13"/>
  <c r="BG94" i="13" s="1"/>
  <c r="J305" i="7"/>
  <c r="G305" i="7"/>
  <c r="I305" i="7"/>
  <c r="K305" i="7"/>
  <c r="H305" i="7"/>
  <c r="AV94" i="13"/>
  <c r="AJ95" i="13" s="1"/>
  <c r="I94" i="13"/>
  <c r="AB95" i="13"/>
  <c r="J205" i="12"/>
  <c r="S458" i="7" l="1"/>
  <c r="AT95" i="13"/>
  <c r="AU95" i="13"/>
  <c r="AI96" i="13" s="1"/>
  <c r="BH95" i="13"/>
  <c r="H95" i="13"/>
  <c r="K95" i="13" s="1"/>
  <c r="L94" i="13"/>
  <c r="BK94" i="13"/>
  <c r="R94" i="13"/>
  <c r="AA95" i="13" s="1"/>
  <c r="F305" i="7" s="1"/>
  <c r="BC94" i="13"/>
  <c r="BF94" i="13" s="1"/>
  <c r="BA94" i="13"/>
  <c r="L305" i="7"/>
  <c r="G205" i="12" s="1"/>
  <c r="S459" i="7" l="1"/>
  <c r="AS95" i="13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S460" i="7" l="1"/>
  <c r="BM95" i="13"/>
  <c r="BN95" i="13"/>
  <c r="BL95" i="13"/>
  <c r="AR96" i="13" s="1"/>
  <c r="AV95" i="13"/>
  <c r="AJ96" i="13" s="1"/>
  <c r="BI95" i="13"/>
  <c r="M95" i="13"/>
  <c r="P95" i="13" s="1"/>
  <c r="I95" i="13"/>
  <c r="BK95" i="13" s="1"/>
  <c r="J206" i="12"/>
  <c r="J306" i="7"/>
  <c r="G306" i="7"/>
  <c r="H306" i="7"/>
  <c r="K306" i="7"/>
  <c r="I306" i="7"/>
  <c r="BD95" i="13"/>
  <c r="AT96" i="13" s="1"/>
  <c r="AB96" i="13"/>
  <c r="Z96" i="13"/>
  <c r="S461" i="7" l="1"/>
  <c r="BJ96" i="13"/>
  <c r="AU96" i="13"/>
  <c r="AI97" i="13" s="1"/>
  <c r="BH96" i="13"/>
  <c r="BA95" i="13"/>
  <c r="BC95" i="13"/>
  <c r="AS96" i="13" s="1"/>
  <c r="R95" i="13"/>
  <c r="AA96" i="13" s="1"/>
  <c r="L95" i="13"/>
  <c r="H96" i="13"/>
  <c r="K96" i="13" s="1"/>
  <c r="L306" i="7"/>
  <c r="G206" i="12" s="1"/>
  <c r="BG95" i="13"/>
  <c r="BB96" i="13"/>
  <c r="S462" i="7" l="1"/>
  <c r="F306" i="7"/>
  <c r="I307" i="7" s="1"/>
  <c r="O95" i="13"/>
  <c r="N96" i="13"/>
  <c r="BF95" i="13"/>
  <c r="BI96" i="13"/>
  <c r="Q96" i="13"/>
  <c r="Z97" i="13" s="1"/>
  <c r="BE96" i="13"/>
  <c r="J96" i="13"/>
  <c r="AW96" i="13"/>
  <c r="AK97" i="13" s="1"/>
  <c r="H206" i="12"/>
  <c r="I206" i="12" s="1"/>
  <c r="S463" i="7" l="1"/>
  <c r="BN96" i="13"/>
  <c r="BL96" i="13"/>
  <c r="AR97" i="13" s="1"/>
  <c r="BM96" i="13"/>
  <c r="H307" i="7"/>
  <c r="J307" i="7"/>
  <c r="K307" i="7"/>
  <c r="G307" i="7"/>
  <c r="AV96" i="13"/>
  <c r="AJ97" i="13" s="1"/>
  <c r="I96" i="13"/>
  <c r="BK96" i="13" s="1"/>
  <c r="BD96" i="13"/>
  <c r="S96" i="13"/>
  <c r="AB97" i="13" s="1"/>
  <c r="M96" i="13"/>
  <c r="P96" i="13" s="1"/>
  <c r="BA96" i="13"/>
  <c r="J207" i="12"/>
  <c r="S464" i="7" l="1"/>
  <c r="AT97" i="13"/>
  <c r="BJ97" i="13" s="1"/>
  <c r="BH97" i="13"/>
  <c r="L307" i="7"/>
  <c r="G207" i="12" s="1"/>
  <c r="H207" i="12" s="1"/>
  <c r="I207" i="12" s="1"/>
  <c r="L96" i="13"/>
  <c r="R96" i="13"/>
  <c r="AA97" i="13" s="1"/>
  <c r="F307" i="7" s="1"/>
  <c r="BC96" i="13"/>
  <c r="BF96" i="13" s="1"/>
  <c r="H97" i="13"/>
  <c r="AU97" i="13"/>
  <c r="AI98" i="13" s="1"/>
  <c r="BG96" i="13"/>
  <c r="S465" i="7" l="1"/>
  <c r="AS97" i="13"/>
  <c r="J208" i="12"/>
  <c r="BL97" i="13"/>
  <c r="BM97" i="13"/>
  <c r="BN97" i="13"/>
  <c r="BI97" i="13"/>
  <c r="O96" i="13"/>
  <c r="BB97" i="13"/>
  <c r="AW97" i="13"/>
  <c r="AK98" i="13" s="1"/>
  <c r="J97" i="13"/>
  <c r="BC97" i="13"/>
  <c r="Q97" i="13"/>
  <c r="Z98" i="13" s="1"/>
  <c r="K97" i="13"/>
  <c r="S466" i="7" l="1"/>
  <c r="AR98" i="13"/>
  <c r="BH98" i="13" s="1"/>
  <c r="N97" i="13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S467" i="7" l="1"/>
  <c r="AT98" i="13"/>
  <c r="BJ98" i="13" s="1"/>
  <c r="L97" i="13"/>
  <c r="BK97" i="13"/>
  <c r="R97" i="13"/>
  <c r="AA98" i="13" s="1"/>
  <c r="L308" i="7"/>
  <c r="G208" i="12" s="1"/>
  <c r="BC98" i="13"/>
  <c r="BF98" i="13" s="1"/>
  <c r="AV98" i="13"/>
  <c r="AJ99" i="13" s="1"/>
  <c r="I98" i="13"/>
  <c r="H98" i="13"/>
  <c r="AU98" i="13"/>
  <c r="AI99" i="13" s="1"/>
  <c r="S468" i="7" l="1"/>
  <c r="BI98" i="13"/>
  <c r="F308" i="7"/>
  <c r="O97" i="13"/>
  <c r="H208" i="12"/>
  <c r="I208" i="12" s="1"/>
  <c r="BD98" i="13"/>
  <c r="BG98" i="13" s="1"/>
  <c r="BB98" i="13"/>
  <c r="BA98" i="13"/>
  <c r="Q98" i="13"/>
  <c r="Z99" i="13" s="1"/>
  <c r="K98" i="13"/>
  <c r="J98" i="13"/>
  <c r="BK98" i="13" s="1"/>
  <c r="AW98" i="13"/>
  <c r="AK99" i="13" s="1"/>
  <c r="L98" i="13"/>
  <c r="O98" i="13" s="1"/>
  <c r="R98" i="13"/>
  <c r="AA99" i="13" s="1"/>
  <c r="S469" i="7" l="1"/>
  <c r="BL98" i="13"/>
  <c r="AR99" i="13" s="1"/>
  <c r="BM98" i="13"/>
  <c r="AS99" i="13" s="1"/>
  <c r="BN98" i="13"/>
  <c r="AT99" i="13" s="1"/>
  <c r="N98" i="13"/>
  <c r="J309" i="7"/>
  <c r="K309" i="7"/>
  <c r="I309" i="7"/>
  <c r="G309" i="7"/>
  <c r="H309" i="7"/>
  <c r="J209" i="12"/>
  <c r="M98" i="13"/>
  <c r="P98" i="13" s="1"/>
  <c r="S98" i="13"/>
  <c r="AB99" i="13" s="1"/>
  <c r="BE98" i="13"/>
  <c r="S470" i="7" l="1"/>
  <c r="F309" i="7"/>
  <c r="J310" i="7" s="1"/>
  <c r="BH99" i="13"/>
  <c r="BJ99" i="13"/>
  <c r="AV99" i="13"/>
  <c r="AJ100" i="13" s="1"/>
  <c r="BI99" i="13"/>
  <c r="L309" i="7"/>
  <c r="G209" i="12" s="1"/>
  <c r="I99" i="13"/>
  <c r="L99" i="13" s="1"/>
  <c r="O99" i="13" s="1"/>
  <c r="BD99" i="13"/>
  <c r="BG99" i="13" s="1"/>
  <c r="BA99" i="13"/>
  <c r="BB99" i="13"/>
  <c r="BE99" i="13" s="1"/>
  <c r="J99" i="13"/>
  <c r="AW99" i="13"/>
  <c r="AK100" i="13" s="1"/>
  <c r="BC99" i="13"/>
  <c r="BF99" i="13" s="1"/>
  <c r="H99" i="13"/>
  <c r="AU99" i="13"/>
  <c r="AI100" i="13" s="1"/>
  <c r="S471" i="7" l="1"/>
  <c r="K310" i="7"/>
  <c r="H310" i="7"/>
  <c r="I310" i="7"/>
  <c r="G310" i="7"/>
  <c r="H209" i="12"/>
  <c r="I209" i="12" s="1"/>
  <c r="R99" i="13"/>
  <c r="AA100" i="13" s="1"/>
  <c r="Q99" i="13"/>
  <c r="Z100" i="13" s="1"/>
  <c r="K99" i="13"/>
  <c r="BK99" i="13"/>
  <c r="M99" i="13"/>
  <c r="P99" i="13" s="1"/>
  <c r="S99" i="13"/>
  <c r="AB100" i="13" s="1"/>
  <c r="S472" i="7" l="1"/>
  <c r="L310" i="7"/>
  <c r="G210" i="12" s="1"/>
  <c r="H210" i="12" s="1"/>
  <c r="I210" i="12" s="1"/>
  <c r="BM99" i="13"/>
  <c r="AS100" i="13" s="1"/>
  <c r="BN99" i="13"/>
  <c r="AT100" i="13" s="1"/>
  <c r="AW100" i="13" s="1"/>
  <c r="AK101" i="13" s="1"/>
  <c r="BL99" i="13"/>
  <c r="AR100" i="13" s="1"/>
  <c r="F310" i="7"/>
  <c r="N99" i="13"/>
  <c r="J210" i="12"/>
  <c r="S473" i="7" l="1"/>
  <c r="BN100" i="13"/>
  <c r="BL100" i="13"/>
  <c r="BM100" i="13"/>
  <c r="J100" i="13"/>
  <c r="M100" i="13" s="1"/>
  <c r="P100" i="13" s="1"/>
  <c r="BJ100" i="13"/>
  <c r="I100" i="13"/>
  <c r="R100" i="13" s="1"/>
  <c r="AA101" i="13" s="1"/>
  <c r="BI100" i="13"/>
  <c r="AU100" i="13"/>
  <c r="AI101" i="13" s="1"/>
  <c r="BH100" i="13"/>
  <c r="H100" i="13"/>
  <c r="AV100" i="13"/>
  <c r="AJ101" i="13" s="1"/>
  <c r="G311" i="7"/>
  <c r="H311" i="7"/>
  <c r="I311" i="7"/>
  <c r="J311" i="7"/>
  <c r="K311" i="7"/>
  <c r="BD100" i="13"/>
  <c r="AT101" i="13" s="1"/>
  <c r="BB100" i="13"/>
  <c r="BE100" i="13" s="1"/>
  <c r="BA100" i="13"/>
  <c r="J211" i="12"/>
  <c r="BC100" i="13"/>
  <c r="S474" i="7" l="1"/>
  <c r="AR101" i="13"/>
  <c r="AS101" i="13"/>
  <c r="BI101" i="13" s="1"/>
  <c r="L100" i="13"/>
  <c r="O100" i="13" s="1"/>
  <c r="BK100" i="13"/>
  <c r="S100" i="13"/>
  <c r="AB101" i="13" s="1"/>
  <c r="Q100" i="13"/>
  <c r="Z101" i="13" s="1"/>
  <c r="K100" i="13"/>
  <c r="L311" i="7"/>
  <c r="G211" i="12" s="1"/>
  <c r="H211" i="12" s="1"/>
  <c r="I211" i="12" s="1"/>
  <c r="BG100" i="13"/>
  <c r="BF100" i="13"/>
  <c r="S475" i="7" l="1"/>
  <c r="BL101" i="13"/>
  <c r="BM101" i="13"/>
  <c r="BN101" i="13"/>
  <c r="F311" i="7"/>
  <c r="BH101" i="13"/>
  <c r="N100" i="13"/>
  <c r="BJ101" i="13"/>
  <c r="AW101" i="13"/>
  <c r="AK102" i="13" s="1"/>
  <c r="J101" i="13"/>
  <c r="J212" i="12"/>
  <c r="H101" i="13"/>
  <c r="AU101" i="13"/>
  <c r="AI102" i="13" s="1"/>
  <c r="AV101" i="13"/>
  <c r="AJ102" i="13" s="1"/>
  <c r="I101" i="13"/>
  <c r="S476" i="7" l="1"/>
  <c r="K312" i="7"/>
  <c r="H312" i="7"/>
  <c r="I312" i="7"/>
  <c r="G312" i="7"/>
  <c r="J312" i="7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S477" i="7" l="1"/>
  <c r="AS102" i="13"/>
  <c r="BI102" i="13" s="1"/>
  <c r="AR102" i="13"/>
  <c r="BH102" i="13" s="1"/>
  <c r="F312" i="7"/>
  <c r="L312" i="7"/>
  <c r="G212" i="12" s="1"/>
  <c r="H212" i="12" s="1"/>
  <c r="I212" i="12" s="1"/>
  <c r="N101" i="13"/>
  <c r="BJ102" i="13"/>
  <c r="BG101" i="13"/>
  <c r="S478" i="7" l="1"/>
  <c r="BL102" i="13"/>
  <c r="BM102" i="13"/>
  <c r="BN102" i="13"/>
  <c r="H102" i="13"/>
  <c r="Q102" i="13" s="1"/>
  <c r="Z103" i="13" s="1"/>
  <c r="AU102" i="13"/>
  <c r="AI103" i="13" s="1"/>
  <c r="J213" i="12"/>
  <c r="BB102" i="13"/>
  <c r="BE102" i="13" s="1"/>
  <c r="BA102" i="13"/>
  <c r="BC102" i="13"/>
  <c r="BF102" i="13" s="1"/>
  <c r="AV102" i="13"/>
  <c r="AJ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S479" i="7" l="1"/>
  <c r="AR103" i="13"/>
  <c r="AS103" i="13"/>
  <c r="AT103" i="13"/>
  <c r="K102" i="13"/>
  <c r="BK102" i="13"/>
  <c r="M102" i="13"/>
  <c r="P102" i="13" s="1"/>
  <c r="S102" i="13"/>
  <c r="AB103" i="13" s="1"/>
  <c r="L313" i="7"/>
  <c r="G213" i="12" s="1"/>
  <c r="L102" i="13"/>
  <c r="O102" i="13" s="1"/>
  <c r="R102" i="13"/>
  <c r="AA103" i="13" s="1"/>
  <c r="S480" i="7" l="1"/>
  <c r="F313" i="7"/>
  <c r="J103" i="13"/>
  <c r="M103" i="13" s="1"/>
  <c r="P103" i="13" s="1"/>
  <c r="BJ103" i="13"/>
  <c r="N102" i="13"/>
  <c r="AU103" i="13"/>
  <c r="AI104" i="13" s="1"/>
  <c r="BH103" i="13"/>
  <c r="BI103" i="13"/>
  <c r="AW103" i="13"/>
  <c r="AK104" i="13" s="1"/>
  <c r="BB103" i="13"/>
  <c r="BE103" i="13" s="1"/>
  <c r="H103" i="13"/>
  <c r="Q103" i="13" s="1"/>
  <c r="I103" i="13"/>
  <c r="AV103" i="13"/>
  <c r="AJ104" i="13" s="1"/>
  <c r="H213" i="12"/>
  <c r="I213" i="12" s="1"/>
  <c r="S481" i="7" l="1"/>
  <c r="BM103" i="13"/>
  <c r="BN103" i="13"/>
  <c r="BL103" i="13"/>
  <c r="AR104" i="13" s="1"/>
  <c r="S103" i="13"/>
  <c r="AB104" i="13" s="1"/>
  <c r="Z104" i="13"/>
  <c r="K103" i="13"/>
  <c r="BK103" i="13"/>
  <c r="BD103" i="13"/>
  <c r="J214" i="12"/>
  <c r="BC103" i="13"/>
  <c r="BA103" i="13"/>
  <c r="I314" i="7"/>
  <c r="H314" i="7"/>
  <c r="J314" i="7"/>
  <c r="G314" i="7"/>
  <c r="K314" i="7"/>
  <c r="R103" i="13"/>
  <c r="AA104" i="13" s="1"/>
  <c r="L103" i="13"/>
  <c r="O103" i="13" s="1"/>
  <c r="S482" i="7" l="1"/>
  <c r="AT104" i="13"/>
  <c r="AS104" i="13"/>
  <c r="BI104" i="13" s="1"/>
  <c r="F314" i="7"/>
  <c r="BH104" i="13"/>
  <c r="N103" i="13"/>
  <c r="BF103" i="13"/>
  <c r="BG103" i="13"/>
  <c r="BJ104" i="13"/>
  <c r="L314" i="7"/>
  <c r="G214" i="12" s="1"/>
  <c r="AU104" i="13"/>
  <c r="AI105" i="13" s="1"/>
  <c r="H104" i="13"/>
  <c r="BB104" i="13"/>
  <c r="BE104" i="13" s="1"/>
  <c r="S483" i="7" l="1"/>
  <c r="G315" i="7"/>
  <c r="J315" i="7"/>
  <c r="K315" i="7"/>
  <c r="H315" i="7"/>
  <c r="I315" i="7"/>
  <c r="H214" i="12"/>
  <c r="I214" i="12" s="1"/>
  <c r="I104" i="13"/>
  <c r="AV104" i="13"/>
  <c r="AJ105" i="13" s="1"/>
  <c r="K104" i="13"/>
  <c r="Q104" i="13"/>
  <c r="Z105" i="13" s="1"/>
  <c r="J104" i="13"/>
  <c r="AW104" i="13"/>
  <c r="AK105" i="13" s="1"/>
  <c r="S484" i="7" l="1"/>
  <c r="BK104" i="13"/>
  <c r="BN104" i="13"/>
  <c r="BL104" i="13"/>
  <c r="AR105" i="13" s="1"/>
  <c r="BM104" i="13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L104" i="13"/>
  <c r="O104" i="13" s="1"/>
  <c r="BC104" i="13"/>
  <c r="S485" i="7" l="1"/>
  <c r="AT105" i="13"/>
  <c r="AS105" i="13"/>
  <c r="BI105" i="13" s="1"/>
  <c r="F315" i="7"/>
  <c r="BB105" i="13"/>
  <c r="BE105" i="13" s="1"/>
  <c r="BH105" i="13"/>
  <c r="H215" i="12"/>
  <c r="I215" i="12" s="1"/>
  <c r="BJ105" i="13"/>
  <c r="BF104" i="13"/>
  <c r="H105" i="13"/>
  <c r="AU105" i="13"/>
  <c r="AI106" i="13" s="1"/>
  <c r="S486" i="7" l="1"/>
  <c r="BL105" i="13"/>
  <c r="AR106" i="13" s="1"/>
  <c r="BM105" i="13"/>
  <c r="BN105" i="13"/>
  <c r="I316" i="7"/>
  <c r="J316" i="7"/>
  <c r="K316" i="7"/>
  <c r="J216" i="12"/>
  <c r="H316" i="7"/>
  <c r="G316" i="7"/>
  <c r="J105" i="13"/>
  <c r="AW105" i="13"/>
  <c r="AK106" i="13" s="1"/>
  <c r="AV105" i="13"/>
  <c r="AJ106" i="13" s="1"/>
  <c r="I105" i="13"/>
  <c r="K105" i="13"/>
  <c r="Q105" i="13"/>
  <c r="Z106" i="13" s="1"/>
  <c r="S487" i="7" l="1"/>
  <c r="L316" i="7"/>
  <c r="G216" i="12" s="1"/>
  <c r="H216" i="12" s="1"/>
  <c r="I216" i="12" s="1"/>
  <c r="N105" i="13"/>
  <c r="BH106" i="13"/>
  <c r="AU106" i="13"/>
  <c r="AI107" i="13" s="1"/>
  <c r="H106" i="13"/>
  <c r="K106" i="13" s="1"/>
  <c r="M105" i="13"/>
  <c r="P105" i="13" s="1"/>
  <c r="S105" i="13"/>
  <c r="AB106" i="13" s="1"/>
  <c r="BD105" i="13"/>
  <c r="BG105" i="13" s="1"/>
  <c r="BK105" i="13"/>
  <c r="R105" i="13"/>
  <c r="AA106" i="13" s="1"/>
  <c r="L105" i="13"/>
  <c r="O105" i="13" s="1"/>
  <c r="BC105" i="13"/>
  <c r="BF105" i="13" s="1"/>
  <c r="BA105" i="13"/>
  <c r="S488" i="7" l="1"/>
  <c r="F316" i="7"/>
  <c r="Q106" i="13"/>
  <c r="AS106" i="13"/>
  <c r="I106" i="13" s="1"/>
  <c r="R106" i="13" s="1"/>
  <c r="AA107" i="13" s="1"/>
  <c r="AT106" i="13"/>
  <c r="BL106" i="13"/>
  <c r="BM106" i="13"/>
  <c r="BN106" i="13"/>
  <c r="N106" i="13"/>
  <c r="J217" i="12"/>
  <c r="S489" i="7" l="1"/>
  <c r="L106" i="13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BD106" i="13"/>
  <c r="S490" i="7" l="1"/>
  <c r="AT107" i="13"/>
  <c r="AS107" i="13"/>
  <c r="BI107" i="13" s="1"/>
  <c r="F317" i="7"/>
  <c r="BJ107" i="13"/>
  <c r="M106" i="13"/>
  <c r="BK106" i="13"/>
  <c r="L317" i="7"/>
  <c r="G217" i="12" s="1"/>
  <c r="H217" i="12" s="1"/>
  <c r="I217" i="12" s="1"/>
  <c r="BG106" i="13"/>
  <c r="BF106" i="13"/>
  <c r="BE106" i="13"/>
  <c r="S491" i="7" l="1"/>
  <c r="BM107" i="13"/>
  <c r="BN107" i="13"/>
  <c r="BL107" i="13"/>
  <c r="I318" i="7"/>
  <c r="P106" i="13"/>
  <c r="BB107" i="13"/>
  <c r="BE107" i="13" s="1"/>
  <c r="BH107" i="13"/>
  <c r="J218" i="12"/>
  <c r="H318" i="7"/>
  <c r="BA107" i="13"/>
  <c r="AU107" i="13"/>
  <c r="AI108" i="13" s="1"/>
  <c r="H107" i="13"/>
  <c r="G318" i="7"/>
  <c r="J318" i="7"/>
  <c r="AV107" i="13"/>
  <c r="AJ108" i="13" s="1"/>
  <c r="I107" i="13"/>
  <c r="AW107" i="13"/>
  <c r="AK108" i="13" s="1"/>
  <c r="J107" i="13"/>
  <c r="K318" i="7"/>
  <c r="S492" i="7" l="1"/>
  <c r="AR108" i="13"/>
  <c r="L318" i="7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D107" i="13"/>
  <c r="AT108" i="13" s="1"/>
  <c r="BC107" i="13"/>
  <c r="BF107" i="13" s="1"/>
  <c r="S493" i="7" l="1"/>
  <c r="AS108" i="13"/>
  <c r="BI108" i="13" s="1"/>
  <c r="BN108" i="13"/>
  <c r="BL108" i="13"/>
  <c r="BM108" i="13"/>
  <c r="F318" i="7"/>
  <c r="J219" i="12"/>
  <c r="AU108" i="13"/>
  <c r="AI109" i="13" s="1"/>
  <c r="BH108" i="13"/>
  <c r="N107" i="13"/>
  <c r="H108" i="13"/>
  <c r="Q108" i="13" s="1"/>
  <c r="Z109" i="13" s="1"/>
  <c r="BJ108" i="13"/>
  <c r="BG107" i="13"/>
  <c r="BB108" i="13"/>
  <c r="BE108" i="13" s="1"/>
  <c r="S494" i="7" l="1"/>
  <c r="AR109" i="13"/>
  <c r="K108" i="13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S495" i="7" l="1"/>
  <c r="AS109" i="13"/>
  <c r="N108" i="13"/>
  <c r="H109" i="13"/>
  <c r="K109" i="13" s="1"/>
  <c r="BH109" i="13"/>
  <c r="L108" i="13"/>
  <c r="O108" i="13" s="1"/>
  <c r="R108" i="13"/>
  <c r="AA109" i="13" s="1"/>
  <c r="BF108" i="13"/>
  <c r="M108" i="13"/>
  <c r="P108" i="13" s="1"/>
  <c r="BK108" i="13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S496" i="7" l="1"/>
  <c r="F319" i="7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S497" i="7" l="1"/>
  <c r="BL109" i="13"/>
  <c r="AR110" i="13" s="1"/>
  <c r="BM109" i="13"/>
  <c r="BN109" i="13"/>
  <c r="G320" i="7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J220" i="12"/>
  <c r="S498" i="7" l="1"/>
  <c r="AS110" i="13"/>
  <c r="O109" i="13"/>
  <c r="H110" i="13"/>
  <c r="Q110" i="13" s="1"/>
  <c r="BH110" i="13"/>
  <c r="L320" i="7"/>
  <c r="G220" i="12" s="1"/>
  <c r="BD109" i="13"/>
  <c r="BG109" i="13" s="1"/>
  <c r="BA109" i="13"/>
  <c r="BK109" i="13"/>
  <c r="M109" i="13"/>
  <c r="P109" i="13" s="1"/>
  <c r="S109" i="13"/>
  <c r="AB110" i="13" s="1"/>
  <c r="AU110" i="13"/>
  <c r="AI111" i="13" s="1"/>
  <c r="S499" i="7" l="1"/>
  <c r="AT110" i="13"/>
  <c r="BJ110" i="13" s="1"/>
  <c r="F320" i="7"/>
  <c r="I321" i="7" s="1"/>
  <c r="K110" i="13"/>
  <c r="N110" i="13" s="1"/>
  <c r="I110" i="13"/>
  <c r="R110" i="13" s="1"/>
  <c r="BI110" i="13"/>
  <c r="AV110" i="13"/>
  <c r="AJ111" i="13" s="1"/>
  <c r="H220" i="12"/>
  <c r="I220" i="12" s="1"/>
  <c r="S500" i="7" l="1"/>
  <c r="J321" i="7"/>
  <c r="H321" i="7"/>
  <c r="K321" i="7"/>
  <c r="G321" i="7"/>
  <c r="BL110" i="13"/>
  <c r="BM110" i="13"/>
  <c r="BN110" i="13"/>
  <c r="L110" i="13"/>
  <c r="O110" i="13" s="1"/>
  <c r="J221" i="12"/>
  <c r="AW110" i="13"/>
  <c r="AK111" i="13" s="1"/>
  <c r="J110" i="13"/>
  <c r="BK110" i="13" s="1"/>
  <c r="BA110" i="13"/>
  <c r="BB110" i="13"/>
  <c r="Z111" i="13"/>
  <c r="AA111" i="13"/>
  <c r="BC110" i="13"/>
  <c r="BD110" i="13"/>
  <c r="S501" i="7" l="1"/>
  <c r="L321" i="7"/>
  <c r="G221" i="12" s="1"/>
  <c r="H221" i="12" s="1"/>
  <c r="I221" i="12" s="1"/>
  <c r="J222" i="12" s="1"/>
  <c r="AR111" i="13"/>
  <c r="BH111" i="13" s="1"/>
  <c r="AS111" i="13"/>
  <c r="BI111" i="13" s="1"/>
  <c r="AT111" i="13"/>
  <c r="M110" i="13"/>
  <c r="S110" i="13"/>
  <c r="AB111" i="13" s="1"/>
  <c r="BE110" i="13"/>
  <c r="BG110" i="13"/>
  <c r="BF110" i="13"/>
  <c r="S502" i="7" l="1"/>
  <c r="BN111" i="13"/>
  <c r="BM111" i="13"/>
  <c r="BL111" i="13"/>
  <c r="F321" i="7"/>
  <c r="G322" i="7" s="1"/>
  <c r="P110" i="13"/>
  <c r="BJ111" i="13"/>
  <c r="AW111" i="13"/>
  <c r="AK112" i="13" s="1"/>
  <c r="J111" i="13"/>
  <c r="AV111" i="13"/>
  <c r="AJ112" i="13" s="1"/>
  <c r="I111" i="13"/>
  <c r="H111" i="13"/>
  <c r="AU111" i="13"/>
  <c r="AI112" i="13" s="1"/>
  <c r="S503" i="7" l="1"/>
  <c r="J322" i="7"/>
  <c r="H322" i="7"/>
  <c r="K322" i="7"/>
  <c r="I322" i="7"/>
  <c r="BB111" i="13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D111" i="13"/>
  <c r="BG111" i="13" s="1"/>
  <c r="S504" i="7" l="1"/>
  <c r="AR112" i="13"/>
  <c r="BH112" i="13" s="1"/>
  <c r="AT112" i="13"/>
  <c r="BJ112" i="13" s="1"/>
  <c r="AS112" i="13"/>
  <c r="BI112" i="13" s="1"/>
  <c r="F322" i="7"/>
  <c r="L322" i="7"/>
  <c r="G222" i="12" s="1"/>
  <c r="H222" i="12" s="1"/>
  <c r="I222" i="12" s="1"/>
  <c r="N111" i="13"/>
  <c r="O111" i="13"/>
  <c r="P111" i="13"/>
  <c r="S505" i="7" l="1"/>
  <c r="BN112" i="13"/>
  <c r="BL112" i="13"/>
  <c r="BM112" i="13"/>
  <c r="AW112" i="13"/>
  <c r="AK113" i="13" s="1"/>
  <c r="J112" i="13"/>
  <c r="S112" i="13" s="1"/>
  <c r="AB113" i="13" s="1"/>
  <c r="BC112" i="13"/>
  <c r="BF112" i="13" s="1"/>
  <c r="J223" i="12"/>
  <c r="I112" i="13"/>
  <c r="AV112" i="13"/>
  <c r="AJ113" i="13" s="1"/>
  <c r="G323" i="7"/>
  <c r="I323" i="7"/>
  <c r="H323" i="7"/>
  <c r="K323" i="7"/>
  <c r="J323" i="7"/>
  <c r="BD112" i="13"/>
  <c r="H112" i="13"/>
  <c r="AU112" i="13"/>
  <c r="AI113" i="13" s="1"/>
  <c r="S506" i="7" l="1"/>
  <c r="AS113" i="13"/>
  <c r="AT113" i="13"/>
  <c r="BJ113" i="13" s="1"/>
  <c r="M112" i="13"/>
  <c r="P112" i="13" s="1"/>
  <c r="K112" i="13"/>
  <c r="Q112" i="13"/>
  <c r="Z113" i="13" s="1"/>
  <c r="BK112" i="13"/>
  <c r="BB112" i="13"/>
  <c r="BE112" i="13" s="1"/>
  <c r="BA112" i="13"/>
  <c r="BG112" i="13"/>
  <c r="L112" i="13"/>
  <c r="O112" i="13" s="1"/>
  <c r="R112" i="13"/>
  <c r="AA113" i="13" s="1"/>
  <c r="L323" i="7"/>
  <c r="G223" i="12" s="1"/>
  <c r="S507" i="7" l="1"/>
  <c r="AR113" i="13"/>
  <c r="F323" i="7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S508" i="7" l="1"/>
  <c r="BL113" i="13"/>
  <c r="BM113" i="13"/>
  <c r="BN113" i="13"/>
  <c r="L113" i="13"/>
  <c r="O113" i="13" s="1"/>
  <c r="AU113" i="13"/>
  <c r="AI114" i="13" s="1"/>
  <c r="BH113" i="13"/>
  <c r="H113" i="13"/>
  <c r="BK113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A114" i="13"/>
  <c r="J224" i="12"/>
  <c r="BC113" i="13"/>
  <c r="S509" i="7" l="1"/>
  <c r="AS114" i="13"/>
  <c r="BI114" i="13" s="1"/>
  <c r="AT114" i="13"/>
  <c r="BJ114" i="13" s="1"/>
  <c r="AR114" i="13"/>
  <c r="K113" i="13"/>
  <c r="Q113" i="13"/>
  <c r="Z114" i="13" s="1"/>
  <c r="BA113" i="13"/>
  <c r="BG113" i="13"/>
  <c r="L324" i="7"/>
  <c r="G224" i="12" s="1"/>
  <c r="BE113" i="13"/>
  <c r="BF113" i="13"/>
  <c r="S510" i="7" l="1"/>
  <c r="F324" i="7"/>
  <c r="I325" i="7" s="1"/>
  <c r="BH114" i="13"/>
  <c r="N113" i="13"/>
  <c r="BB114" i="13"/>
  <c r="BE114" i="13" s="1"/>
  <c r="H224" i="12"/>
  <c r="I224" i="12" s="1"/>
  <c r="AV114" i="13"/>
  <c r="AJ115" i="13" s="1"/>
  <c r="I114" i="13"/>
  <c r="AU114" i="13"/>
  <c r="AI115" i="13" s="1"/>
  <c r="H114" i="13"/>
  <c r="AW114" i="13"/>
  <c r="AK115" i="13" s="1"/>
  <c r="J114" i="13"/>
  <c r="BC114" i="13"/>
  <c r="BF114" i="13" s="1"/>
  <c r="S511" i="7" l="1"/>
  <c r="BL114" i="13"/>
  <c r="AR115" i="13" s="1"/>
  <c r="BM114" i="13"/>
  <c r="AS115" i="13" s="1"/>
  <c r="BN114" i="13"/>
  <c r="H325" i="7"/>
  <c r="J325" i="7"/>
  <c r="K325" i="7"/>
  <c r="G325" i="7"/>
  <c r="S114" i="13"/>
  <c r="AB115" i="13" s="1"/>
  <c r="M114" i="13"/>
  <c r="P114" i="13" s="1"/>
  <c r="J225" i="12"/>
  <c r="BK114" i="13"/>
  <c r="Q114" i="13"/>
  <c r="Z115" i="13" s="1"/>
  <c r="K114" i="13"/>
  <c r="BD114" i="13"/>
  <c r="BA114" i="13"/>
  <c r="R114" i="13"/>
  <c r="AA115" i="13" s="1"/>
  <c r="L114" i="13"/>
  <c r="O114" i="13" s="1"/>
  <c r="S512" i="7" l="1"/>
  <c r="AT115" i="13"/>
  <c r="BJ115" i="13" s="1"/>
  <c r="F325" i="7"/>
  <c r="L325" i="7"/>
  <c r="G225" i="12" s="1"/>
  <c r="H225" i="12" s="1"/>
  <c r="I225" i="12" s="1"/>
  <c r="N114" i="13"/>
  <c r="I115" i="13"/>
  <c r="L115" i="13" s="1"/>
  <c r="O115" i="13" s="1"/>
  <c r="BI115" i="13"/>
  <c r="H115" i="13"/>
  <c r="Q115" i="13" s="1"/>
  <c r="BH115" i="13"/>
  <c r="BB115" i="13"/>
  <c r="BE115" i="13" s="1"/>
  <c r="BG114" i="13"/>
  <c r="AU115" i="13"/>
  <c r="AI116" i="13" s="1"/>
  <c r="AV115" i="13"/>
  <c r="AJ116" i="13" s="1"/>
  <c r="S513" i="7" l="1"/>
  <c r="BM115" i="13"/>
  <c r="BN115" i="13"/>
  <c r="BL115" i="13"/>
  <c r="AR116" i="13" s="1"/>
  <c r="R115" i="13"/>
  <c r="AA116" i="13" s="1"/>
  <c r="K115" i="13"/>
  <c r="N115" i="13" s="1"/>
  <c r="J226" i="12"/>
  <c r="Z116" i="13"/>
  <c r="J115" i="13"/>
  <c r="AW115" i="13"/>
  <c r="AK116" i="13" s="1"/>
  <c r="BC115" i="13"/>
  <c r="J326" i="7"/>
  <c r="G326" i="7"/>
  <c r="K326" i="7"/>
  <c r="H326" i="7"/>
  <c r="I326" i="7"/>
  <c r="S514" i="7" l="1"/>
  <c r="AS116" i="13"/>
  <c r="H116" i="13"/>
  <c r="Q116" i="13" s="1"/>
  <c r="BH116" i="13"/>
  <c r="AU116" i="13"/>
  <c r="AI117" i="13" s="1"/>
  <c r="BK115" i="13"/>
  <c r="BB116" i="13" s="1"/>
  <c r="BE116" i="13" s="1"/>
  <c r="S115" i="13"/>
  <c r="AB116" i="13" s="1"/>
  <c r="M115" i="13"/>
  <c r="BD115" i="13"/>
  <c r="AT116" i="13" s="1"/>
  <c r="BA115" i="13"/>
  <c r="BF115" i="13"/>
  <c r="L326" i="7"/>
  <c r="G226" i="12" s="1"/>
  <c r="S515" i="7" l="1"/>
  <c r="F326" i="7"/>
  <c r="I327" i="7" s="1"/>
  <c r="K116" i="13"/>
  <c r="N116" i="13" s="1"/>
  <c r="I116" i="13"/>
  <c r="R116" i="13" s="1"/>
  <c r="BI116" i="13"/>
  <c r="P115" i="13"/>
  <c r="AV116" i="13"/>
  <c r="AJ117" i="13" s="1"/>
  <c r="Z117" i="13"/>
  <c r="H226" i="12"/>
  <c r="I226" i="12" s="1"/>
  <c r="BJ116" i="13"/>
  <c r="BG115" i="13"/>
  <c r="BC116" i="13"/>
  <c r="BF116" i="13" s="1"/>
  <c r="S516" i="7" l="1"/>
  <c r="L116" i="13"/>
  <c r="O116" i="13" s="1"/>
  <c r="K327" i="7"/>
  <c r="H327" i="7"/>
  <c r="J327" i="7"/>
  <c r="G327" i="7"/>
  <c r="BN116" i="13"/>
  <c r="BL116" i="13"/>
  <c r="AR117" i="13" s="1"/>
  <c r="BM116" i="13"/>
  <c r="AS117" i="13" s="1"/>
  <c r="AA117" i="13"/>
  <c r="J227" i="12"/>
  <c r="J116" i="13"/>
  <c r="AW116" i="13"/>
  <c r="AK117" i="13" s="1"/>
  <c r="S517" i="7" l="1"/>
  <c r="L327" i="7"/>
  <c r="G227" i="12" s="1"/>
  <c r="H227" i="12" s="1"/>
  <c r="I227" i="12" s="1"/>
  <c r="BM117" i="13" s="1"/>
  <c r="BH117" i="13"/>
  <c r="BI117" i="13"/>
  <c r="BA116" i="13"/>
  <c r="BD116" i="13"/>
  <c r="AT117" i="13" s="1"/>
  <c r="M116" i="13"/>
  <c r="BK116" i="13"/>
  <c r="S116" i="13"/>
  <c r="AB117" i="13" s="1"/>
  <c r="H117" i="13"/>
  <c r="AU117" i="13"/>
  <c r="AI118" i="13" s="1"/>
  <c r="AV117" i="13"/>
  <c r="AJ118" i="13" s="1"/>
  <c r="I117" i="13"/>
  <c r="S518" i="7" l="1"/>
  <c r="J228" i="12"/>
  <c r="BL117" i="13"/>
  <c r="BN117" i="13"/>
  <c r="F327" i="7"/>
  <c r="I328" i="7" s="1"/>
  <c r="P116" i="13"/>
  <c r="Q117" i="13"/>
  <c r="K117" i="13"/>
  <c r="BG116" i="13"/>
  <c r="BJ117" i="13"/>
  <c r="BB117" i="13"/>
  <c r="BE117" i="13" s="1"/>
  <c r="R117" i="13"/>
  <c r="L117" i="13"/>
  <c r="O117" i="13" s="1"/>
  <c r="S519" i="7" l="1"/>
  <c r="AR118" i="13"/>
  <c r="H328" i="7"/>
  <c r="J328" i="7"/>
  <c r="K328" i="7"/>
  <c r="G328" i="7"/>
  <c r="N117" i="13"/>
  <c r="AA118" i="13"/>
  <c r="Z118" i="13"/>
  <c r="BD117" i="13"/>
  <c r="BG117" i="13" s="1"/>
  <c r="BA117" i="13"/>
  <c r="J117" i="13"/>
  <c r="AW117" i="13"/>
  <c r="AK118" i="13" s="1"/>
  <c r="BC117" i="13"/>
  <c r="AS118" i="13" s="1"/>
  <c r="S520" i="7" l="1"/>
  <c r="AT118" i="13"/>
  <c r="J118" i="13" s="1"/>
  <c r="S118" i="13" s="1"/>
  <c r="L328" i="7"/>
  <c r="G228" i="12" s="1"/>
  <c r="H228" i="12" s="1"/>
  <c r="I228" i="12" s="1"/>
  <c r="BH118" i="13"/>
  <c r="AU118" i="13"/>
  <c r="AI119" i="13" s="1"/>
  <c r="H118" i="13"/>
  <c r="BI118" i="13"/>
  <c r="BF117" i="13"/>
  <c r="S117" i="13"/>
  <c r="AB118" i="13" s="1"/>
  <c r="M117" i="13"/>
  <c r="BK117" i="13"/>
  <c r="S521" i="7" l="1"/>
  <c r="BL118" i="13"/>
  <c r="BM118" i="13"/>
  <c r="BN118" i="13"/>
  <c r="J229" i="12"/>
  <c r="F328" i="7"/>
  <c r="I329" i="7" s="1"/>
  <c r="AW118" i="13"/>
  <c r="AK119" i="13" s="1"/>
  <c r="P117" i="13"/>
  <c r="BJ118" i="13"/>
  <c r="BD118" i="13"/>
  <c r="BG118" i="13" s="1"/>
  <c r="Q118" i="13"/>
  <c r="K118" i="13"/>
  <c r="I118" i="13"/>
  <c r="BK118" i="13" s="1"/>
  <c r="AV118" i="13"/>
  <c r="AJ119" i="13" s="1"/>
  <c r="M118" i="13"/>
  <c r="P118" i="13" s="1"/>
  <c r="S522" i="7" l="1"/>
  <c r="AT119" i="13"/>
  <c r="G329" i="7"/>
  <c r="J329" i="7"/>
  <c r="K329" i="7"/>
  <c r="H329" i="7"/>
  <c r="N118" i="13"/>
  <c r="AB119" i="13"/>
  <c r="BB118" i="13"/>
  <c r="AR119" i="13" s="1"/>
  <c r="Z119" i="13"/>
  <c r="L118" i="13"/>
  <c r="O118" i="13" s="1"/>
  <c r="R118" i="13"/>
  <c r="AA119" i="13" s="1"/>
  <c r="BA118" i="13"/>
  <c r="BC118" i="13"/>
  <c r="AS119" i="13" s="1"/>
  <c r="S523" i="7" l="1"/>
  <c r="L329" i="7"/>
  <c r="G229" i="12" s="1"/>
  <c r="H229" i="12" s="1"/>
  <c r="I229" i="12" s="1"/>
  <c r="F329" i="7"/>
  <c r="J119" i="13"/>
  <c r="M119" i="13" s="1"/>
  <c r="P119" i="13" s="1"/>
  <c r="BJ119" i="13"/>
  <c r="BD119" i="13"/>
  <c r="BG119" i="13" s="1"/>
  <c r="AW119" i="13"/>
  <c r="AK120" i="13" s="1"/>
  <c r="BH119" i="13"/>
  <c r="BE118" i="13"/>
  <c r="BI119" i="13"/>
  <c r="BF118" i="13"/>
  <c r="S524" i="7" l="1"/>
  <c r="BM119" i="13"/>
  <c r="BN119" i="13"/>
  <c r="AT120" i="13" s="1"/>
  <c r="BL119" i="13"/>
  <c r="J230" i="12"/>
  <c r="S119" i="13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S525" i="7" l="1"/>
  <c r="AS120" i="13"/>
  <c r="AW120" i="13"/>
  <c r="AK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BK119" i="13"/>
  <c r="K119" i="13"/>
  <c r="BA119" i="13"/>
  <c r="BB119" i="13"/>
  <c r="BE119" i="13" s="1"/>
  <c r="BD120" i="13"/>
  <c r="S526" i="7" l="1"/>
  <c r="AR120" i="13"/>
  <c r="BH120" i="13" s="1"/>
  <c r="F330" i="7"/>
  <c r="S120" i="13"/>
  <c r="AB121" i="13" s="1"/>
  <c r="N119" i="13"/>
  <c r="AV120" i="13"/>
  <c r="AJ121" i="13" s="1"/>
  <c r="BI120" i="13"/>
  <c r="I120" i="13"/>
  <c r="L120" i="13" s="1"/>
  <c r="O120" i="13" s="1"/>
  <c r="H230" i="12"/>
  <c r="I230" i="12" s="1"/>
  <c r="BG120" i="13"/>
  <c r="BC120" i="13"/>
  <c r="S527" i="7" l="1"/>
  <c r="BN120" i="13"/>
  <c r="AT121" i="13" s="1"/>
  <c r="BL120" i="13"/>
  <c r="BM120" i="13"/>
  <c r="AS121" i="13" s="1"/>
  <c r="R120" i="13"/>
  <c r="AA121" i="13" s="1"/>
  <c r="AU120" i="13"/>
  <c r="AI121" i="13" s="1"/>
  <c r="H120" i="13"/>
  <c r="J231" i="12"/>
  <c r="J331" i="7"/>
  <c r="I331" i="7"/>
  <c r="K331" i="7"/>
  <c r="G331" i="7"/>
  <c r="H331" i="7"/>
  <c r="BF120" i="13"/>
  <c r="S528" i="7" l="1"/>
  <c r="BI121" i="13"/>
  <c r="J121" i="13"/>
  <c r="S121" i="13" s="1"/>
  <c r="BJ121" i="13"/>
  <c r="AW121" i="13"/>
  <c r="AK122" i="13" s="1"/>
  <c r="BA120" i="13"/>
  <c r="BB120" i="13"/>
  <c r="BE120" i="13" s="1"/>
  <c r="K120" i="13"/>
  <c r="BK120" i="13"/>
  <c r="Q120" i="13"/>
  <c r="Z121" i="13" s="1"/>
  <c r="F331" i="7" s="1"/>
  <c r="L331" i="7"/>
  <c r="G231" i="12" s="1"/>
  <c r="I121" i="13"/>
  <c r="AV121" i="13"/>
  <c r="AJ122" i="13" s="1"/>
  <c r="S529" i="7" l="1"/>
  <c r="AR121" i="13"/>
  <c r="BH121" i="13" s="1"/>
  <c r="M121" i="13"/>
  <c r="P121" i="13" s="1"/>
  <c r="N120" i="13"/>
  <c r="H231" i="12"/>
  <c r="I231" i="12" s="1"/>
  <c r="BB121" i="13"/>
  <c r="AB122" i="13"/>
  <c r="BC121" i="13"/>
  <c r="L121" i="13"/>
  <c r="O121" i="13" s="1"/>
  <c r="R121" i="13"/>
  <c r="AA122" i="13" s="1"/>
  <c r="S530" i="7" l="1"/>
  <c r="H121" i="13"/>
  <c r="K121" i="13" s="1"/>
  <c r="BE121" i="13"/>
  <c r="AU121" i="13"/>
  <c r="AI122" i="13" s="1"/>
  <c r="BL121" i="13"/>
  <c r="BM121" i="13"/>
  <c r="AS122" i="13" s="1"/>
  <c r="BN121" i="13"/>
  <c r="BA121" i="13"/>
  <c r="G332" i="7"/>
  <c r="H332" i="7"/>
  <c r="K332" i="7"/>
  <c r="J332" i="7"/>
  <c r="I332" i="7"/>
  <c r="J232" i="12"/>
  <c r="BD121" i="13"/>
  <c r="BF121" i="13"/>
  <c r="S531" i="7" l="1"/>
  <c r="BK121" i="13"/>
  <c r="N121" i="13"/>
  <c r="AR122" i="13"/>
  <c r="AU122" i="13" s="1"/>
  <c r="AI123" i="13" s="1"/>
  <c r="Q121" i="13"/>
  <c r="Z122" i="13" s="1"/>
  <c r="F332" i="7" s="1"/>
  <c r="J333" i="7" s="1"/>
  <c r="AT122" i="13"/>
  <c r="BJ122" i="13" s="1"/>
  <c r="BI122" i="13"/>
  <c r="L332" i="7"/>
  <c r="G232" i="12" s="1"/>
  <c r="BG121" i="13"/>
  <c r="BB122" i="13"/>
  <c r="I122" i="13"/>
  <c r="AV122" i="13"/>
  <c r="AJ123" i="13" s="1"/>
  <c r="S532" i="7" l="1"/>
  <c r="H122" i="13"/>
  <c r="Q122" i="13" s="1"/>
  <c r="Z123" i="13" s="1"/>
  <c r="BH122" i="13"/>
  <c r="H333" i="7"/>
  <c r="I333" i="7"/>
  <c r="G333" i="7"/>
  <c r="K333" i="7"/>
  <c r="J122" i="13"/>
  <c r="AW122" i="13"/>
  <c r="AK123" i="13" s="1"/>
  <c r="H232" i="12"/>
  <c r="I232" i="12" s="1"/>
  <c r="BE122" i="13"/>
  <c r="R122" i="13"/>
  <c r="AA123" i="13" s="1"/>
  <c r="L122" i="13"/>
  <c r="O122" i="13" s="1"/>
  <c r="BC122" i="13"/>
  <c r="BF122" i="13" s="1"/>
  <c r="BA122" i="13"/>
  <c r="S533" i="7" l="1"/>
  <c r="K122" i="13"/>
  <c r="N122" i="13" s="1"/>
  <c r="BK122" i="13"/>
  <c r="BL122" i="13"/>
  <c r="AR123" i="13" s="1"/>
  <c r="BM122" i="13"/>
  <c r="AS123" i="13" s="1"/>
  <c r="BN122" i="13"/>
  <c r="L333" i="7"/>
  <c r="G233" i="12" s="1"/>
  <c r="H233" i="12" s="1"/>
  <c r="I233" i="12" s="1"/>
  <c r="BD122" i="13"/>
  <c r="BG122" i="13" s="1"/>
  <c r="J233" i="12"/>
  <c r="S122" i="13"/>
  <c r="AB123" i="13" s="1"/>
  <c r="M122" i="13"/>
  <c r="P122" i="13" s="1"/>
  <c r="S534" i="7" l="1"/>
  <c r="AT123" i="13"/>
  <c r="BM123" i="13"/>
  <c r="BN123" i="13"/>
  <c r="BL123" i="13"/>
  <c r="F333" i="7"/>
  <c r="G334" i="7" s="1"/>
  <c r="BH123" i="13"/>
  <c r="J234" i="12"/>
  <c r="H123" i="13"/>
  <c r="K123" i="13" s="1"/>
  <c r="AU123" i="13"/>
  <c r="AI124" i="13" s="1"/>
  <c r="AV123" i="13"/>
  <c r="AJ124" i="13" s="1"/>
  <c r="BI123" i="13"/>
  <c r="BD123" i="13"/>
  <c r="I123" i="13"/>
  <c r="R123" i="13" s="1"/>
  <c r="BB123" i="13"/>
  <c r="S535" i="7" l="1"/>
  <c r="Q123" i="13"/>
  <c r="Z124" i="13" s="1"/>
  <c r="AR124" i="13"/>
  <c r="H334" i="7"/>
  <c r="K334" i="7"/>
  <c r="J334" i="7"/>
  <c r="I334" i="7"/>
  <c r="J123" i="13"/>
  <c r="BK123" i="13" s="1"/>
  <c r="BJ123" i="13"/>
  <c r="N123" i="13"/>
  <c r="AW123" i="13"/>
  <c r="AK124" i="13" s="1"/>
  <c r="AT124" i="13" s="1"/>
  <c r="BC123" i="13"/>
  <c r="AS124" i="13" s="1"/>
  <c r="BA123" i="13"/>
  <c r="AA124" i="13"/>
  <c r="L123" i="13"/>
  <c r="O123" i="13" s="1"/>
  <c r="BE123" i="13"/>
  <c r="BG123" i="13"/>
  <c r="S536" i="7" l="1"/>
  <c r="BH124" i="13"/>
  <c r="L334" i="7"/>
  <c r="G234" i="12" s="1"/>
  <c r="H234" i="12" s="1"/>
  <c r="I234" i="12" s="1"/>
  <c r="S123" i="13"/>
  <c r="AB124" i="13" s="1"/>
  <c r="M123" i="13"/>
  <c r="P123" i="13" s="1"/>
  <c r="BI124" i="13"/>
  <c r="BF123" i="13"/>
  <c r="AV124" i="13"/>
  <c r="AJ125" i="13" s="1"/>
  <c r="AU124" i="13"/>
  <c r="AI125" i="13" s="1"/>
  <c r="H124" i="13"/>
  <c r="J124" i="13"/>
  <c r="AW124" i="13"/>
  <c r="AK125" i="13" s="1"/>
  <c r="S537" i="7" l="1"/>
  <c r="BN124" i="13"/>
  <c r="BL124" i="13"/>
  <c r="BM124" i="13"/>
  <c r="F334" i="7"/>
  <c r="J335" i="7" s="1"/>
  <c r="BJ124" i="13"/>
  <c r="I124" i="13"/>
  <c r="R124" i="13" s="1"/>
  <c r="BC124" i="13"/>
  <c r="BF124" i="13" s="1"/>
  <c r="J235" i="12"/>
  <c r="BD124" i="13"/>
  <c r="S124" i="13"/>
  <c r="AB125" i="13" s="1"/>
  <c r="M124" i="13"/>
  <c r="P124" i="13" s="1"/>
  <c r="K124" i="13"/>
  <c r="Q124" i="13"/>
  <c r="Z125" i="13" s="1"/>
  <c r="BB124" i="13"/>
  <c r="BE124" i="13" s="1"/>
  <c r="S538" i="7" l="1"/>
  <c r="AT125" i="13"/>
  <c r="BJ125" i="13" s="1"/>
  <c r="AS125" i="13"/>
  <c r="AR125" i="13"/>
  <c r="I335" i="7"/>
  <c r="H335" i="7"/>
  <c r="G335" i="7"/>
  <c r="K335" i="7"/>
  <c r="N124" i="13"/>
  <c r="AA125" i="13"/>
  <c r="L124" i="13"/>
  <c r="O124" i="13" s="1"/>
  <c r="BK124" i="13"/>
  <c r="BA124" i="13"/>
  <c r="BG124" i="13"/>
  <c r="S539" i="7" l="1"/>
  <c r="L335" i="7"/>
  <c r="G235" i="12" s="1"/>
  <c r="H235" i="12" s="1"/>
  <c r="I235" i="12" s="1"/>
  <c r="BN125" i="13" s="1"/>
  <c r="F335" i="7"/>
  <c r="H125" i="13"/>
  <c r="K125" i="13" s="1"/>
  <c r="BH125" i="13"/>
  <c r="I125" i="13"/>
  <c r="R125" i="13" s="1"/>
  <c r="BI125" i="13"/>
  <c r="BC125" i="13"/>
  <c r="BF125" i="13" s="1"/>
  <c r="AV125" i="13"/>
  <c r="AJ126" i="13" s="1"/>
  <c r="AU125" i="13"/>
  <c r="AI126" i="13" s="1"/>
  <c r="BB125" i="13"/>
  <c r="BE125" i="13" s="1"/>
  <c r="AW125" i="13"/>
  <c r="AK126" i="13" s="1"/>
  <c r="J125" i="13"/>
  <c r="S540" i="7" l="1"/>
  <c r="J236" i="12"/>
  <c r="BL125" i="13"/>
  <c r="AR126" i="13" s="1"/>
  <c r="BM125" i="13"/>
  <c r="AS126" i="13" s="1"/>
  <c r="G336" i="7"/>
  <c r="L125" i="13"/>
  <c r="O125" i="13" s="1"/>
  <c r="N125" i="13"/>
  <c r="Q125" i="13"/>
  <c r="Z126" i="13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S541" i="7" l="1"/>
  <c r="AT126" i="13"/>
  <c r="BJ126" i="13" s="1"/>
  <c r="F336" i="7"/>
  <c r="I337" i="7" s="1"/>
  <c r="BI126" i="13"/>
  <c r="AU126" i="13"/>
  <c r="AI127" i="13" s="1"/>
  <c r="BH126" i="13"/>
  <c r="L336" i="7"/>
  <c r="G236" i="12" s="1"/>
  <c r="AV126" i="13"/>
  <c r="AJ127" i="13" s="1"/>
  <c r="I126" i="13"/>
  <c r="H126" i="13"/>
  <c r="S542" i="7" l="1"/>
  <c r="H236" i="12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J126" i="13"/>
  <c r="AW126" i="13"/>
  <c r="AK127" i="13" s="1"/>
  <c r="BB126" i="13"/>
  <c r="BA126" i="13"/>
  <c r="S543" i="7" l="1"/>
  <c r="BL126" i="13"/>
  <c r="AR127" i="13" s="1"/>
  <c r="BM126" i="13"/>
  <c r="AS127" i="13" s="1"/>
  <c r="BN126" i="13"/>
  <c r="AT127" i="13" s="1"/>
  <c r="N126" i="13"/>
  <c r="J237" i="12"/>
  <c r="L337" i="7"/>
  <c r="G237" i="12" s="1"/>
  <c r="H237" i="12" s="1"/>
  <c r="I237" i="12" s="1"/>
  <c r="M126" i="13"/>
  <c r="P126" i="13" s="1"/>
  <c r="S126" i="13"/>
  <c r="AB127" i="13" s="1"/>
  <c r="BK126" i="13"/>
  <c r="BE126" i="13"/>
  <c r="BF126" i="13"/>
  <c r="S544" i="7" l="1"/>
  <c r="BM127" i="13"/>
  <c r="BN127" i="13"/>
  <c r="BL127" i="13"/>
  <c r="F337" i="7"/>
  <c r="K338" i="7" s="1"/>
  <c r="BH127" i="13"/>
  <c r="BI127" i="13"/>
  <c r="BJ127" i="13"/>
  <c r="AW127" i="13"/>
  <c r="AK128" i="13" s="1"/>
  <c r="J127" i="13"/>
  <c r="S127" i="13" s="1"/>
  <c r="BD127" i="13"/>
  <c r="AU127" i="13"/>
  <c r="AI128" i="13" s="1"/>
  <c r="H127" i="13"/>
  <c r="J238" i="12"/>
  <c r="I127" i="13"/>
  <c r="AV127" i="13"/>
  <c r="AJ128" i="13" s="1"/>
  <c r="S545" i="7" l="1"/>
  <c r="G338" i="7"/>
  <c r="AT128" i="13"/>
  <c r="I338" i="7"/>
  <c r="J338" i="7"/>
  <c r="H338" i="7"/>
  <c r="M127" i="13"/>
  <c r="P127" i="13" s="1"/>
  <c r="AB128" i="13"/>
  <c r="BC127" i="13"/>
  <c r="BF127" i="13" s="1"/>
  <c r="L127" i="13"/>
  <c r="O127" i="13" s="1"/>
  <c r="R127" i="13"/>
  <c r="AA128" i="13" s="1"/>
  <c r="K127" i="13"/>
  <c r="BK127" i="13"/>
  <c r="Q127" i="13"/>
  <c r="Z128" i="13" s="1"/>
  <c r="BA127" i="13"/>
  <c r="BB127" i="13"/>
  <c r="BE127" i="13" s="1"/>
  <c r="BG127" i="13"/>
  <c r="S546" i="7" l="1"/>
  <c r="AS128" i="13"/>
  <c r="BI128" i="13" s="1"/>
  <c r="AR128" i="13"/>
  <c r="BH128" i="13" s="1"/>
  <c r="L338" i="7"/>
  <c r="G238" i="12" s="1"/>
  <c r="H238" i="12" s="1"/>
  <c r="I238" i="12" s="1"/>
  <c r="F338" i="7"/>
  <c r="N127" i="13"/>
  <c r="BJ128" i="13"/>
  <c r="AW128" i="13"/>
  <c r="AK129" i="13" s="1"/>
  <c r="J128" i="13"/>
  <c r="S547" i="7" l="1"/>
  <c r="BN128" i="13"/>
  <c r="BL128" i="13"/>
  <c r="BM128" i="13"/>
  <c r="BB128" i="13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H128" i="13"/>
  <c r="BD128" i="13"/>
  <c r="BG128" i="13" s="1"/>
  <c r="AV128" i="13"/>
  <c r="AJ129" i="13" s="1"/>
  <c r="I128" i="13"/>
  <c r="S548" i="7" l="1"/>
  <c r="AS129" i="13"/>
  <c r="AT129" i="13"/>
  <c r="AR129" i="13"/>
  <c r="R128" i="13"/>
  <c r="AA129" i="13" s="1"/>
  <c r="L128" i="13"/>
  <c r="O128" i="13" s="1"/>
  <c r="K128" i="13"/>
  <c r="Q128" i="13"/>
  <c r="Z129" i="13" s="1"/>
  <c r="BK128" i="13"/>
  <c r="L339" i="7"/>
  <c r="G239" i="12" s="1"/>
  <c r="S549" i="7" l="1"/>
  <c r="F339" i="7"/>
  <c r="BH129" i="13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S550" i="7" l="1"/>
  <c r="BL129" i="13"/>
  <c r="BM129" i="13"/>
  <c r="BN129" i="13"/>
  <c r="M129" i="13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K129" i="13"/>
  <c r="BK129" i="13"/>
  <c r="BC129" i="13"/>
  <c r="BD129" i="13"/>
  <c r="S551" i="7" l="1"/>
  <c r="AR130" i="13"/>
  <c r="AT130" i="13"/>
  <c r="BJ130" i="13" s="1"/>
  <c r="AS130" i="13"/>
  <c r="BI130" i="13" s="1"/>
  <c r="F340" i="7"/>
  <c r="N129" i="13"/>
  <c r="BF129" i="13"/>
  <c r="L340" i="7"/>
  <c r="G240" i="12" s="1"/>
  <c r="BG129" i="13"/>
  <c r="S552" i="7" l="1"/>
  <c r="BB130" i="13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H130" i="13"/>
  <c r="BC130" i="13"/>
  <c r="BF130" i="13" s="1"/>
  <c r="S553" i="7" l="1"/>
  <c r="BL130" i="13"/>
  <c r="AR131" i="13" s="1"/>
  <c r="BM130" i="13"/>
  <c r="AS131" i="13" s="1"/>
  <c r="BN130" i="13"/>
  <c r="L341" i="7"/>
  <c r="G241" i="12" s="1"/>
  <c r="K130" i="13"/>
  <c r="Q130" i="13"/>
  <c r="Z131" i="13" s="1"/>
  <c r="BK130" i="13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S554" i="7" l="1"/>
  <c r="AT131" i="13"/>
  <c r="BJ131" i="13" s="1"/>
  <c r="F341" i="7"/>
  <c r="BI131" i="13"/>
  <c r="BH131" i="13"/>
  <c r="N130" i="13"/>
  <c r="AU131" i="13"/>
  <c r="AI132" i="13" s="1"/>
  <c r="H131" i="13"/>
  <c r="H241" i="12"/>
  <c r="I241" i="12" s="1"/>
  <c r="I131" i="13"/>
  <c r="AV131" i="13"/>
  <c r="AJ132" i="13" s="1"/>
  <c r="S556" i="7" l="1"/>
  <c r="S555" i="7"/>
  <c r="BM131" i="13"/>
  <c r="BN131" i="13"/>
  <c r="BL131" i="13"/>
  <c r="Q131" i="13"/>
  <c r="Z132" i="13" s="1"/>
  <c r="K131" i="13"/>
  <c r="J242" i="12"/>
  <c r="BD131" i="13"/>
  <c r="BG131" i="13" s="1"/>
  <c r="BB131" i="13"/>
  <c r="BA131" i="13"/>
  <c r="BC131" i="13"/>
  <c r="AW131" i="13"/>
  <c r="AK132" i="13" s="1"/>
  <c r="J131" i="13"/>
  <c r="BK131" i="13" s="1"/>
  <c r="L131" i="13"/>
  <c r="O131" i="13" s="1"/>
  <c r="R131" i="13"/>
  <c r="AA132" i="13" s="1"/>
  <c r="H342" i="7"/>
  <c r="J342" i="7"/>
  <c r="K342" i="7"/>
  <c r="G342" i="7"/>
  <c r="I342" i="7"/>
  <c r="AR132" i="13" l="1"/>
  <c r="BH132" i="13" s="1"/>
  <c r="AS132" i="13"/>
  <c r="BI132" i="13" s="1"/>
  <c r="AT132" i="13"/>
  <c r="N131" i="13"/>
  <c r="BF131" i="13"/>
  <c r="BE131" i="13"/>
  <c r="L342" i="7"/>
  <c r="G242" i="12" s="1"/>
  <c r="S131" i="13"/>
  <c r="AB132" i="13" s="1"/>
  <c r="M131" i="13"/>
  <c r="P131" i="13" s="1"/>
  <c r="F342" i="7" l="1"/>
  <c r="K343" i="7" s="1"/>
  <c r="BJ132" i="13"/>
  <c r="J132" i="13"/>
  <c r="AW132" i="13"/>
  <c r="AK133" i="13" s="1"/>
  <c r="H132" i="13"/>
  <c r="AU132" i="13"/>
  <c r="AI133" i="13" s="1"/>
  <c r="H242" i="12"/>
  <c r="I242" i="12" s="1"/>
  <c r="AV132" i="13"/>
  <c r="AJ133" i="13" s="1"/>
  <c r="I132" i="13"/>
  <c r="I343" i="7" l="1"/>
  <c r="H343" i="7"/>
  <c r="J343" i="7"/>
  <c r="G343" i="7"/>
  <c r="BN132" i="13"/>
  <c r="BL132" i="13"/>
  <c r="AR133" i="13" s="1"/>
  <c r="BM132" i="13"/>
  <c r="J243" i="12"/>
  <c r="BK132" i="13"/>
  <c r="K132" i="13"/>
  <c r="Q132" i="13"/>
  <c r="Z133" i="13" s="1"/>
  <c r="BB132" i="13"/>
  <c r="BA132" i="13"/>
  <c r="M132" i="13"/>
  <c r="P132" i="13" s="1"/>
  <c r="S132" i="13"/>
  <c r="AB133" i="13" s="1"/>
  <c r="L132" i="13"/>
  <c r="O132" i="13" s="1"/>
  <c r="R132" i="13"/>
  <c r="AA133" i="13" s="1"/>
  <c r="BD132" i="13"/>
  <c r="BG132" i="13" s="1"/>
  <c r="BC132" i="13"/>
  <c r="BF132" i="13" s="1"/>
  <c r="AT133" i="13" l="1"/>
  <c r="AS133" i="13"/>
  <c r="BI133" i="13" s="1"/>
  <c r="L343" i="7"/>
  <c r="G243" i="12" s="1"/>
  <c r="H243" i="12" s="1"/>
  <c r="I243" i="12" s="1"/>
  <c r="F343" i="7"/>
  <c r="BH133" i="13"/>
  <c r="N132" i="13"/>
  <c r="BE132" i="13"/>
  <c r="BL133" i="13" l="1"/>
  <c r="BM133" i="13"/>
  <c r="BN133" i="13"/>
  <c r="J133" i="13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I133" i="13"/>
  <c r="J244" i="12"/>
  <c r="AU133" i="13"/>
  <c r="AI134" i="13" s="1"/>
  <c r="H133" i="13"/>
  <c r="AS134" i="13" l="1"/>
  <c r="S133" i="13"/>
  <c r="AB134" i="13" s="1"/>
  <c r="BD133" i="13"/>
  <c r="AT134" i="13" s="1"/>
  <c r="K133" i="13"/>
  <c r="BK133" i="13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AR134" i="13" l="1"/>
  <c r="BH134" i="13" s="1"/>
  <c r="F344" i="7"/>
  <c r="BI134" i="13"/>
  <c r="N133" i="13"/>
  <c r="BJ134" i="13"/>
  <c r="BG133" i="13"/>
  <c r="H244" i="12"/>
  <c r="I244" i="12" s="1"/>
  <c r="AV134" i="13"/>
  <c r="AJ135" i="13" s="1"/>
  <c r="I134" i="13"/>
  <c r="BL134" i="13" l="1"/>
  <c r="BM134" i="13"/>
  <c r="BN134" i="13"/>
  <c r="AW134" i="13"/>
  <c r="AK135" i="13" s="1"/>
  <c r="J134" i="13"/>
  <c r="BD134" i="13"/>
  <c r="H134" i="13"/>
  <c r="AU134" i="13"/>
  <c r="AI135" i="13" s="1"/>
  <c r="J245" i="12"/>
  <c r="BC134" i="13"/>
  <c r="R134" i="13"/>
  <c r="AA135" i="13" s="1"/>
  <c r="L134" i="13"/>
  <c r="O134" i="13" s="1"/>
  <c r="K345" i="7"/>
  <c r="G345" i="7"/>
  <c r="I345" i="7"/>
  <c r="J345" i="7"/>
  <c r="H345" i="7"/>
  <c r="AS135" i="13" l="1"/>
  <c r="BI135" i="13" s="1"/>
  <c r="AT135" i="13"/>
  <c r="S134" i="13"/>
  <c r="AB135" i="13" s="1"/>
  <c r="M134" i="13"/>
  <c r="P134" i="13" s="1"/>
  <c r="BG134" i="13"/>
  <c r="BF134" i="13"/>
  <c r="K134" i="13"/>
  <c r="Q134" i="13"/>
  <c r="Z135" i="13" s="1"/>
  <c r="BK134" i="13"/>
  <c r="BB134" i="13"/>
  <c r="BE134" i="13" s="1"/>
  <c r="BA134" i="13"/>
  <c r="L345" i="7"/>
  <c r="G245" i="12" s="1"/>
  <c r="AR135" i="13" l="1"/>
  <c r="F345" i="7"/>
  <c r="N134" i="13"/>
  <c r="BJ135" i="13"/>
  <c r="H245" i="12"/>
  <c r="I245" i="12" s="1"/>
  <c r="AW135" i="13"/>
  <c r="AK136" i="13" s="1"/>
  <c r="J135" i="13"/>
  <c r="I135" i="13"/>
  <c r="AV135" i="13"/>
  <c r="AJ136" i="13" s="1"/>
  <c r="BM135" i="13" l="1"/>
  <c r="BN135" i="13"/>
  <c r="BL135" i="13"/>
  <c r="H135" i="13"/>
  <c r="K135" i="13" s="1"/>
  <c r="BH135" i="13"/>
  <c r="BB135" i="13"/>
  <c r="BE135" i="13" s="1"/>
  <c r="AU135" i="13"/>
  <c r="AI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S136" i="13" l="1"/>
  <c r="BI136" i="13" s="1"/>
  <c r="AT136" i="13"/>
  <c r="BJ136" i="13" s="1"/>
  <c r="AR136" i="13"/>
  <c r="Q135" i="13"/>
  <c r="Z136" i="13" s="1"/>
  <c r="BK135" i="13"/>
  <c r="N135" i="13"/>
  <c r="BA135" i="13"/>
  <c r="L346" i="7"/>
  <c r="G246" i="12" s="1"/>
  <c r="F346" i="7" l="1"/>
  <c r="BH136" i="13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BN136" i="13" l="1"/>
  <c r="BL136" i="13"/>
  <c r="BM136" i="13"/>
  <c r="H347" i="7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Q136" i="13"/>
  <c r="Z137" i="13" s="1"/>
  <c r="R136" i="13"/>
  <c r="AA137" i="13" s="1"/>
  <c r="L136" i="13"/>
  <c r="O136" i="13" s="1"/>
  <c r="BB136" i="13"/>
  <c r="BE136" i="13" s="1"/>
  <c r="BA136" i="13"/>
  <c r="BC136" i="13"/>
  <c r="BF136" i="13" s="1"/>
  <c r="AT137" i="13" l="1"/>
  <c r="AR137" i="13"/>
  <c r="BH137" i="13" s="1"/>
  <c r="AS137" i="13"/>
  <c r="F347" i="7"/>
  <c r="N136" i="13"/>
  <c r="L347" i="7"/>
  <c r="G247" i="12" s="1"/>
  <c r="H247" i="12" s="1"/>
  <c r="I247" i="12" s="1"/>
  <c r="BL137" i="13" l="1"/>
  <c r="BM137" i="13"/>
  <c r="BN137" i="13"/>
  <c r="AW137" i="13"/>
  <c r="AK138" i="13" s="1"/>
  <c r="BJ137" i="13"/>
  <c r="AV137" i="13"/>
  <c r="AJ138" i="13" s="1"/>
  <c r="AS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AT138" i="13" l="1"/>
  <c r="S137" i="13"/>
  <c r="AB138" i="13" s="1"/>
  <c r="AA138" i="13"/>
  <c r="L137" i="13"/>
  <c r="O137" i="13" s="1"/>
  <c r="BA137" i="13"/>
  <c r="BB137" i="13"/>
  <c r="BE137" i="13" s="1"/>
  <c r="Q137" i="13"/>
  <c r="Z138" i="13" s="1"/>
  <c r="BK137" i="13"/>
  <c r="K137" i="13"/>
  <c r="L348" i="7"/>
  <c r="G248" i="12" s="1"/>
  <c r="AR138" i="13" l="1"/>
  <c r="F348" i="7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BL138" i="13" l="1"/>
  <c r="BM138" i="13"/>
  <c r="BN138" i="13"/>
  <c r="S138" i="13"/>
  <c r="AB139" i="13" s="1"/>
  <c r="BB138" i="13"/>
  <c r="BE138" i="13" s="1"/>
  <c r="BH138" i="13"/>
  <c r="H138" i="13"/>
  <c r="BK138" i="13" s="1"/>
  <c r="AU138" i="13"/>
  <c r="AI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S139" i="13" l="1"/>
  <c r="AT139" i="13"/>
  <c r="BJ139" i="13" s="1"/>
  <c r="AR139" i="13"/>
  <c r="Q138" i="13"/>
  <c r="Z139" i="13" s="1"/>
  <c r="K138" i="13"/>
  <c r="L349" i="7"/>
  <c r="G249" i="12" s="1"/>
  <c r="BG138" i="13"/>
  <c r="F349" i="7" l="1"/>
  <c r="J350" i="7" s="1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BD139" i="13"/>
  <c r="BG139" i="13" s="1"/>
  <c r="J139" i="13"/>
  <c r="AW139" i="13"/>
  <c r="AK140" i="13" s="1"/>
  <c r="H249" i="12"/>
  <c r="I249" i="12" s="1"/>
  <c r="H350" i="7" l="1"/>
  <c r="BM139" i="13"/>
  <c r="AS140" i="13" s="1"/>
  <c r="BN139" i="13"/>
  <c r="AT140" i="13" s="1"/>
  <c r="BL139" i="13"/>
  <c r="I350" i="7"/>
  <c r="K350" i="7"/>
  <c r="G350" i="7"/>
  <c r="BK139" i="13"/>
  <c r="K139" i="13"/>
  <c r="R139" i="13"/>
  <c r="AA140" i="13" s="1"/>
  <c r="BA139" i="13"/>
  <c r="BB139" i="13"/>
  <c r="BF139" i="13"/>
  <c r="S139" i="13"/>
  <c r="AB140" i="13" s="1"/>
  <c r="M139" i="13"/>
  <c r="P139" i="13" s="1"/>
  <c r="J250" i="12"/>
  <c r="AR140" i="13" l="1"/>
  <c r="BH140" i="13" s="1"/>
  <c r="L350" i="7"/>
  <c r="G250" i="12" s="1"/>
  <c r="H250" i="12" s="1"/>
  <c r="I250" i="12" s="1"/>
  <c r="F350" i="7"/>
  <c r="I351" i="7" s="1"/>
  <c r="BI140" i="13"/>
  <c r="N139" i="13"/>
  <c r="BJ140" i="13"/>
  <c r="BE139" i="13"/>
  <c r="BB140" i="13"/>
  <c r="AW140" i="13"/>
  <c r="AK141" i="13" s="1"/>
  <c r="J140" i="13"/>
  <c r="AV140" i="13"/>
  <c r="AJ141" i="13" s="1"/>
  <c r="I140" i="13"/>
  <c r="BN140" i="13" l="1"/>
  <c r="BL140" i="13"/>
  <c r="BM140" i="13"/>
  <c r="BE140" i="13"/>
  <c r="G351" i="7"/>
  <c r="H351" i="7"/>
  <c r="K351" i="7"/>
  <c r="J351" i="7"/>
  <c r="AU140" i="13"/>
  <c r="AI141" i="13" s="1"/>
  <c r="H140" i="13"/>
  <c r="K140" i="13" s="1"/>
  <c r="J251" i="12"/>
  <c r="BD140" i="13"/>
  <c r="BG140" i="13" s="1"/>
  <c r="BA140" i="13"/>
  <c r="BC140" i="13"/>
  <c r="S140" i="13"/>
  <c r="AB141" i="13" s="1"/>
  <c r="M140" i="13"/>
  <c r="P140" i="13" s="1"/>
  <c r="R140" i="13"/>
  <c r="AA141" i="13" s="1"/>
  <c r="L140" i="13"/>
  <c r="O140" i="13" s="1"/>
  <c r="AT141" i="13" l="1"/>
  <c r="AS141" i="13"/>
  <c r="BI141" i="13" s="1"/>
  <c r="AR141" i="13"/>
  <c r="AU141" i="13" s="1"/>
  <c r="AI142" i="13" s="1"/>
  <c r="N140" i="13"/>
  <c r="L351" i="7"/>
  <c r="G251" i="12" s="1"/>
  <c r="BK140" i="13"/>
  <c r="Q140" i="13"/>
  <c r="Z141" i="13" s="1"/>
  <c r="F351" i="7" s="1"/>
  <c r="BF140" i="13"/>
  <c r="J141" i="13" l="1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M141" i="13"/>
  <c r="P141" i="13" s="1"/>
  <c r="I141" i="13"/>
  <c r="AV141" i="13"/>
  <c r="AJ142" i="13" s="1"/>
  <c r="J352" i="7"/>
  <c r="I352" i="7"/>
  <c r="K352" i="7"/>
  <c r="G352" i="7"/>
  <c r="H352" i="7"/>
  <c r="BL141" i="13" l="1"/>
  <c r="BM141" i="13"/>
  <c r="AS142" i="13" s="1"/>
  <c r="BN141" i="13"/>
  <c r="K141" i="13"/>
  <c r="Z142" i="13"/>
  <c r="J252" i="12"/>
  <c r="BB141" i="13"/>
  <c r="BA141" i="13"/>
  <c r="BD141" i="13"/>
  <c r="BG141" i="13" s="1"/>
  <c r="AB142" i="13"/>
  <c r="L352" i="7"/>
  <c r="G252" i="12" s="1"/>
  <c r="BK141" i="13"/>
  <c r="R141" i="13"/>
  <c r="AA142" i="13" s="1"/>
  <c r="L141" i="13"/>
  <c r="O141" i="13" s="1"/>
  <c r="AR142" i="13" l="1"/>
  <c r="BH142" i="13" s="1"/>
  <c r="AT142" i="13"/>
  <c r="BJ142" i="13" s="1"/>
  <c r="F352" i="7"/>
  <c r="N141" i="13"/>
  <c r="BI142" i="13"/>
  <c r="BE141" i="13"/>
  <c r="H252" i="12"/>
  <c r="I252" i="12" s="1"/>
  <c r="I142" i="13"/>
  <c r="AV142" i="13"/>
  <c r="AJ143" i="13" s="1"/>
  <c r="BL142" i="13" l="1"/>
  <c r="BM142" i="13"/>
  <c r="BN142" i="13"/>
  <c r="H142" i="13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J253" i="12"/>
  <c r="BD142" i="13"/>
  <c r="BG142" i="13" s="1"/>
  <c r="R142" i="13"/>
  <c r="AA143" i="13" s="1"/>
  <c r="L142" i="13"/>
  <c r="O142" i="13" s="1"/>
  <c r="AS143" i="13" l="1"/>
  <c r="AR143" i="13"/>
  <c r="AT143" i="13"/>
  <c r="BK142" i="13"/>
  <c r="BI143" i="13"/>
  <c r="Q142" i="13"/>
  <c r="Z143" i="13" s="1"/>
  <c r="N142" i="13"/>
  <c r="M142" i="13"/>
  <c r="P142" i="13" s="1"/>
  <c r="S142" i="13"/>
  <c r="AB143" i="13" s="1"/>
  <c r="BE142" i="13"/>
  <c r="L353" i="7"/>
  <c r="G253" i="12" s="1"/>
  <c r="BF142" i="13"/>
  <c r="F353" i="7" l="1"/>
  <c r="BH143" i="13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BM143" i="13" l="1"/>
  <c r="BN143" i="13"/>
  <c r="AT144" i="13" s="1"/>
  <c r="BL143" i="13"/>
  <c r="I354" i="7"/>
  <c r="H354" i="7"/>
  <c r="G354" i="7"/>
  <c r="K354" i="7"/>
  <c r="J354" i="7"/>
  <c r="M143" i="13"/>
  <c r="P143" i="13" s="1"/>
  <c r="AB144" i="13"/>
  <c r="BC143" i="13"/>
  <c r="BF143" i="13" s="1"/>
  <c r="BB143" i="13"/>
  <c r="BE143" i="13" s="1"/>
  <c r="BA143" i="13"/>
  <c r="J254" i="12"/>
  <c r="Q143" i="13"/>
  <c r="Z144" i="13" s="1"/>
  <c r="K143" i="13"/>
  <c r="BK143" i="13"/>
  <c r="L143" i="13"/>
  <c r="O143" i="13" s="1"/>
  <c r="R143" i="13"/>
  <c r="AA144" i="13" s="1"/>
  <c r="AR144" i="13" l="1"/>
  <c r="BH144" i="13" s="1"/>
  <c r="AS144" i="13"/>
  <c r="BI144" i="13" s="1"/>
  <c r="F354" i="7"/>
  <c r="L354" i="7"/>
  <c r="G254" i="12" s="1"/>
  <c r="H254" i="12" s="1"/>
  <c r="I254" i="12" s="1"/>
  <c r="N143" i="13"/>
  <c r="BJ144" i="13"/>
  <c r="BN144" i="13" l="1"/>
  <c r="BL144" i="13"/>
  <c r="BM144" i="13"/>
  <c r="AU144" i="13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S144" i="13"/>
  <c r="AB145" i="13" s="1"/>
  <c r="BK144" i="13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AS145" i="13" l="1"/>
  <c r="BI145" i="13" s="1"/>
  <c r="F355" i="7"/>
  <c r="BH145" i="13"/>
  <c r="BJ145" i="13"/>
  <c r="N144" i="13"/>
  <c r="BE144" i="13"/>
  <c r="H145" i="13"/>
  <c r="AW145" i="13"/>
  <c r="AK146" i="13" s="1"/>
  <c r="J145" i="13"/>
  <c r="H255" i="12"/>
  <c r="I255" i="12" s="1"/>
  <c r="BL145" i="13" l="1"/>
  <c r="BM145" i="13"/>
  <c r="BN145" i="13"/>
  <c r="I145" i="13"/>
  <c r="BK145" i="13" s="1"/>
  <c r="AU145" i="13"/>
  <c r="AI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I356" i="7"/>
  <c r="H356" i="7"/>
  <c r="K356" i="7"/>
  <c r="G356" i="7"/>
  <c r="J356" i="7"/>
  <c r="J256" i="12"/>
  <c r="AT146" i="13" l="1"/>
  <c r="BJ146" i="13" s="1"/>
  <c r="AR146" i="13"/>
  <c r="L145" i="13"/>
  <c r="O145" i="13" s="1"/>
  <c r="R145" i="13"/>
  <c r="AA146" i="13" s="1"/>
  <c r="N145" i="13"/>
  <c r="Z146" i="13"/>
  <c r="BA145" i="13"/>
  <c r="BC145" i="13"/>
  <c r="AS146" i="13" s="1"/>
  <c r="L356" i="7"/>
  <c r="G256" i="12" s="1"/>
  <c r="BG145" i="13"/>
  <c r="F356" i="7" l="1"/>
  <c r="BI146" i="13"/>
  <c r="BH146" i="13"/>
  <c r="BB146" i="13"/>
  <c r="H146" i="13"/>
  <c r="K146" i="13" s="1"/>
  <c r="AU146" i="13"/>
  <c r="AI147" i="13" s="1"/>
  <c r="BF145" i="13"/>
  <c r="H256" i="12"/>
  <c r="I256" i="12" s="1"/>
  <c r="AV146" i="13"/>
  <c r="AJ147" i="13" s="1"/>
  <c r="I146" i="13"/>
  <c r="AW146" i="13"/>
  <c r="AK147" i="13" s="1"/>
  <c r="J146" i="13"/>
  <c r="BL146" i="13" l="1"/>
  <c r="AR147" i="13" s="1"/>
  <c r="BM146" i="13"/>
  <c r="BN146" i="13"/>
  <c r="G357" i="7"/>
  <c r="N146" i="13"/>
  <c r="J257" i="12"/>
  <c r="Q146" i="13"/>
  <c r="Z147" i="13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AS147" i="13" l="1"/>
  <c r="AT147" i="13"/>
  <c r="BJ147" i="13" s="1"/>
  <c r="F357" i="7"/>
  <c r="BH147" i="13"/>
  <c r="L357" i="7"/>
  <c r="G257" i="12" s="1"/>
  <c r="AU147" i="13"/>
  <c r="AI148" i="13" s="1"/>
  <c r="H147" i="13"/>
  <c r="I147" i="13" l="1"/>
  <c r="R147" i="13" s="1"/>
  <c r="BI147" i="13"/>
  <c r="H257" i="12"/>
  <c r="I257" i="12" s="1"/>
  <c r="AV147" i="13"/>
  <c r="AJ148" i="13" s="1"/>
  <c r="K147" i="13"/>
  <c r="Q147" i="13"/>
  <c r="Z148" i="13" s="1"/>
  <c r="K358" i="7"/>
  <c r="G358" i="7"/>
  <c r="H358" i="7"/>
  <c r="I358" i="7"/>
  <c r="J358" i="7"/>
  <c r="AW147" i="13"/>
  <c r="AK148" i="13" s="1"/>
  <c r="J147" i="13"/>
  <c r="BB147" i="13"/>
  <c r="BE147" i="13" s="1"/>
  <c r="BM147" i="13" l="1"/>
  <c r="BN147" i="13"/>
  <c r="BL147" i="13"/>
  <c r="AR148" i="13" s="1"/>
  <c r="L147" i="13"/>
  <c r="O147" i="13" s="1"/>
  <c r="N147" i="13"/>
  <c r="J258" i="12"/>
  <c r="AA148" i="13"/>
  <c r="BA147" i="13"/>
  <c r="BC147" i="13"/>
  <c r="M147" i="13"/>
  <c r="P147" i="13" s="1"/>
  <c r="S147" i="13"/>
  <c r="AB148" i="13" s="1"/>
  <c r="BD147" i="13"/>
  <c r="BG147" i="13" s="1"/>
  <c r="L358" i="7"/>
  <c r="G258" i="12" s="1"/>
  <c r="BK147" i="13"/>
  <c r="AS148" i="13" l="1"/>
  <c r="BI148" i="13" s="1"/>
  <c r="AT148" i="13"/>
  <c r="BJ148" i="13" s="1"/>
  <c r="F358" i="7"/>
  <c r="BH148" i="13"/>
  <c r="BF147" i="13"/>
  <c r="H258" i="12"/>
  <c r="I258" i="12" s="1"/>
  <c r="BN148" i="13" l="1"/>
  <c r="BL148" i="13"/>
  <c r="BM148" i="13"/>
  <c r="I148" i="13"/>
  <c r="L148" i="13" s="1"/>
  <c r="O148" i="13" s="1"/>
  <c r="AV148" i="13"/>
  <c r="AJ149" i="13" s="1"/>
  <c r="H148" i="13"/>
  <c r="Q148" i="13" s="1"/>
  <c r="Z149" i="13" s="1"/>
  <c r="AU148" i="13"/>
  <c r="AI149" i="13" s="1"/>
  <c r="J148" i="13"/>
  <c r="M148" i="13" s="1"/>
  <c r="P148" i="13" s="1"/>
  <c r="AW148" i="13"/>
  <c r="AK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AT149" i="13" l="1"/>
  <c r="AS149" i="13"/>
  <c r="AR149" i="13"/>
  <c r="BH149" i="13" s="1"/>
  <c r="K148" i="13"/>
  <c r="N148" i="13" s="1"/>
  <c r="S148" i="13"/>
  <c r="AB149" i="13" s="1"/>
  <c r="R148" i="13"/>
  <c r="AA149" i="13" s="1"/>
  <c r="BK148" i="13"/>
  <c r="L359" i="7"/>
  <c r="G259" i="12" s="1"/>
  <c r="H259" i="12" s="1"/>
  <c r="I259" i="12" s="1"/>
  <c r="BE148" i="13"/>
  <c r="BL149" i="13" l="1"/>
  <c r="BM149" i="13"/>
  <c r="BN149" i="13"/>
  <c r="F359" i="7"/>
  <c r="J360" i="7" s="1"/>
  <c r="BI149" i="13"/>
  <c r="J149" i="13"/>
  <c r="S149" i="13" s="1"/>
  <c r="BJ149" i="13"/>
  <c r="AW149" i="13"/>
  <c r="AK150" i="13" s="1"/>
  <c r="AU149" i="13"/>
  <c r="AI150" i="13" s="1"/>
  <c r="H149" i="13"/>
  <c r="J260" i="12"/>
  <c r="I149" i="13"/>
  <c r="AV149" i="13"/>
  <c r="AJ150" i="13" s="1"/>
  <c r="I360" i="7" l="1"/>
  <c r="G360" i="7"/>
  <c r="H360" i="7"/>
  <c r="K360" i="7"/>
  <c r="M149" i="13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BK149" i="13"/>
  <c r="AR150" i="13" l="1"/>
  <c r="BH150" i="13" s="1"/>
  <c r="AS150" i="13"/>
  <c r="L360" i="7"/>
  <c r="G260" i="12" s="1"/>
  <c r="H260" i="12" s="1"/>
  <c r="I260" i="12" s="1"/>
  <c r="F360" i="7"/>
  <c r="BJ150" i="13"/>
  <c r="N149" i="13"/>
  <c r="BG149" i="13"/>
  <c r="BL150" i="13" l="1"/>
  <c r="BM150" i="13"/>
  <c r="BN150" i="13"/>
  <c r="AV150" i="13"/>
  <c r="AJ151" i="13" s="1"/>
  <c r="BI150" i="13"/>
  <c r="I150" i="13"/>
  <c r="L150" i="13" s="1"/>
  <c r="O150" i="13" s="1"/>
  <c r="J150" i="13"/>
  <c r="AW150" i="13"/>
  <c r="AK151" i="13" s="1"/>
  <c r="BD150" i="13"/>
  <c r="J261" i="12"/>
  <c r="AU150" i="13"/>
  <c r="AI151" i="13" s="1"/>
  <c r="H150" i="13"/>
  <c r="H361" i="7"/>
  <c r="I361" i="7"/>
  <c r="J361" i="7"/>
  <c r="K361" i="7"/>
  <c r="G361" i="7"/>
  <c r="AT151" i="13" l="1"/>
  <c r="R150" i="13"/>
  <c r="AA151" i="13" s="1"/>
  <c r="BC150" i="13"/>
  <c r="AS151" i="13" s="1"/>
  <c r="S150" i="13"/>
  <c r="AB151" i="13" s="1"/>
  <c r="M150" i="13"/>
  <c r="P150" i="13" s="1"/>
  <c r="Q150" i="13"/>
  <c r="Z151" i="13" s="1"/>
  <c r="BK150" i="13"/>
  <c r="K150" i="13"/>
  <c r="BA150" i="13"/>
  <c r="BB150" i="13"/>
  <c r="BE150" i="13" s="1"/>
  <c r="BG150" i="13"/>
  <c r="L361" i="7"/>
  <c r="G261" i="12" s="1"/>
  <c r="AR151" i="13" l="1"/>
  <c r="F361" i="7"/>
  <c r="BH151" i="13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BM151" i="13" l="1"/>
  <c r="BN151" i="13"/>
  <c r="BL151" i="13"/>
  <c r="H151" i="13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T152" i="13" l="1"/>
  <c r="AR152" i="13"/>
  <c r="AS152" i="13"/>
  <c r="BI152" i="13" s="1"/>
  <c r="N151" i="13"/>
  <c r="BJ152" i="13"/>
  <c r="Q151" i="13"/>
  <c r="Z152" i="13" s="1"/>
  <c r="L362" i="7"/>
  <c r="G262" i="12" s="1"/>
  <c r="BK151" i="13"/>
  <c r="BG151" i="13"/>
  <c r="F362" i="7" l="1"/>
  <c r="H152" i="13"/>
  <c r="Q152" i="13" s="1"/>
  <c r="BH152" i="13"/>
  <c r="AU152" i="13"/>
  <c r="AI153" i="13" s="1"/>
  <c r="BB152" i="13"/>
  <c r="BE152" i="13" s="1"/>
  <c r="H262" i="12"/>
  <c r="I262" i="12" s="1"/>
  <c r="I152" i="13"/>
  <c r="AV152" i="13"/>
  <c r="AJ153" i="13" s="1"/>
  <c r="J152" i="13"/>
  <c r="AW152" i="13"/>
  <c r="AK153" i="13" s="1"/>
  <c r="K152" i="13" l="1"/>
  <c r="N152" i="13" s="1"/>
  <c r="BN152" i="13"/>
  <c r="BL152" i="13"/>
  <c r="AR153" i="13" s="1"/>
  <c r="BM152" i="13"/>
  <c r="I363" i="7"/>
  <c r="J263" i="12"/>
  <c r="K363" i="7"/>
  <c r="H363" i="7"/>
  <c r="J363" i="7"/>
  <c r="G363" i="7"/>
  <c r="Z153" i="13"/>
  <c r="BC152" i="13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AS153" i="13" l="1"/>
  <c r="BI153" i="13" s="1"/>
  <c r="AT153" i="13"/>
  <c r="F363" i="7"/>
  <c r="BH153" i="13"/>
  <c r="H153" i="13"/>
  <c r="Q153" i="13" s="1"/>
  <c r="L363" i="7"/>
  <c r="G263" i="12" s="1"/>
  <c r="H263" i="12" s="1"/>
  <c r="I263" i="12" s="1"/>
  <c r="AU153" i="13"/>
  <c r="AI154" i="13" s="1"/>
  <c r="BF152" i="13"/>
  <c r="BL153" i="13" l="1"/>
  <c r="BM153" i="13"/>
  <c r="BN153" i="13"/>
  <c r="I364" i="7"/>
  <c r="J153" i="13"/>
  <c r="M153" i="13" s="1"/>
  <c r="P153" i="13" s="1"/>
  <c r="BJ153" i="13"/>
  <c r="K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Z154" i="13"/>
  <c r="BC153" i="13"/>
  <c r="J264" i="12"/>
  <c r="AR154" i="13" l="1"/>
  <c r="BH154" i="13" s="1"/>
  <c r="AS154" i="13"/>
  <c r="S153" i="13"/>
  <c r="AB154" i="13" s="1"/>
  <c r="N153" i="13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BK153" i="13"/>
  <c r="BE153" i="13"/>
  <c r="BF153" i="13"/>
  <c r="F364" i="7" l="1"/>
  <c r="BL154" i="13"/>
  <c r="BM154" i="13"/>
  <c r="BN154" i="13"/>
  <c r="BJ154" i="13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l="1"/>
  <c r="J154" i="13"/>
  <c r="BK154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H155" i="13" l="1"/>
  <c r="K155" i="13" s="1"/>
  <c r="BH155" i="13"/>
  <c r="N154" i="13"/>
  <c r="BI155" i="13"/>
  <c r="AU155" i="13"/>
  <c r="AI156" i="13" s="1"/>
  <c r="M154" i="13"/>
  <c r="P154" i="13" s="1"/>
  <c r="S154" i="13"/>
  <c r="AB155" i="13" s="1"/>
  <c r="BD154" i="13"/>
  <c r="BG154" i="13" s="1"/>
  <c r="BA154" i="13"/>
  <c r="L365" i="7"/>
  <c r="G265" i="12" s="1"/>
  <c r="BF154" i="13"/>
  <c r="AT155" i="13" l="1"/>
  <c r="BJ155" i="13" s="1"/>
  <c r="F365" i="7"/>
  <c r="H366" i="7" s="1"/>
  <c r="Q155" i="13"/>
  <c r="Z156" i="13" s="1"/>
  <c r="N155" i="13"/>
  <c r="BC155" i="13"/>
  <c r="BF155" i="13" s="1"/>
  <c r="H265" i="12"/>
  <c r="I265" i="12" s="1"/>
  <c r="I155" i="13"/>
  <c r="AV155" i="13"/>
  <c r="AJ156" i="13" s="1"/>
  <c r="BB155" i="13"/>
  <c r="BM155" i="13" l="1"/>
  <c r="AS156" i="13" s="1"/>
  <c r="BN155" i="13"/>
  <c r="BL155" i="13"/>
  <c r="AR156" i="13" s="1"/>
  <c r="K366" i="7"/>
  <c r="I366" i="7"/>
  <c r="G366" i="7"/>
  <c r="J366" i="7"/>
  <c r="AW155" i="13"/>
  <c r="AK156" i="13" s="1"/>
  <c r="BD155" i="13"/>
  <c r="BG155" i="13" s="1"/>
  <c r="BA155" i="13"/>
  <c r="J155" i="13"/>
  <c r="S155" i="13" s="1"/>
  <c r="AB156" i="13" s="1"/>
  <c r="J266" i="12"/>
  <c r="R155" i="13"/>
  <c r="AA156" i="13" s="1"/>
  <c r="L155" i="13"/>
  <c r="BE155" i="13"/>
  <c r="AT156" i="13" l="1"/>
  <c r="BJ156" i="13" s="1"/>
  <c r="L366" i="7"/>
  <c r="G266" i="12" s="1"/>
  <c r="H266" i="12" s="1"/>
  <c r="I266" i="12" s="1"/>
  <c r="F366" i="7"/>
  <c r="BH156" i="13"/>
  <c r="O155" i="13"/>
  <c r="I156" i="13"/>
  <c r="R156" i="13" s="1"/>
  <c r="BI156" i="13"/>
  <c r="BK155" i="13"/>
  <c r="BB156" i="13" s="1"/>
  <c r="BE156" i="13" s="1"/>
  <c r="M155" i="13"/>
  <c r="P155" i="13" s="1"/>
  <c r="AV156" i="13"/>
  <c r="AJ157" i="13" s="1"/>
  <c r="AU156" i="13"/>
  <c r="AI157" i="13" s="1"/>
  <c r="H156" i="13"/>
  <c r="BN156" i="13" l="1"/>
  <c r="BL156" i="13"/>
  <c r="AR157" i="13" s="1"/>
  <c r="BM156" i="13"/>
  <c r="L156" i="13"/>
  <c r="O156" i="13" s="1"/>
  <c r="AA157" i="13"/>
  <c r="AW156" i="13"/>
  <c r="AK157" i="13" s="1"/>
  <c r="J156" i="13"/>
  <c r="BK156" i="13" s="1"/>
  <c r="J267" i="12"/>
  <c r="K156" i="13"/>
  <c r="Q156" i="13"/>
  <c r="Z157" i="13" s="1"/>
  <c r="I367" i="7"/>
  <c r="G367" i="7"/>
  <c r="K367" i="7"/>
  <c r="H367" i="7"/>
  <c r="J367" i="7"/>
  <c r="N156" i="13" l="1"/>
  <c r="BH157" i="13"/>
  <c r="H157" i="13"/>
  <c r="K157" i="13" s="1"/>
  <c r="BD156" i="13"/>
  <c r="BG156" i="13" s="1"/>
  <c r="AU157" i="13"/>
  <c r="AI158" i="13" s="1"/>
  <c r="BC156" i="13"/>
  <c r="AS157" i="13" s="1"/>
  <c r="BA156" i="13"/>
  <c r="S156" i="13"/>
  <c r="AB157" i="13" s="1"/>
  <c r="M156" i="13"/>
  <c r="P156" i="13" s="1"/>
  <c r="BB157" i="13"/>
  <c r="BE157" i="13" s="1"/>
  <c r="L367" i="7"/>
  <c r="G267" i="12" s="1"/>
  <c r="H267" i="12" s="1"/>
  <c r="I267" i="12" s="1"/>
  <c r="AT157" i="13" l="1"/>
  <c r="BJ157" i="13" s="1"/>
  <c r="BL157" i="13"/>
  <c r="AR158" i="13" s="1"/>
  <c r="BM157" i="13"/>
  <c r="BN157" i="13"/>
  <c r="F367" i="7"/>
  <c r="I368" i="7" s="1"/>
  <c r="BI157" i="13"/>
  <c r="N157" i="13"/>
  <c r="Q157" i="13"/>
  <c r="Z158" i="13" s="1"/>
  <c r="BF156" i="13"/>
  <c r="J268" i="12"/>
  <c r="K368" i="7" l="1"/>
  <c r="G368" i="7"/>
  <c r="H368" i="7"/>
  <c r="J368" i="7"/>
  <c r="J157" i="13"/>
  <c r="S157" i="13" s="1"/>
  <c r="BH158" i="13"/>
  <c r="AU158" i="13"/>
  <c r="AI159" i="13" s="1"/>
  <c r="I157" i="13"/>
  <c r="AW157" i="13"/>
  <c r="AK158" i="13" s="1"/>
  <c r="BD157" i="13"/>
  <c r="BG157" i="13" s="1"/>
  <c r="AV157" i="13"/>
  <c r="AJ158" i="13" s="1"/>
  <c r="H158" i="13"/>
  <c r="Q158" i="13" s="1"/>
  <c r="BC157" i="13"/>
  <c r="BF157" i="13" s="1"/>
  <c r="AT158" i="13" l="1"/>
  <c r="AS158" i="13"/>
  <c r="AV158" i="13" s="1"/>
  <c r="AJ159" i="13" s="1"/>
  <c r="L368" i="7"/>
  <c r="G268" i="12" s="1"/>
  <c r="H268" i="12" s="1"/>
  <c r="I268" i="12" s="1"/>
  <c r="BK157" i="13"/>
  <c r="BB158" i="13" s="1"/>
  <c r="BE158" i="13" s="1"/>
  <c r="M157" i="13"/>
  <c r="P157" i="13" s="1"/>
  <c r="L157" i="13"/>
  <c r="R157" i="13"/>
  <c r="AA158" i="13" s="1"/>
  <c r="AB158" i="13"/>
  <c r="BA157" i="13"/>
  <c r="K158" i="13"/>
  <c r="Z159" i="13"/>
  <c r="F368" i="7" l="1"/>
  <c r="K369" i="7" s="1"/>
  <c r="BL158" i="13"/>
  <c r="AR159" i="13" s="1"/>
  <c r="BM158" i="13"/>
  <c r="BN158" i="13"/>
  <c r="BI158" i="13"/>
  <c r="AW158" i="13"/>
  <c r="AK159" i="13" s="1"/>
  <c r="BJ158" i="13"/>
  <c r="N158" i="13"/>
  <c r="O157" i="13"/>
  <c r="BD158" i="13"/>
  <c r="J158" i="13"/>
  <c r="M158" i="13" s="1"/>
  <c r="P158" i="13" s="1"/>
  <c r="BC158" i="13"/>
  <c r="BF158" i="13" s="1"/>
  <c r="I158" i="13"/>
  <c r="L158" i="13" s="1"/>
  <c r="O158" i="13" s="1"/>
  <c r="J269" i="12"/>
  <c r="J369" i="7" l="1"/>
  <c r="I369" i="7"/>
  <c r="G369" i="7"/>
  <c r="H369" i="7"/>
  <c r="AS159" i="13"/>
  <c r="AT159" i="13"/>
  <c r="S158" i="13"/>
  <c r="AB159" i="13" s="1"/>
  <c r="BA158" i="13"/>
  <c r="R158" i="13"/>
  <c r="AA159" i="13" s="1"/>
  <c r="BK158" i="13"/>
  <c r="BG158" i="13"/>
  <c r="L369" i="7" l="1"/>
  <c r="G269" i="12" s="1"/>
  <c r="H269" i="12" s="1"/>
  <c r="I269" i="12" s="1"/>
  <c r="F369" i="7"/>
  <c r="K370" i="7" s="1"/>
  <c r="BJ159" i="13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BC159" i="13"/>
  <c r="BF159" i="13" s="1"/>
  <c r="J159" i="13"/>
  <c r="AW159" i="13"/>
  <c r="AK160" i="13" s="1"/>
  <c r="BM159" i="13" l="1"/>
  <c r="AS160" i="13" s="1"/>
  <c r="BN159" i="13"/>
  <c r="BL159" i="13"/>
  <c r="AR160" i="13" s="1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BK159" i="13"/>
  <c r="BA159" i="13"/>
  <c r="BD159" i="13"/>
  <c r="BG159" i="13" s="1"/>
  <c r="J270" i="12"/>
  <c r="AT160" i="13" l="1"/>
  <c r="BJ160" i="13" s="1"/>
  <c r="F370" i="7"/>
  <c r="K371" i="7" s="1"/>
  <c r="N159" i="13"/>
  <c r="I160" i="13"/>
  <c r="L160" i="13" s="1"/>
  <c r="O160" i="13" s="1"/>
  <c r="BI160" i="13"/>
  <c r="AV160" i="13"/>
  <c r="AJ161" i="13" s="1"/>
  <c r="L370" i="7"/>
  <c r="G270" i="12" s="1"/>
  <c r="R160" i="13" l="1"/>
  <c r="AA161" i="13" s="1"/>
  <c r="AU160" i="13"/>
  <c r="AI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BC160" i="13"/>
  <c r="BF160" i="13" s="1"/>
  <c r="BD160" i="13"/>
  <c r="BG160" i="13" s="1"/>
  <c r="J160" i="13"/>
  <c r="AW160" i="13"/>
  <c r="AK161" i="13" s="1"/>
  <c r="BN160" i="13" l="1"/>
  <c r="AT161" i="13" s="1"/>
  <c r="BL160" i="13"/>
  <c r="AR161" i="13" s="1"/>
  <c r="BM160" i="13"/>
  <c r="AS161" i="13" s="1"/>
  <c r="L371" i="7"/>
  <c r="G271" i="12" s="1"/>
  <c r="H271" i="12" s="1"/>
  <c r="I271" i="12" s="1"/>
  <c r="BA160" i="13"/>
  <c r="Z161" i="13"/>
  <c r="K160" i="13"/>
  <c r="J271" i="12"/>
  <c r="S160" i="13"/>
  <c r="AB161" i="13" s="1"/>
  <c r="BK160" i="13"/>
  <c r="M160" i="13"/>
  <c r="P160" i="13" s="1"/>
  <c r="BL161" i="13" l="1"/>
  <c r="BM161" i="13"/>
  <c r="BN161" i="13"/>
  <c r="F371" i="7"/>
  <c r="G372" i="7" s="1"/>
  <c r="BI161" i="13"/>
  <c r="BJ161" i="13"/>
  <c r="N160" i="13"/>
  <c r="BH161" i="13"/>
  <c r="AV161" i="13"/>
  <c r="AJ162" i="13" s="1"/>
  <c r="H161" i="13"/>
  <c r="AU161" i="13"/>
  <c r="AI162" i="13" s="1"/>
  <c r="J272" i="12"/>
  <c r="I161" i="13"/>
  <c r="AW161" i="13"/>
  <c r="AK162" i="13" s="1"/>
  <c r="J161" i="13"/>
  <c r="H372" i="7" l="1"/>
  <c r="K372" i="7"/>
  <c r="J372" i="7"/>
  <c r="I372" i="7"/>
  <c r="K161" i="13"/>
  <c r="Q161" i="13"/>
  <c r="Z162" i="13" s="1"/>
  <c r="L161" i="13"/>
  <c r="O161" i="13" s="1"/>
  <c r="R161" i="13"/>
  <c r="AA162" i="13" s="1"/>
  <c r="M161" i="13"/>
  <c r="P161" i="13" s="1"/>
  <c r="S161" i="13"/>
  <c r="AB162" i="13" s="1"/>
  <c r="BK161" i="13"/>
  <c r="BD161" i="13"/>
  <c r="AT162" i="13" s="1"/>
  <c r="BC161" i="13"/>
  <c r="AS162" i="13" s="1"/>
  <c r="BB161" i="13"/>
  <c r="AR162" i="13" s="1"/>
  <c r="BA161" i="13"/>
  <c r="F372" i="7" l="1"/>
  <c r="G373" i="7" s="1"/>
  <c r="BH162" i="13"/>
  <c r="BI162" i="13"/>
  <c r="L372" i="7"/>
  <c r="G272" i="12" s="1"/>
  <c r="H272" i="12" s="1"/>
  <c r="I272" i="12" s="1"/>
  <c r="BJ162" i="13"/>
  <c r="N161" i="13"/>
  <c r="BE161" i="13"/>
  <c r="BG161" i="13"/>
  <c r="BF161" i="13"/>
  <c r="BL162" i="13" l="1"/>
  <c r="BM162" i="13"/>
  <c r="BN162" i="13"/>
  <c r="J273" i="12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R163" i="13" l="1"/>
  <c r="AU163" i="13" s="1"/>
  <c r="AI164" i="13" s="1"/>
  <c r="BA162" i="13"/>
  <c r="L373" i="7"/>
  <c r="G273" i="12" s="1"/>
  <c r="S162" i="13"/>
  <c r="AB163" i="13" s="1"/>
  <c r="M162" i="13"/>
  <c r="P162" i="13" s="1"/>
  <c r="BD162" i="13"/>
  <c r="BG162" i="13" s="1"/>
  <c r="BK162" i="13"/>
  <c r="K162" i="13"/>
  <c r="Q162" i="13"/>
  <c r="Z163" i="13" s="1"/>
  <c r="R162" i="13"/>
  <c r="AA163" i="13" s="1"/>
  <c r="L162" i="13"/>
  <c r="O162" i="13" s="1"/>
  <c r="BC162" i="13"/>
  <c r="BF162" i="13" s="1"/>
  <c r="AT163" i="13" l="1"/>
  <c r="AS163" i="13"/>
  <c r="F373" i="7"/>
  <c r="H163" i="13"/>
  <c r="Q163" i="13" s="1"/>
  <c r="BH163" i="13"/>
  <c r="N162" i="13"/>
  <c r="BJ163" i="13"/>
  <c r="H273" i="12"/>
  <c r="I273" i="12" s="1"/>
  <c r="BB163" i="13"/>
  <c r="BE163" i="13" s="1"/>
  <c r="BM163" i="13" l="1"/>
  <c r="BN163" i="13"/>
  <c r="BL163" i="13"/>
  <c r="AR164" i="13" s="1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Z164" i="13"/>
  <c r="J163" i="13"/>
  <c r="S163" i="13" s="1"/>
  <c r="AB164" i="13" s="1"/>
  <c r="BD163" i="13"/>
  <c r="K374" i="7"/>
  <c r="G374" i="7"/>
  <c r="H374" i="7"/>
  <c r="I374" i="7"/>
  <c r="J374" i="7"/>
  <c r="AS164" i="13" l="1"/>
  <c r="AT164" i="13"/>
  <c r="BJ164" i="13" s="1"/>
  <c r="BH164" i="13"/>
  <c r="H164" i="13"/>
  <c r="K164" i="13" s="1"/>
  <c r="AA164" i="13"/>
  <c r="BK163" i="13"/>
  <c r="L163" i="13"/>
  <c r="M163" i="13"/>
  <c r="P163" i="13" s="1"/>
  <c r="BA163" i="13"/>
  <c r="AU164" i="13"/>
  <c r="AI165" i="13" s="1"/>
  <c r="BG163" i="13"/>
  <c r="L374" i="7"/>
  <c r="G274" i="12" s="1"/>
  <c r="F374" i="7" l="1"/>
  <c r="O163" i="13"/>
  <c r="I164" i="13"/>
  <c r="L164" i="13" s="1"/>
  <c r="BI164" i="13"/>
  <c r="N164" i="13"/>
  <c r="Q164" i="13"/>
  <c r="Z165" i="13" s="1"/>
  <c r="AV164" i="13"/>
  <c r="AJ165" i="13" s="1"/>
  <c r="BC164" i="13"/>
  <c r="BB164" i="13"/>
  <c r="H274" i="12"/>
  <c r="I274" i="12" s="1"/>
  <c r="J164" i="13"/>
  <c r="AW164" i="13"/>
  <c r="AK165" i="13" s="1"/>
  <c r="BN164" i="13" l="1"/>
  <c r="BL164" i="13"/>
  <c r="AR165" i="13" s="1"/>
  <c r="BM164" i="13"/>
  <c r="AS165" i="13" s="1"/>
  <c r="K375" i="7"/>
  <c r="O164" i="13"/>
  <c r="H375" i="7"/>
  <c r="R164" i="13"/>
  <c r="AA165" i="13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AT165" i="13" l="1"/>
  <c r="BJ165" i="13" s="1"/>
  <c r="F375" i="7"/>
  <c r="BH165" i="13"/>
  <c r="AV165" i="13"/>
  <c r="AJ166" i="13" s="1"/>
  <c r="BI165" i="13"/>
  <c r="L375" i="7"/>
  <c r="G275" i="12" s="1"/>
  <c r="H275" i="12" s="1"/>
  <c r="I275" i="12" s="1"/>
  <c r="I165" i="13"/>
  <c r="BB165" i="13"/>
  <c r="BE165" i="13" s="1"/>
  <c r="H165" i="13"/>
  <c r="AU165" i="13"/>
  <c r="AI166" i="13" s="1"/>
  <c r="BL165" i="13" l="1"/>
  <c r="AR166" i="13" s="1"/>
  <c r="BM165" i="13"/>
  <c r="BN165" i="13"/>
  <c r="J376" i="7"/>
  <c r="K376" i="7"/>
  <c r="G376" i="7"/>
  <c r="H376" i="7"/>
  <c r="I376" i="7"/>
  <c r="L165" i="13"/>
  <c r="O165" i="13" s="1"/>
  <c r="R165" i="13"/>
  <c r="AA166" i="13" s="1"/>
  <c r="J165" i="13"/>
  <c r="S165" i="13" s="1"/>
  <c r="AB166" i="13" s="1"/>
  <c r="AW165" i="13"/>
  <c r="AK166" i="13" s="1"/>
  <c r="J276" i="12"/>
  <c r="Q165" i="13"/>
  <c r="Z166" i="13" s="1"/>
  <c r="BK165" i="13"/>
  <c r="K165" i="13"/>
  <c r="BD165" i="13"/>
  <c r="BG165" i="13" s="1"/>
  <c r="BA165" i="13"/>
  <c r="BC165" i="13"/>
  <c r="AS166" i="13" l="1"/>
  <c r="AT166" i="13"/>
  <c r="F376" i="7"/>
  <c r="BI166" i="13"/>
  <c r="N165" i="13"/>
  <c r="BH166" i="13"/>
  <c r="L376" i="7"/>
  <c r="G276" i="12" s="1"/>
  <c r="M165" i="13"/>
  <c r="P165" i="13" s="1"/>
  <c r="BF165" i="13"/>
  <c r="AU166" i="13"/>
  <c r="AI167" i="13" s="1"/>
  <c r="H166" i="13"/>
  <c r="AW166" i="13" l="1"/>
  <c r="AK167" i="13" s="1"/>
  <c r="BJ166" i="13"/>
  <c r="H276" i="12"/>
  <c r="I276" i="12" s="1"/>
  <c r="BD166" i="13"/>
  <c r="J166" i="13"/>
  <c r="M166" i="13" s="1"/>
  <c r="P166" i="13" s="1"/>
  <c r="BB166" i="13"/>
  <c r="H377" i="7"/>
  <c r="K377" i="7"/>
  <c r="I377" i="7"/>
  <c r="J377" i="7"/>
  <c r="G377" i="7"/>
  <c r="K166" i="13"/>
  <c r="Q166" i="13"/>
  <c r="Z167" i="13" s="1"/>
  <c r="I166" i="13"/>
  <c r="AV166" i="13"/>
  <c r="AJ167" i="13" s="1"/>
  <c r="BL166" i="13" l="1"/>
  <c r="AR167" i="13" s="1"/>
  <c r="BH167" i="13" s="1"/>
  <c r="BM166" i="13"/>
  <c r="BN166" i="13"/>
  <c r="AT167" i="13" s="1"/>
  <c r="N166" i="13"/>
  <c r="J277" i="12"/>
  <c r="S166" i="13"/>
  <c r="AB167" i="13" s="1"/>
  <c r="BC166" i="13"/>
  <c r="BF166" i="13" s="1"/>
  <c r="BG166" i="13"/>
  <c r="R166" i="13"/>
  <c r="AA167" i="13" s="1"/>
  <c r="L166" i="13"/>
  <c r="O166" i="13" s="1"/>
  <c r="BA166" i="13"/>
  <c r="BE166" i="13"/>
  <c r="L377" i="7"/>
  <c r="G277" i="12" s="1"/>
  <c r="BK166" i="13"/>
  <c r="AS167" i="13" l="1"/>
  <c r="F377" i="7"/>
  <c r="J378" i="7" s="1"/>
  <c r="BJ167" i="13"/>
  <c r="H277" i="12"/>
  <c r="I277" i="12" s="1"/>
  <c r="AU167" i="13"/>
  <c r="AI168" i="13" s="1"/>
  <c r="H167" i="13"/>
  <c r="AW167" i="13"/>
  <c r="AK168" i="13" s="1"/>
  <c r="J167" i="13"/>
  <c r="BM167" i="13" l="1"/>
  <c r="BN167" i="13"/>
  <c r="BL167" i="13"/>
  <c r="I167" i="13"/>
  <c r="BK167" i="13" s="1"/>
  <c r="BI167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K167" i="13"/>
  <c r="Q167" i="13"/>
  <c r="Z168" i="13" s="1"/>
  <c r="J278" i="12"/>
  <c r="M167" i="13"/>
  <c r="P167" i="13" s="1"/>
  <c r="S167" i="13"/>
  <c r="AB168" i="13" s="1"/>
  <c r="AT168" i="13" l="1"/>
  <c r="AR168" i="13"/>
  <c r="BH168" i="13" s="1"/>
  <c r="BJ168" i="13"/>
  <c r="L167" i="13"/>
  <c r="O167" i="13" s="1"/>
  <c r="R167" i="13"/>
  <c r="AA168" i="13" s="1"/>
  <c r="N167" i="13"/>
  <c r="L378" i="7"/>
  <c r="G278" i="12" s="1"/>
  <c r="BC167" i="13"/>
  <c r="BF167" i="13" s="1"/>
  <c r="AS168" i="13" l="1"/>
  <c r="I168" i="13" s="1"/>
  <c r="F378" i="7"/>
  <c r="H379" i="7" s="1"/>
  <c r="H168" i="13"/>
  <c r="Q168" i="13" s="1"/>
  <c r="H278" i="12"/>
  <c r="I278" i="12" s="1"/>
  <c r="AU168" i="13"/>
  <c r="AI169" i="13" s="1"/>
  <c r="J168" i="13"/>
  <c r="AW168" i="13"/>
  <c r="AK169" i="13" s="1"/>
  <c r="BB168" i="13"/>
  <c r="BE168" i="13" s="1"/>
  <c r="BN168" i="13" l="1"/>
  <c r="BL168" i="13"/>
  <c r="AR169" i="13" s="1"/>
  <c r="BM168" i="13"/>
  <c r="K168" i="13"/>
  <c r="N168" i="13" s="1"/>
  <c r="BI168" i="13"/>
  <c r="AV168" i="13"/>
  <c r="AJ169" i="13" s="1"/>
  <c r="BK168" i="13"/>
  <c r="I379" i="7"/>
  <c r="J279" i="12"/>
  <c r="K379" i="7"/>
  <c r="G379" i="7"/>
  <c r="J379" i="7"/>
  <c r="Z169" i="13"/>
  <c r="BD168" i="13"/>
  <c r="M168" i="13"/>
  <c r="P168" i="13" s="1"/>
  <c r="S168" i="13"/>
  <c r="AB169" i="13" s="1"/>
  <c r="R168" i="13"/>
  <c r="L168" i="13"/>
  <c r="O168" i="13" s="1"/>
  <c r="AT169" i="13" l="1"/>
  <c r="BJ169" i="13" s="1"/>
  <c r="BH169" i="13"/>
  <c r="BC168" i="13"/>
  <c r="BF168" i="13" s="1"/>
  <c r="AA169" i="13"/>
  <c r="BA168" i="13"/>
  <c r="L379" i="7"/>
  <c r="G279" i="12" s="1"/>
  <c r="H279" i="12" s="1"/>
  <c r="I279" i="12" s="1"/>
  <c r="BB169" i="13"/>
  <c r="BE169" i="13" s="1"/>
  <c r="BG168" i="13"/>
  <c r="AU169" i="13"/>
  <c r="AI170" i="13" s="1"/>
  <c r="H169" i="13"/>
  <c r="AS169" i="13" l="1"/>
  <c r="I169" i="13" s="1"/>
  <c r="R169" i="13" s="1"/>
  <c r="BL169" i="13"/>
  <c r="AR170" i="13" s="1"/>
  <c r="BM169" i="13"/>
  <c r="BN169" i="13"/>
  <c r="F379" i="7"/>
  <c r="AW169" i="13"/>
  <c r="AK170" i="13" s="1"/>
  <c r="J169" i="13"/>
  <c r="K169" i="13"/>
  <c r="Q169" i="13"/>
  <c r="Z170" i="13" s="1"/>
  <c r="J280" i="12"/>
  <c r="G380" i="7" l="1"/>
  <c r="BI169" i="13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M169" i="13"/>
  <c r="P169" i="13" s="1"/>
  <c r="S169" i="13"/>
  <c r="AB170" i="13" s="1"/>
  <c r="BD169" i="13"/>
  <c r="BG169" i="13" s="1"/>
  <c r="AT170" i="13" l="1"/>
  <c r="L380" i="7"/>
  <c r="G280" i="12" s="1"/>
  <c r="H280" i="12" s="1"/>
  <c r="I280" i="12" s="1"/>
  <c r="BA169" i="13"/>
  <c r="AA170" i="13"/>
  <c r="BC169" i="13"/>
  <c r="BF169" i="13" s="1"/>
  <c r="K170" i="13"/>
  <c r="Z171" i="13"/>
  <c r="AS170" i="13" l="1"/>
  <c r="BL170" i="13"/>
  <c r="BM170" i="13"/>
  <c r="BN170" i="13"/>
  <c r="F380" i="7"/>
  <c r="J281" i="12"/>
  <c r="AW170" i="13"/>
  <c r="AK171" i="13" s="1"/>
  <c r="BJ170" i="13"/>
  <c r="N170" i="13"/>
  <c r="BD170" i="13"/>
  <c r="J170" i="13"/>
  <c r="S170" i="13" s="1"/>
  <c r="BB170" i="13"/>
  <c r="AR171" i="13" l="1"/>
  <c r="BH171" i="13" s="1"/>
  <c r="AT171" i="13"/>
  <c r="K381" i="7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O170" i="13" l="1"/>
  <c r="BJ171" i="13"/>
  <c r="L381" i="7"/>
  <c r="G281" i="12" s="1"/>
  <c r="BC170" i="13"/>
  <c r="AS171" i="13" s="1"/>
  <c r="R170" i="13"/>
  <c r="AA171" i="13" s="1"/>
  <c r="F381" i="7" s="1"/>
  <c r="BA170" i="13"/>
  <c r="BK170" i="13"/>
  <c r="AW171" i="13"/>
  <c r="AK172" i="13" s="1"/>
  <c r="J171" i="13"/>
  <c r="M171" i="13" s="1"/>
  <c r="P171" i="13" s="1"/>
  <c r="AU171" i="13"/>
  <c r="AI172" i="13" s="1"/>
  <c r="H171" i="13"/>
  <c r="BI171" i="13" l="1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BM171" i="13" l="1"/>
  <c r="BN171" i="13"/>
  <c r="AT172" i="13" s="1"/>
  <c r="BL171" i="13"/>
  <c r="AR172" i="13" s="1"/>
  <c r="N171" i="13"/>
  <c r="Z172" i="13"/>
  <c r="L171" i="13"/>
  <c r="O171" i="13" s="1"/>
  <c r="J282" i="12"/>
  <c r="AV171" i="13"/>
  <c r="AJ172" i="13" s="1"/>
  <c r="BK171" i="13"/>
  <c r="G382" i="7"/>
  <c r="J382" i="7"/>
  <c r="K382" i="7"/>
  <c r="H382" i="7"/>
  <c r="I382" i="7"/>
  <c r="BH172" i="13" l="1"/>
  <c r="J172" i="13"/>
  <c r="M172" i="13" s="1"/>
  <c r="P172" i="13" s="1"/>
  <c r="BJ172" i="13"/>
  <c r="H172" i="13"/>
  <c r="Q172" i="13" s="1"/>
  <c r="BB172" i="13"/>
  <c r="BC171" i="13"/>
  <c r="BF171" i="13" s="1"/>
  <c r="AA172" i="13"/>
  <c r="F382" i="7" s="1"/>
  <c r="AU172" i="13"/>
  <c r="AI173" i="13" s="1"/>
  <c r="BA171" i="13"/>
  <c r="L382" i="7"/>
  <c r="G282" i="12" s="1"/>
  <c r="AW172" i="13"/>
  <c r="AK173" i="13" s="1"/>
  <c r="AS172" i="13" l="1"/>
  <c r="BI172" i="13" s="1"/>
  <c r="S172" i="13"/>
  <c r="AB173" i="13" s="1"/>
  <c r="K172" i="13"/>
  <c r="Z173" i="13"/>
  <c r="H282" i="12"/>
  <c r="I282" i="12" s="1"/>
  <c r="BD172" i="13"/>
  <c r="BG172" i="13" s="1"/>
  <c r="BE172" i="13"/>
  <c r="BN172" i="13" l="1"/>
  <c r="AT173" i="13" s="1"/>
  <c r="BL172" i="13"/>
  <c r="AR173" i="13" s="1"/>
  <c r="BM172" i="13"/>
  <c r="N172" i="13"/>
  <c r="BC172" i="13"/>
  <c r="BF172" i="13" s="1"/>
  <c r="AV172" i="13"/>
  <c r="AJ173" i="13" s="1"/>
  <c r="I172" i="13"/>
  <c r="BK172" i="13" s="1"/>
  <c r="BA172" i="13"/>
  <c r="H383" i="7"/>
  <c r="J383" i="7"/>
  <c r="I383" i="7"/>
  <c r="G383" i="7"/>
  <c r="K383" i="7"/>
  <c r="J283" i="12"/>
  <c r="AS173" i="13" l="1"/>
  <c r="BJ173" i="13"/>
  <c r="AU173" i="13"/>
  <c r="AI174" i="13" s="1"/>
  <c r="L172" i="13"/>
  <c r="R172" i="13"/>
  <c r="AA173" i="13" s="1"/>
  <c r="F383" i="7" s="1"/>
  <c r="L383" i="7"/>
  <c r="G283" i="12" s="1"/>
  <c r="J173" i="13"/>
  <c r="M173" i="13" s="1"/>
  <c r="P173" i="13" s="1"/>
  <c r="AW173" i="13"/>
  <c r="AK174" i="13" s="1"/>
  <c r="I173" i="13" l="1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BL173" i="13" l="1"/>
  <c r="AR174" i="13" s="1"/>
  <c r="BM173" i="13"/>
  <c r="AS174" i="13" s="1"/>
  <c r="BN173" i="13"/>
  <c r="AT174" i="13" s="1"/>
  <c r="BK173" i="13"/>
  <c r="L173" i="13"/>
  <c r="O173" i="13" s="1"/>
  <c r="Q173" i="13"/>
  <c r="Z174" i="13" s="1"/>
  <c r="K173" i="13"/>
  <c r="J384" i="7"/>
  <c r="I384" i="7"/>
  <c r="H384" i="7"/>
  <c r="K384" i="7"/>
  <c r="G384" i="7"/>
  <c r="J284" i="12"/>
  <c r="F384" i="7" l="1"/>
  <c r="I385" i="7" s="1"/>
  <c r="BI174" i="13"/>
  <c r="N173" i="13"/>
  <c r="BJ174" i="13"/>
  <c r="L384" i="7"/>
  <c r="G284" i="12" s="1"/>
  <c r="I174" i="13"/>
  <c r="AV174" i="13"/>
  <c r="AJ175" i="13" s="1"/>
  <c r="H385" i="7" l="1"/>
  <c r="J385" i="7"/>
  <c r="G385" i="7"/>
  <c r="K385" i="7"/>
  <c r="BB174" i="13"/>
  <c r="BE174" i="13" s="1"/>
  <c r="BH174" i="13"/>
  <c r="BD174" i="13"/>
  <c r="BG174" i="13" s="1"/>
  <c r="AU174" i="13"/>
  <c r="AI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BC174" i="13"/>
  <c r="BF174" i="13" s="1"/>
  <c r="BL174" i="13" l="1"/>
  <c r="AR175" i="13" s="1"/>
  <c r="BM174" i="13"/>
  <c r="AS175" i="13" s="1"/>
  <c r="BN174" i="13"/>
  <c r="AT175" i="13" s="1"/>
  <c r="L385" i="7"/>
  <c r="G285" i="12" s="1"/>
  <c r="H285" i="12" s="1"/>
  <c r="I285" i="12" s="1"/>
  <c r="S174" i="13"/>
  <c r="AB175" i="13" s="1"/>
  <c r="BK174" i="13"/>
  <c r="Q174" i="13"/>
  <c r="Z175" i="13" s="1"/>
  <c r="K174" i="13"/>
  <c r="J285" i="12"/>
  <c r="BM175" i="13" l="1"/>
  <c r="BN175" i="13"/>
  <c r="BL175" i="13"/>
  <c r="F385" i="7"/>
  <c r="J386" i="7" s="1"/>
  <c r="BH175" i="13"/>
  <c r="N174" i="13"/>
  <c r="H175" i="13"/>
  <c r="K175" i="13" s="1"/>
  <c r="BJ175" i="13"/>
  <c r="BB175" i="13"/>
  <c r="BE175" i="13" s="1"/>
  <c r="AU175" i="13"/>
  <c r="AI176" i="13" s="1"/>
  <c r="J286" i="12"/>
  <c r="AR176" i="13" l="1"/>
  <c r="AV175" i="13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BD175" i="13"/>
  <c r="BG175" i="13" s="1"/>
  <c r="AT176" i="13" l="1"/>
  <c r="L175" i="13"/>
  <c r="O175" i="13" s="1"/>
  <c r="AU176" i="13"/>
  <c r="AI177" i="13" s="1"/>
  <c r="BH176" i="13"/>
  <c r="BK175" i="13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BN176" i="13" l="1"/>
  <c r="BL176" i="13"/>
  <c r="AR177" i="13" s="1"/>
  <c r="BM176" i="13"/>
  <c r="F386" i="7"/>
  <c r="K387" i="7" s="1"/>
  <c r="BJ176" i="13"/>
  <c r="N176" i="13"/>
  <c r="BD176" i="13"/>
  <c r="BG176" i="13" s="1"/>
  <c r="BF175" i="13"/>
  <c r="BI176" i="13"/>
  <c r="J176" i="13"/>
  <c r="AW176" i="13"/>
  <c r="AK177" i="13" s="1"/>
  <c r="Q176" i="13"/>
  <c r="Z177" i="13" s="1"/>
  <c r="J287" i="12"/>
  <c r="AT177" i="13" l="1"/>
  <c r="H387" i="7"/>
  <c r="G387" i="7"/>
  <c r="J387" i="7"/>
  <c r="I387" i="7"/>
  <c r="BH177" i="13"/>
  <c r="AV176" i="13"/>
  <c r="AJ177" i="13" s="1"/>
  <c r="I176" i="13"/>
  <c r="S176" i="13"/>
  <c r="AB177" i="13" s="1"/>
  <c r="M176" i="13"/>
  <c r="P176" i="13" s="1"/>
  <c r="H177" i="13"/>
  <c r="AU177" i="13"/>
  <c r="AI178" i="13" s="1"/>
  <c r="L387" i="7" l="1"/>
  <c r="G287" i="12" s="1"/>
  <c r="H287" i="12" s="1"/>
  <c r="I287" i="12" s="1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R176" i="13"/>
  <c r="AA177" i="13" s="1"/>
  <c r="F387" i="7" s="1"/>
  <c r="Q177" i="13"/>
  <c r="K177" i="13"/>
  <c r="AS177" i="13" l="1"/>
  <c r="BL177" i="13"/>
  <c r="BM177" i="13"/>
  <c r="BN177" i="13"/>
  <c r="J288" i="12"/>
  <c r="O176" i="13"/>
  <c r="N177" i="13"/>
  <c r="S177" i="13"/>
  <c r="Z178" i="13"/>
  <c r="I177" i="13" l="1"/>
  <c r="BK177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R177" i="13" l="1"/>
  <c r="AA178" i="13" s="1"/>
  <c r="F388" i="7" s="1"/>
  <c r="L177" i="13"/>
  <c r="BC177" i="13"/>
  <c r="AS178" i="13" s="1"/>
  <c r="BE177" i="13"/>
  <c r="BG177" i="13"/>
  <c r="BJ178" i="13"/>
  <c r="L388" i="7"/>
  <c r="G288" i="12" s="1"/>
  <c r="J389" i="7" l="1"/>
  <c r="BB178" i="13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H178" i="13"/>
  <c r="BL178" i="13" l="1"/>
  <c r="AR179" i="13" s="1"/>
  <c r="BM178" i="13"/>
  <c r="BN178" i="13"/>
  <c r="I389" i="7"/>
  <c r="G389" i="7"/>
  <c r="K389" i="7"/>
  <c r="H389" i="7"/>
  <c r="I178" i="13"/>
  <c r="BK178" i="13" s="1"/>
  <c r="AV178" i="13"/>
  <c r="AJ179" i="13" s="1"/>
  <c r="BD178" i="13"/>
  <c r="BG178" i="13" s="1"/>
  <c r="S178" i="13"/>
  <c r="AB179" i="13" s="1"/>
  <c r="M178" i="13"/>
  <c r="P178" i="13" s="1"/>
  <c r="J289" i="12"/>
  <c r="Q178" i="13"/>
  <c r="Z179" i="13" s="1"/>
  <c r="K178" i="13"/>
  <c r="AT179" i="13" l="1"/>
  <c r="BJ179" i="13" s="1"/>
  <c r="L389" i="7"/>
  <c r="G289" i="12" s="1"/>
  <c r="H289" i="12" s="1"/>
  <c r="I289" i="12" s="1"/>
  <c r="AU179" i="13"/>
  <c r="AI180" i="13" s="1"/>
  <c r="BH179" i="13"/>
  <c r="N178" i="13"/>
  <c r="BC178" i="13"/>
  <c r="BF178" i="13" s="1"/>
  <c r="BA178" i="13"/>
  <c r="R178" i="13"/>
  <c r="AA179" i="13" s="1"/>
  <c r="L178" i="13"/>
  <c r="O178" i="13" s="1"/>
  <c r="BB179" i="13"/>
  <c r="BE179" i="13" s="1"/>
  <c r="H179" i="13"/>
  <c r="AS179" i="13" l="1"/>
  <c r="BI179" i="13" s="1"/>
  <c r="BM179" i="13"/>
  <c r="BN179" i="13"/>
  <c r="BL179" i="13"/>
  <c r="AR180" i="13" s="1"/>
  <c r="F389" i="7"/>
  <c r="J179" i="13"/>
  <c r="AW179" i="13"/>
  <c r="AK180" i="13" s="1"/>
  <c r="K179" i="13"/>
  <c r="Q179" i="13"/>
  <c r="Z180" i="13" s="1"/>
  <c r="J290" i="12"/>
  <c r="BA179" i="13"/>
  <c r="BC179" i="13"/>
  <c r="BF179" i="13" l="1"/>
  <c r="AV179" i="13"/>
  <c r="AJ180" i="13" s="1"/>
  <c r="AS180" i="13" s="1"/>
  <c r="I179" i="13"/>
  <c r="R179" i="13" s="1"/>
  <c r="AA180" i="13" s="1"/>
  <c r="H390" i="7"/>
  <c r="I390" i="7"/>
  <c r="K390" i="7"/>
  <c r="G390" i="7"/>
  <c r="J390" i="7"/>
  <c r="BH180" i="13"/>
  <c r="N179" i="13"/>
  <c r="S179" i="13"/>
  <c r="AB180" i="13" s="1"/>
  <c r="M179" i="13"/>
  <c r="P179" i="13" s="1"/>
  <c r="AU180" i="13"/>
  <c r="AI181" i="13" s="1"/>
  <c r="H180" i="13"/>
  <c r="BD179" i="13"/>
  <c r="BG179" i="13" s="1"/>
  <c r="BK179" i="13" l="1"/>
  <c r="L179" i="13"/>
  <c r="O179" i="13" s="1"/>
  <c r="AT180" i="13"/>
  <c r="BJ180" i="13" s="1"/>
  <c r="F390" i="7"/>
  <c r="K391" i="7" s="1"/>
  <c r="L390" i="7"/>
  <c r="G290" i="12" s="1"/>
  <c r="H290" i="12" s="1"/>
  <c r="I290" i="12" s="1"/>
  <c r="I180" i="13"/>
  <c r="L180" i="13" s="1"/>
  <c r="BI180" i="13"/>
  <c r="AV180" i="13"/>
  <c r="AJ181" i="13" s="1"/>
  <c r="K180" i="13"/>
  <c r="Q180" i="13"/>
  <c r="Z181" i="13" s="1"/>
  <c r="O180" i="13" l="1"/>
  <c r="BN180" i="13"/>
  <c r="BL180" i="13"/>
  <c r="BM180" i="13"/>
  <c r="H391" i="7"/>
  <c r="G391" i="7"/>
  <c r="J391" i="7"/>
  <c r="I391" i="7"/>
  <c r="R180" i="13"/>
  <c r="AA181" i="13" s="1"/>
  <c r="N180" i="13"/>
  <c r="BB180" i="13"/>
  <c r="BA180" i="13"/>
  <c r="BD180" i="13"/>
  <c r="BG180" i="13" s="1"/>
  <c r="AW180" i="13"/>
  <c r="AK181" i="13" s="1"/>
  <c r="J180" i="13"/>
  <c r="J291" i="12"/>
  <c r="BC180" i="13"/>
  <c r="AS181" i="13" l="1"/>
  <c r="BI181" i="13" s="1"/>
  <c r="AR181" i="13"/>
  <c r="BH181" i="13" s="1"/>
  <c r="AT181" i="13"/>
  <c r="L391" i="7"/>
  <c r="G291" i="12" s="1"/>
  <c r="H291" i="12" s="1"/>
  <c r="I291" i="12" s="1"/>
  <c r="BE180" i="13"/>
  <c r="BF180" i="13"/>
  <c r="BK180" i="13"/>
  <c r="M180" i="13"/>
  <c r="S180" i="13"/>
  <c r="AB181" i="13" s="1"/>
  <c r="BL181" i="13" l="1"/>
  <c r="BM181" i="13"/>
  <c r="BN181" i="13"/>
  <c r="F391" i="7"/>
  <c r="H392" i="7" s="1"/>
  <c r="BJ181" i="13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K392" i="7" l="1"/>
  <c r="J392" i="7"/>
  <c r="G392" i="7"/>
  <c r="I392" i="7"/>
  <c r="BC181" i="13"/>
  <c r="BF181" i="13" s="1"/>
  <c r="K181" i="13"/>
  <c r="Q181" i="13"/>
  <c r="Z182" i="13" s="1"/>
  <c r="BK181" i="13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S182" i="13" l="1"/>
  <c r="AT182" i="13"/>
  <c r="BJ182" i="13" s="1"/>
  <c r="AR182" i="13"/>
  <c r="BH182" i="13" s="1"/>
  <c r="L392" i="7"/>
  <c r="G292" i="12" s="1"/>
  <c r="H292" i="12" s="1"/>
  <c r="I292" i="12" s="1"/>
  <c r="F392" i="7"/>
  <c r="N181" i="13"/>
  <c r="BB182" i="13"/>
  <c r="H182" i="13" l="1"/>
  <c r="K182" i="13" s="1"/>
  <c r="BE182" i="13"/>
  <c r="AU182" i="13"/>
  <c r="AI183" i="13" s="1"/>
  <c r="BL182" i="13"/>
  <c r="BM182" i="13"/>
  <c r="BN182" i="13"/>
  <c r="J293" i="12"/>
  <c r="I182" i="13"/>
  <c r="R182" i="13" s="1"/>
  <c r="AA183" i="13" s="1"/>
  <c r="BI182" i="13"/>
  <c r="AV182" i="13"/>
  <c r="AJ183" i="13" s="1"/>
  <c r="BC182" i="13"/>
  <c r="BF182" i="13" s="1"/>
  <c r="BD182" i="13"/>
  <c r="BG182" i="13" s="1"/>
  <c r="J182" i="13"/>
  <c r="AW182" i="13"/>
  <c r="AK183" i="13" s="1"/>
  <c r="AT183" i="13" s="1"/>
  <c r="H393" i="7"/>
  <c r="G393" i="7"/>
  <c r="J393" i="7"/>
  <c r="K393" i="7"/>
  <c r="I393" i="7"/>
  <c r="BA182" i="13"/>
  <c r="Q182" i="13" l="1"/>
  <c r="Z183" i="13" s="1"/>
  <c r="AR183" i="13"/>
  <c r="H183" i="13" s="1"/>
  <c r="K183" i="13" s="1"/>
  <c r="AS183" i="13"/>
  <c r="I183" i="13" s="1"/>
  <c r="L182" i="13"/>
  <c r="O182" i="13" s="1"/>
  <c r="N182" i="13"/>
  <c r="BK182" i="13"/>
  <c r="BB183" i="13"/>
  <c r="BC183" i="13"/>
  <c r="L393" i="7"/>
  <c r="G293" i="12" s="1"/>
  <c r="S182" i="13"/>
  <c r="AB183" i="13" s="1"/>
  <c r="M182" i="13"/>
  <c r="P182" i="13" s="1"/>
  <c r="AU183" i="13" l="1"/>
  <c r="AI184" i="13" s="1"/>
  <c r="F393" i="7"/>
  <c r="J394" i="7" s="1"/>
  <c r="BE183" i="13"/>
  <c r="BH183" i="13"/>
  <c r="BF183" i="13"/>
  <c r="BI183" i="13"/>
  <c r="AV183" i="13"/>
  <c r="AJ184" i="13" s="1"/>
  <c r="Q183" i="13"/>
  <c r="Z184" i="13" s="1"/>
  <c r="N183" i="13"/>
  <c r="AW183" i="13"/>
  <c r="AK184" i="13" s="1"/>
  <c r="BJ183" i="13"/>
  <c r="J183" i="13"/>
  <c r="BK183" i="13" s="1"/>
  <c r="L183" i="13"/>
  <c r="O183" i="13" s="1"/>
  <c r="R183" i="13"/>
  <c r="AA184" i="13" s="1"/>
  <c r="H293" i="12"/>
  <c r="I293" i="12" s="1"/>
  <c r="I394" i="7" l="1"/>
  <c r="K394" i="7"/>
  <c r="H394" i="7"/>
  <c r="G394" i="7"/>
  <c r="BM183" i="13"/>
  <c r="AS184" i="13" s="1"/>
  <c r="BN183" i="13"/>
  <c r="BL183" i="13"/>
  <c r="AR184" i="13" s="1"/>
  <c r="M183" i="13"/>
  <c r="S183" i="13"/>
  <c r="AB184" i="13" s="1"/>
  <c r="BD183" i="13"/>
  <c r="BA183" i="13"/>
  <c r="J294" i="12"/>
  <c r="L394" i="7" l="1"/>
  <c r="G294" i="12" s="1"/>
  <c r="H294" i="12" s="1"/>
  <c r="I294" i="12" s="1"/>
  <c r="AT184" i="13"/>
  <c r="BJ184" i="13" s="1"/>
  <c r="F394" i="7"/>
  <c r="I395" i="7" s="1"/>
  <c r="BI184" i="13"/>
  <c r="BH184" i="13"/>
  <c r="P183" i="13"/>
  <c r="AU184" i="13"/>
  <c r="AI185" i="13" s="1"/>
  <c r="H184" i="13"/>
  <c r="BG183" i="13"/>
  <c r="BC184" i="13"/>
  <c r="BF184" i="13" s="1"/>
  <c r="I184" i="13"/>
  <c r="AV184" i="13"/>
  <c r="AJ185" i="13" s="1"/>
  <c r="BN184" i="13" l="1"/>
  <c r="BL184" i="13"/>
  <c r="BM184" i="13"/>
  <c r="AS185" i="13" s="1"/>
  <c r="G395" i="7"/>
  <c r="H395" i="7"/>
  <c r="J395" i="7"/>
  <c r="K395" i="7"/>
  <c r="R184" i="13"/>
  <c r="AA185" i="13" s="1"/>
  <c r="L184" i="13"/>
  <c r="O184" i="13" s="1"/>
  <c r="BB184" i="13"/>
  <c r="BE184" i="13" s="1"/>
  <c r="Q184" i="13"/>
  <c r="Z185" i="13" s="1"/>
  <c r="K184" i="13"/>
  <c r="J295" i="12"/>
  <c r="AW184" i="13"/>
  <c r="AK185" i="13" s="1"/>
  <c r="J184" i="13"/>
  <c r="AR185" i="13" l="1"/>
  <c r="BH185" i="13" s="1"/>
  <c r="L395" i="7"/>
  <c r="G295" i="12" s="1"/>
  <c r="H295" i="12" s="1"/>
  <c r="I295" i="12" s="1"/>
  <c r="BI185" i="13"/>
  <c r="N184" i="13"/>
  <c r="BD184" i="13"/>
  <c r="BG184" i="13" s="1"/>
  <c r="BA184" i="13"/>
  <c r="S184" i="13"/>
  <c r="AB185" i="13" s="1"/>
  <c r="M184" i="13"/>
  <c r="P184" i="13" s="1"/>
  <c r="BK184" i="13"/>
  <c r="I185" i="13"/>
  <c r="AV185" i="13"/>
  <c r="AJ186" i="13" s="1"/>
  <c r="AT185" i="13" l="1"/>
  <c r="BJ185" i="13" s="1"/>
  <c r="AU185" i="13"/>
  <c r="AI186" i="13" s="1"/>
  <c r="H185" i="13"/>
  <c r="Q185" i="13" s="1"/>
  <c r="BL185" i="13"/>
  <c r="BM185" i="13"/>
  <c r="BN185" i="13"/>
  <c r="J296" i="12"/>
  <c r="F395" i="7"/>
  <c r="H396" i="7" s="1"/>
  <c r="BD185" i="13"/>
  <c r="L185" i="13"/>
  <c r="O185" i="13" s="1"/>
  <c r="R185" i="13"/>
  <c r="K185" i="13"/>
  <c r="K396" i="7" l="1"/>
  <c r="G396" i="7"/>
  <c r="I396" i="7"/>
  <c r="J396" i="7"/>
  <c r="BG185" i="13"/>
  <c r="AW185" i="13"/>
  <c r="AK186" i="13" s="1"/>
  <c r="AT186" i="13" s="1"/>
  <c r="J185" i="13"/>
  <c r="BK185" i="13" s="1"/>
  <c r="N185" i="13"/>
  <c r="BB185" i="13"/>
  <c r="AR186" i="13" s="1"/>
  <c r="BA185" i="13"/>
  <c r="BC185" i="13"/>
  <c r="AS186" i="13" s="1"/>
  <c r="AA186" i="13"/>
  <c r="Z186" i="13"/>
  <c r="L396" i="7" l="1"/>
  <c r="G296" i="12" s="1"/>
  <c r="H296" i="12" s="1"/>
  <c r="I296" i="12" s="1"/>
  <c r="J186" i="13"/>
  <c r="S186" i="13" s="1"/>
  <c r="AB187" i="13" s="1"/>
  <c r="S185" i="13"/>
  <c r="AB186" i="13" s="1"/>
  <c r="M185" i="13"/>
  <c r="BD186" i="13"/>
  <c r="BE185" i="13"/>
  <c r="BH186" i="13"/>
  <c r="BF185" i="13"/>
  <c r="BI186" i="13"/>
  <c r="F396" i="7" l="1"/>
  <c r="BL186" i="13"/>
  <c r="BM186" i="13"/>
  <c r="BN186" i="13"/>
  <c r="AW186" i="13"/>
  <c r="AK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AT187" i="13" l="1"/>
  <c r="BJ187" i="13" s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F397" i="7" l="1"/>
  <c r="AR187" i="13"/>
  <c r="AS187" i="13"/>
  <c r="BI187" i="13" s="1"/>
  <c r="J187" i="13"/>
  <c r="M187" i="13" s="1"/>
  <c r="P187" i="13" s="1"/>
  <c r="AW187" i="13"/>
  <c r="AK188" i="13" s="1"/>
  <c r="N186" i="13"/>
  <c r="BD187" i="13"/>
  <c r="BG187" i="13" s="1"/>
  <c r="H297" i="12"/>
  <c r="I297" i="12" s="1"/>
  <c r="BM187" i="13" l="1"/>
  <c r="BN187" i="13"/>
  <c r="AT188" i="13" s="1"/>
  <c r="BL187" i="13"/>
  <c r="S187" i="13"/>
  <c r="AB188" i="13" s="1"/>
  <c r="BB187" i="13"/>
  <c r="BE187" i="13" s="1"/>
  <c r="BH187" i="13"/>
  <c r="H187" i="13"/>
  <c r="Q187" i="13" s="1"/>
  <c r="Z188" i="13" s="1"/>
  <c r="AU187" i="13"/>
  <c r="AI188" i="13" s="1"/>
  <c r="BC187" i="13"/>
  <c r="BF187" i="13" s="1"/>
  <c r="BA187" i="13"/>
  <c r="J298" i="12"/>
  <c r="I398" i="7"/>
  <c r="K398" i="7"/>
  <c r="G398" i="7"/>
  <c r="H398" i="7"/>
  <c r="J398" i="7"/>
  <c r="I187" i="13"/>
  <c r="AV187" i="13"/>
  <c r="AJ188" i="13" s="1"/>
  <c r="BK187" i="13" l="1"/>
  <c r="AR188" i="13"/>
  <c r="AS188" i="13"/>
  <c r="BJ188" i="13"/>
  <c r="K187" i="13"/>
  <c r="BD188" i="13"/>
  <c r="BG188" i="13" s="1"/>
  <c r="L187" i="13"/>
  <c r="O187" i="13" s="1"/>
  <c r="R187" i="13"/>
  <c r="AA188" i="13" s="1"/>
  <c r="F398" i="7" s="1"/>
  <c r="AW188" i="13"/>
  <c r="AK189" i="13" s="1"/>
  <c r="J188" i="13"/>
  <c r="L398" i="7"/>
  <c r="G298" i="12" s="1"/>
  <c r="N187" i="13" l="1"/>
  <c r="H188" i="13"/>
  <c r="Q188" i="13" s="1"/>
  <c r="BH188" i="13"/>
  <c r="BI188" i="13"/>
  <c r="AU188" i="13"/>
  <c r="AI189" i="13" s="1"/>
  <c r="BB188" i="13"/>
  <c r="BE188" i="13" s="1"/>
  <c r="H298" i="12"/>
  <c r="I298" i="12" s="1"/>
  <c r="S188" i="13"/>
  <c r="AB189" i="13" s="1"/>
  <c r="M188" i="13"/>
  <c r="P188" i="13" s="1"/>
  <c r="AV188" i="13"/>
  <c r="AJ189" i="13" s="1"/>
  <c r="I188" i="13"/>
  <c r="K188" i="13" l="1"/>
  <c r="N188" i="13" s="1"/>
  <c r="BN188" i="13"/>
  <c r="AT189" i="13" s="1"/>
  <c r="BL188" i="13"/>
  <c r="AR189" i="13" s="1"/>
  <c r="BM188" i="13"/>
  <c r="BK188" i="13"/>
  <c r="Z189" i="13"/>
  <c r="BA188" i="13"/>
  <c r="BC188" i="13"/>
  <c r="BF188" i="13" s="1"/>
  <c r="R188" i="13"/>
  <c r="AA189" i="13" s="1"/>
  <c r="L188" i="13"/>
  <c r="O188" i="13" s="1"/>
  <c r="J299" i="12"/>
  <c r="G399" i="7"/>
  <c r="I399" i="7"/>
  <c r="K399" i="7"/>
  <c r="J399" i="7"/>
  <c r="H399" i="7"/>
  <c r="AS189" i="13" l="1"/>
  <c r="BI189" i="13" s="1"/>
  <c r="F399" i="7"/>
  <c r="BJ189" i="13"/>
  <c r="L399" i="7"/>
  <c r="G299" i="12" s="1"/>
  <c r="I400" i="7" l="1"/>
  <c r="I189" i="13"/>
  <c r="R189" i="13" s="1"/>
  <c r="AA190" i="13" s="1"/>
  <c r="AV189" i="13"/>
  <c r="AJ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BL189" i="13" l="1"/>
  <c r="BM189" i="13"/>
  <c r="AS190" i="13" s="1"/>
  <c r="BN189" i="13"/>
  <c r="L189" i="13"/>
  <c r="O189" i="13" s="1"/>
  <c r="BK189" i="13"/>
  <c r="Q189" i="13"/>
  <c r="Z190" i="13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BB189" i="13"/>
  <c r="BE189" i="13" s="1"/>
  <c r="BA189" i="13"/>
  <c r="AT190" i="13" l="1"/>
  <c r="J190" i="13" s="1"/>
  <c r="AR190" i="13"/>
  <c r="BL190" i="13"/>
  <c r="BM190" i="13"/>
  <c r="BN190" i="13"/>
  <c r="F400" i="7"/>
  <c r="J401" i="7" s="1"/>
  <c r="BI190" i="13"/>
  <c r="BJ190" i="13"/>
  <c r="BD190" i="13"/>
  <c r="J301" i="12"/>
  <c r="AW190" i="13"/>
  <c r="AK191" i="13" s="1"/>
  <c r="I190" i="13"/>
  <c r="AV190" i="13"/>
  <c r="AJ191" i="13" s="1"/>
  <c r="BG190" i="13" l="1"/>
  <c r="AT191" i="13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S190" i="13"/>
  <c r="AB191" i="13" s="1"/>
  <c r="M190" i="13"/>
  <c r="P190" i="13" s="1"/>
  <c r="L190" i="13"/>
  <c r="O190" i="13" s="1"/>
  <c r="R190" i="13"/>
  <c r="AA191" i="13" s="1"/>
  <c r="AS191" i="13" l="1"/>
  <c r="L401" i="7"/>
  <c r="G301" i="12" s="1"/>
  <c r="H301" i="12" s="1"/>
  <c r="I301" i="12" s="1"/>
  <c r="AW191" i="13"/>
  <c r="AK192" i="13" s="1"/>
  <c r="BJ191" i="13"/>
  <c r="BK190" i="13"/>
  <c r="K190" i="13"/>
  <c r="J191" i="13"/>
  <c r="M191" i="13" s="1"/>
  <c r="P191" i="13" s="1"/>
  <c r="Z191" i="13"/>
  <c r="F401" i="7" s="1"/>
  <c r="AV191" i="13"/>
  <c r="AJ192" i="13" s="1"/>
  <c r="BB190" i="13"/>
  <c r="AR191" i="13" s="1"/>
  <c r="BA190" i="13"/>
  <c r="BM191" i="13" l="1"/>
  <c r="BN191" i="13"/>
  <c r="BL191" i="13"/>
  <c r="I191" i="13"/>
  <c r="L191" i="13" s="1"/>
  <c r="O191" i="13" s="1"/>
  <c r="BI191" i="13"/>
  <c r="N190" i="13"/>
  <c r="S191" i="13"/>
  <c r="J302" i="12"/>
  <c r="G402" i="7"/>
  <c r="I402" i="7"/>
  <c r="K402" i="7"/>
  <c r="H402" i="7"/>
  <c r="J402" i="7"/>
  <c r="BC191" i="13"/>
  <c r="BF191" i="13" s="1"/>
  <c r="BE190" i="13"/>
  <c r="BH191" i="13"/>
  <c r="AS192" i="13" l="1"/>
  <c r="R191" i="13"/>
  <c r="AA192" i="13" s="1"/>
  <c r="BD191" i="13"/>
  <c r="AT192" i="13" s="1"/>
  <c r="AB192" i="13"/>
  <c r="L402" i="7"/>
  <c r="G302" i="12" s="1"/>
  <c r="H191" i="13"/>
  <c r="AU191" i="13"/>
  <c r="AI192" i="13" s="1"/>
  <c r="BG191" i="13" l="1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B191" i="13"/>
  <c r="BE191" i="13" s="1"/>
  <c r="BA191" i="13"/>
  <c r="H302" i="12"/>
  <c r="I302" i="12" s="1"/>
  <c r="AR192" i="13" l="1"/>
  <c r="BN192" i="13"/>
  <c r="BL192" i="13"/>
  <c r="BM192" i="13"/>
  <c r="AW192" i="13"/>
  <c r="AK193" i="13" s="1"/>
  <c r="J192" i="13"/>
  <c r="S192" i="13" s="1"/>
  <c r="N191" i="13"/>
  <c r="L192" i="13"/>
  <c r="O192" i="13" s="1"/>
  <c r="BC192" i="13"/>
  <c r="J303" i="12"/>
  <c r="AA193" i="13"/>
  <c r="AS193" i="13" l="1"/>
  <c r="BI193" i="13" s="1"/>
  <c r="M192" i="13"/>
  <c r="P192" i="13" s="1"/>
  <c r="H192" i="13"/>
  <c r="K192" i="13" s="1"/>
  <c r="BH192" i="13"/>
  <c r="AU192" i="13"/>
  <c r="AI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F192" i="13"/>
  <c r="AT193" i="13" l="1"/>
  <c r="BJ193" i="13" s="1"/>
  <c r="AR193" i="13"/>
  <c r="Q192" i="13"/>
  <c r="Z193" i="13" s="1"/>
  <c r="F403" i="7" s="1"/>
  <c r="N192" i="13"/>
  <c r="BK192" i="13"/>
  <c r="BD193" i="13"/>
  <c r="AV193" i="13"/>
  <c r="AJ194" i="13" s="1"/>
  <c r="I193" i="13"/>
  <c r="L403" i="7"/>
  <c r="G303" i="12" s="1"/>
  <c r="BH193" i="13" l="1"/>
  <c r="AW193" i="13"/>
  <c r="AK194" i="13" s="1"/>
  <c r="J193" i="13"/>
  <c r="BG193" i="13"/>
  <c r="H303" i="12"/>
  <c r="I303" i="12" s="1"/>
  <c r="AU193" i="13"/>
  <c r="AI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BL193" i="13" l="1"/>
  <c r="AR194" i="13" s="1"/>
  <c r="BM193" i="13"/>
  <c r="AS194" i="13" s="1"/>
  <c r="BN193" i="13"/>
  <c r="AT194" i="13" s="1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BK193" i="13"/>
  <c r="F404" i="7" l="1"/>
  <c r="BI194" i="13"/>
  <c r="BH194" i="13"/>
  <c r="L404" i="7"/>
  <c r="G304" i="12" s="1"/>
  <c r="H304" i="12" s="1"/>
  <c r="I304" i="12" s="1"/>
  <c r="N193" i="13"/>
  <c r="AV194" i="13"/>
  <c r="AJ195" i="13" s="1"/>
  <c r="I194" i="13"/>
  <c r="AU194" i="13"/>
  <c r="AI195" i="13" s="1"/>
  <c r="H194" i="13"/>
  <c r="BL194" i="13" l="1"/>
  <c r="BM194" i="13"/>
  <c r="BN194" i="13"/>
  <c r="J305" i="12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L194" i="13"/>
  <c r="O194" i="13" s="1"/>
  <c r="R194" i="13"/>
  <c r="AA195" i="13" s="1"/>
  <c r="BA194" i="13"/>
  <c r="BB194" i="13"/>
  <c r="BE194" i="13" s="1"/>
  <c r="AS195" i="13" l="1"/>
  <c r="AR195" i="13"/>
  <c r="AT195" i="13"/>
  <c r="N194" i="13"/>
  <c r="BG194" i="13"/>
  <c r="S194" i="13"/>
  <c r="AB195" i="13" s="1"/>
  <c r="F405" i="7" s="1"/>
  <c r="M194" i="13"/>
  <c r="P194" i="13" s="1"/>
  <c r="BK194" i="13"/>
  <c r="L405" i="7"/>
  <c r="G305" i="12" s="1"/>
  <c r="BJ195" i="13" l="1"/>
  <c r="J195" i="13"/>
  <c r="H195" i="13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K195" i="13"/>
  <c r="BM195" i="13" l="1"/>
  <c r="BN195" i="13"/>
  <c r="AT196" i="13" s="1"/>
  <c r="BL195" i="13"/>
  <c r="S195" i="13"/>
  <c r="AB196" i="13" s="1"/>
  <c r="M195" i="13"/>
  <c r="P195" i="13" s="1"/>
  <c r="BK195" i="13"/>
  <c r="L195" i="13"/>
  <c r="O195" i="13" s="1"/>
  <c r="N195" i="13"/>
  <c r="Q195" i="13"/>
  <c r="Z196" i="13" s="1"/>
  <c r="BA195" i="13"/>
  <c r="BB195" i="13"/>
  <c r="BC195" i="13"/>
  <c r="AA196" i="13"/>
  <c r="J306" i="12"/>
  <c r="L406" i="7"/>
  <c r="G306" i="12" s="1"/>
  <c r="AS196" i="13" l="1"/>
  <c r="BI196" i="13" s="1"/>
  <c r="AR196" i="13"/>
  <c r="BH196" i="13" s="1"/>
  <c r="F406" i="7"/>
  <c r="BJ196" i="13"/>
  <c r="BF195" i="13"/>
  <c r="H306" i="12"/>
  <c r="I306" i="12" s="1"/>
  <c r="BE195" i="13"/>
  <c r="BN196" i="13" l="1"/>
  <c r="BL196" i="13"/>
  <c r="BM196" i="13"/>
  <c r="BD196" i="13"/>
  <c r="BG196" i="13" s="1"/>
  <c r="BC196" i="13"/>
  <c r="BF196" i="13" s="1"/>
  <c r="I196" i="13"/>
  <c r="AV196" i="13"/>
  <c r="AJ197" i="13" s="1"/>
  <c r="H407" i="7"/>
  <c r="J407" i="7"/>
  <c r="G407" i="7"/>
  <c r="I407" i="7"/>
  <c r="K407" i="7"/>
  <c r="J307" i="12"/>
  <c r="AW196" i="13"/>
  <c r="AK197" i="13" s="1"/>
  <c r="J196" i="13"/>
  <c r="AU196" i="13"/>
  <c r="AI197" i="13" s="1"/>
  <c r="H196" i="13"/>
  <c r="AS197" i="13" l="1"/>
  <c r="AT197" i="13"/>
  <c r="J197" i="13" s="1"/>
  <c r="Q196" i="13"/>
  <c r="Z197" i="13" s="1"/>
  <c r="K196" i="13"/>
  <c r="BK196" i="13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AR197" i="13" l="1"/>
  <c r="BH197" i="13" s="1"/>
  <c r="F407" i="7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S197" i="13"/>
  <c r="AB198" i="13" s="1"/>
  <c r="M197" i="13"/>
  <c r="P197" i="13" s="1"/>
  <c r="BL197" i="13" l="1"/>
  <c r="BM197" i="13"/>
  <c r="BN197" i="13"/>
  <c r="L197" i="13"/>
  <c r="O197" i="13" s="1"/>
  <c r="BD197" i="13"/>
  <c r="BG197" i="13" s="1"/>
  <c r="H197" i="13"/>
  <c r="AU197" i="13"/>
  <c r="AI198" i="13" s="1"/>
  <c r="BA197" i="13"/>
  <c r="BB197" i="13"/>
  <c r="BE197" i="13" s="1"/>
  <c r="I408" i="7"/>
  <c r="K408" i="7"/>
  <c r="G408" i="7"/>
  <c r="H408" i="7"/>
  <c r="J408" i="7"/>
  <c r="BC197" i="13"/>
  <c r="J308" i="12"/>
  <c r="AS198" i="13" l="1"/>
  <c r="AT198" i="13"/>
  <c r="AR198" i="13"/>
  <c r="BF197" i="13"/>
  <c r="L408" i="7"/>
  <c r="G308" i="12" s="1"/>
  <c r="K197" i="13"/>
  <c r="BK197" i="13"/>
  <c r="Q197" i="13"/>
  <c r="Z198" i="13" s="1"/>
  <c r="F408" i="7" s="1"/>
  <c r="N197" i="13" l="1"/>
  <c r="AU198" i="13"/>
  <c r="AI199" i="13" s="1"/>
  <c r="BH198" i="13"/>
  <c r="AW198" i="13"/>
  <c r="AK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BL198" i="13" l="1"/>
  <c r="BM198" i="13"/>
  <c r="BN198" i="13"/>
  <c r="AT199" i="13" s="1"/>
  <c r="N198" i="13"/>
  <c r="M198" i="13"/>
  <c r="P198" i="13" s="1"/>
  <c r="BK198" i="13"/>
  <c r="Q198" i="13"/>
  <c r="Z199" i="13" s="1"/>
  <c r="G409" i="7"/>
  <c r="K409" i="7"/>
  <c r="H409" i="7"/>
  <c r="I409" i="7"/>
  <c r="J409" i="7"/>
  <c r="BC198" i="13"/>
  <c r="R198" i="13"/>
  <c r="AA199" i="13" s="1"/>
  <c r="L198" i="13"/>
  <c r="O198" i="13" s="1"/>
  <c r="BB198" i="13"/>
  <c r="BA198" i="13"/>
  <c r="J309" i="12"/>
  <c r="AS199" i="13" l="1"/>
  <c r="AR199" i="13"/>
  <c r="BH199" i="13" s="1"/>
  <c r="F409" i="7"/>
  <c r="BJ199" i="13"/>
  <c r="BF198" i="13"/>
  <c r="L409" i="7"/>
  <c r="G309" i="12" s="1"/>
  <c r="J199" i="13"/>
  <c r="AW199" i="13"/>
  <c r="AK200" i="13" s="1"/>
  <c r="BE198" i="13"/>
  <c r="I410" i="7" l="1"/>
  <c r="BC199" i="13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I199" i="13"/>
  <c r="BF199" i="13"/>
  <c r="BB199" i="13"/>
  <c r="BE199" i="13" s="1"/>
  <c r="BA199" i="13"/>
  <c r="AU199" i="13"/>
  <c r="AI200" i="13" s="1"/>
  <c r="H199" i="13"/>
  <c r="BM199" i="13" l="1"/>
  <c r="AS200" i="13" s="1"/>
  <c r="BN199" i="13"/>
  <c r="AT200" i="13" s="1"/>
  <c r="BL199" i="13"/>
  <c r="AR200" i="13" s="1"/>
  <c r="L410" i="7"/>
  <c r="G310" i="12" s="1"/>
  <c r="H310" i="12" s="1"/>
  <c r="I310" i="12" s="1"/>
  <c r="J310" i="12"/>
  <c r="BK199" i="13"/>
  <c r="K199" i="13"/>
  <c r="Q199" i="13"/>
  <c r="Z200" i="13" s="1"/>
  <c r="L199" i="13"/>
  <c r="O199" i="13" s="1"/>
  <c r="R199" i="13"/>
  <c r="AA200" i="13" s="1"/>
  <c r="BN200" i="13" l="1"/>
  <c r="BL200" i="13"/>
  <c r="BM200" i="13"/>
  <c r="F410" i="7"/>
  <c r="BJ200" i="13"/>
  <c r="N199" i="13"/>
  <c r="BI200" i="13"/>
  <c r="BH200" i="13"/>
  <c r="BD200" i="13"/>
  <c r="BG200" i="13" s="1"/>
  <c r="AU200" i="13"/>
  <c r="AI201" i="13" s="1"/>
  <c r="H200" i="13"/>
  <c r="I200" i="13"/>
  <c r="J200" i="13"/>
  <c r="AW200" i="13"/>
  <c r="AK201" i="13" s="1"/>
  <c r="J311" i="12"/>
  <c r="AV200" i="13"/>
  <c r="AJ201" i="13" s="1"/>
  <c r="AT201" i="13" l="1"/>
  <c r="BC200" i="13"/>
  <c r="BF200" i="13" s="1"/>
  <c r="S200" i="13"/>
  <c r="AB201" i="13" s="1"/>
  <c r="M200" i="13"/>
  <c r="P200" i="13" s="1"/>
  <c r="R200" i="13"/>
  <c r="AA201" i="13" s="1"/>
  <c r="L200" i="13"/>
  <c r="O200" i="13" s="1"/>
  <c r="BB200" i="13"/>
  <c r="BE200" i="13" s="1"/>
  <c r="BA200" i="13"/>
  <c r="I411" i="7"/>
  <c r="J411" i="7"/>
  <c r="H411" i="7"/>
  <c r="K411" i="7"/>
  <c r="G411" i="7"/>
  <c r="Q200" i="13"/>
  <c r="Z201" i="13" s="1"/>
  <c r="BK200" i="13"/>
  <c r="K200" i="13"/>
  <c r="AS201" i="13" l="1"/>
  <c r="BI201" i="13" s="1"/>
  <c r="AR201" i="13"/>
  <c r="BH201" i="13" s="1"/>
  <c r="F411" i="7"/>
  <c r="H412" i="7" s="1"/>
  <c r="BJ201" i="13"/>
  <c r="N200" i="13"/>
  <c r="BD201" i="13"/>
  <c r="BG201" i="13" s="1"/>
  <c r="L411" i="7"/>
  <c r="G311" i="12" s="1"/>
  <c r="J201" i="13"/>
  <c r="AW201" i="13"/>
  <c r="AK202" i="13" s="1"/>
  <c r="AV201" i="13" l="1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BL201" i="13" l="1"/>
  <c r="BM201" i="13"/>
  <c r="AS202" i="13" s="1"/>
  <c r="BN201" i="13"/>
  <c r="AT202" i="13" s="1"/>
  <c r="L201" i="13"/>
  <c r="O201" i="13" s="1"/>
  <c r="L412" i="7"/>
  <c r="G312" i="12" s="1"/>
  <c r="H312" i="12" s="1"/>
  <c r="I312" i="12" s="1"/>
  <c r="J312" i="12"/>
  <c r="BK201" i="13"/>
  <c r="Q201" i="13"/>
  <c r="Z202" i="13" s="1"/>
  <c r="F412" i="7" s="1"/>
  <c r="K201" i="13"/>
  <c r="BA201" i="13"/>
  <c r="BB201" i="13"/>
  <c r="BE201" i="13" s="1"/>
  <c r="AR202" i="13" l="1"/>
  <c r="BH202" i="13" s="1"/>
  <c r="BL202" i="13"/>
  <c r="BM202" i="13"/>
  <c r="BN202" i="13"/>
  <c r="BJ202" i="13"/>
  <c r="BI202" i="13"/>
  <c r="N201" i="13"/>
  <c r="BC202" i="13"/>
  <c r="BF202" i="13" s="1"/>
  <c r="J202" i="13"/>
  <c r="AW202" i="13"/>
  <c r="AK203" i="13" s="1"/>
  <c r="I202" i="13"/>
  <c r="AV202" i="13"/>
  <c r="AJ203" i="13" s="1"/>
  <c r="J313" i="12"/>
  <c r="AS203" i="13" l="1"/>
  <c r="BD202" i="13"/>
  <c r="BG202" i="13" s="1"/>
  <c r="J413" i="7"/>
  <c r="K413" i="7"/>
  <c r="H413" i="7"/>
  <c r="I413" i="7"/>
  <c r="G413" i="7"/>
  <c r="M202" i="13"/>
  <c r="P202" i="13" s="1"/>
  <c r="S202" i="13"/>
  <c r="AB203" i="13" s="1"/>
  <c r="H202" i="13"/>
  <c r="AU202" i="13"/>
  <c r="AI203" i="13" s="1"/>
  <c r="BB202" i="13"/>
  <c r="BE202" i="13" s="1"/>
  <c r="BA202" i="13"/>
  <c r="R202" i="13"/>
  <c r="AA203" i="13" s="1"/>
  <c r="L202" i="13"/>
  <c r="O202" i="13" s="1"/>
  <c r="AT203" i="13" l="1"/>
  <c r="AR203" i="13"/>
  <c r="I203" i="13"/>
  <c r="BI203" i="13"/>
  <c r="AV203" i="13"/>
  <c r="AJ204" i="13" s="1"/>
  <c r="BJ203" i="13"/>
  <c r="L413" i="7"/>
  <c r="G313" i="12" s="1"/>
  <c r="Q202" i="13"/>
  <c r="Z203" i="13" s="1"/>
  <c r="F413" i="7" s="1"/>
  <c r="BK202" i="13"/>
  <c r="K202" i="13"/>
  <c r="BH203" i="13" l="1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S203" i="13" l="1"/>
  <c r="AB204" i="13" s="1"/>
  <c r="BM203" i="13"/>
  <c r="BN203" i="13"/>
  <c r="BL203" i="13"/>
  <c r="BD203" i="13"/>
  <c r="BG203" i="13" s="1"/>
  <c r="J414" i="7"/>
  <c r="G414" i="7"/>
  <c r="I414" i="7"/>
  <c r="K414" i="7"/>
  <c r="H414" i="7"/>
  <c r="J314" i="12"/>
  <c r="BC203" i="13"/>
  <c r="AA204" i="13"/>
  <c r="BB203" i="13"/>
  <c r="BE203" i="13" s="1"/>
  <c r="BA203" i="13"/>
  <c r="Q203" i="13"/>
  <c r="Z204" i="13" s="1"/>
  <c r="K203" i="13"/>
  <c r="BK203" i="13"/>
  <c r="AT204" i="13" l="1"/>
  <c r="J204" i="13" s="1"/>
  <c r="AS204" i="13"/>
  <c r="AR204" i="13"/>
  <c r="F414" i="7"/>
  <c r="N203" i="13"/>
  <c r="BF203" i="13"/>
  <c r="L414" i="7"/>
  <c r="G314" i="12" s="1"/>
  <c r="G415" i="7" l="1"/>
  <c r="BJ204" i="13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M204" i="13"/>
  <c r="P204" i="13" s="1"/>
  <c r="S204" i="13"/>
  <c r="AB205" i="13" s="1"/>
  <c r="AW204" i="13"/>
  <c r="AK205" i="13" s="1"/>
  <c r="H314" i="12"/>
  <c r="I314" i="12" s="1"/>
  <c r="AU204" i="13"/>
  <c r="AI205" i="13" s="1"/>
  <c r="Q204" i="13" l="1"/>
  <c r="BN204" i="13"/>
  <c r="AT205" i="13" s="1"/>
  <c r="BL204" i="13"/>
  <c r="BM204" i="13"/>
  <c r="R204" i="13"/>
  <c r="AA205" i="13" s="1"/>
  <c r="N204" i="13"/>
  <c r="BK204" i="13"/>
  <c r="BC204" i="13"/>
  <c r="BF204" i="13" s="1"/>
  <c r="L415" i="7"/>
  <c r="G315" i="12" s="1"/>
  <c r="BB204" i="13"/>
  <c r="BE204" i="13" s="1"/>
  <c r="BA204" i="13"/>
  <c r="J315" i="12"/>
  <c r="Z205" i="13"/>
  <c r="AR205" i="13" l="1"/>
  <c r="BH205" i="13" s="1"/>
  <c r="AS205" i="13"/>
  <c r="BI205" i="13" s="1"/>
  <c r="F415" i="7"/>
  <c r="BJ205" i="13"/>
  <c r="BD205" i="13"/>
  <c r="BG205" i="13" s="1"/>
  <c r="H315" i="12"/>
  <c r="I315" i="12" s="1"/>
  <c r="AW205" i="13"/>
  <c r="AK206" i="13" s="1"/>
  <c r="J205" i="13"/>
  <c r="BL205" i="13" l="1"/>
  <c r="BM205" i="13"/>
  <c r="BN205" i="13"/>
  <c r="AT206" i="13" s="1"/>
  <c r="I205" i="13"/>
  <c r="L205" i="13" s="1"/>
  <c r="O205" i="13" s="1"/>
  <c r="AV205" i="13"/>
  <c r="AJ206" i="13" s="1"/>
  <c r="BC205" i="13"/>
  <c r="BF205" i="13" s="1"/>
  <c r="J316" i="12"/>
  <c r="M205" i="13"/>
  <c r="P205" i="13" s="1"/>
  <c r="S205" i="13"/>
  <c r="AB206" i="13" s="1"/>
  <c r="I416" i="7"/>
  <c r="G416" i="7"/>
  <c r="K416" i="7"/>
  <c r="H416" i="7"/>
  <c r="J416" i="7"/>
  <c r="H205" i="13"/>
  <c r="AU205" i="13"/>
  <c r="AI206" i="13" s="1"/>
  <c r="AS206" i="13" l="1"/>
  <c r="R205" i="13"/>
  <c r="AA206" i="13" s="1"/>
  <c r="BJ206" i="13"/>
  <c r="AW206" i="13"/>
  <c r="AK207" i="13" s="1"/>
  <c r="J206" i="13"/>
  <c r="BA205" i="13"/>
  <c r="BB205" i="13"/>
  <c r="BE205" i="13" s="1"/>
  <c r="L416" i="7"/>
  <c r="G316" i="12" s="1"/>
  <c r="Q205" i="13"/>
  <c r="Z206" i="13" s="1"/>
  <c r="BK205" i="13"/>
  <c r="K205" i="13"/>
  <c r="F416" i="7" l="1"/>
  <c r="AR206" i="13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BL206" i="13" l="1"/>
  <c r="BM206" i="13"/>
  <c r="BN206" i="13"/>
  <c r="R206" i="13"/>
  <c r="AA207" i="13" s="1"/>
  <c r="AU206" i="13"/>
  <c r="AI207" i="13" s="1"/>
  <c r="BH206" i="13"/>
  <c r="BD206" i="13"/>
  <c r="BG206" i="13" s="1"/>
  <c r="AB207" i="13"/>
  <c r="BC206" i="13"/>
  <c r="BF206" i="13" s="1"/>
  <c r="BA206" i="13"/>
  <c r="H206" i="13"/>
  <c r="Q206" i="13" s="1"/>
  <c r="Z207" i="13" s="1"/>
  <c r="J317" i="12"/>
  <c r="G417" i="7"/>
  <c r="I417" i="7"/>
  <c r="J417" i="7"/>
  <c r="K417" i="7"/>
  <c r="H417" i="7"/>
  <c r="AS207" i="13" l="1"/>
  <c r="I207" i="13" s="1"/>
  <c r="AT207" i="13"/>
  <c r="J207" i="13" s="1"/>
  <c r="F417" i="7"/>
  <c r="I418" i="7" s="1"/>
  <c r="BK206" i="13"/>
  <c r="K206" i="13"/>
  <c r="N206" i="13" s="1"/>
  <c r="BD207" i="13"/>
  <c r="BB206" i="13"/>
  <c r="BE206" i="13" s="1"/>
  <c r="L417" i="7"/>
  <c r="G317" i="12" s="1"/>
  <c r="AR207" i="13" l="1"/>
  <c r="BH207" i="13" s="1"/>
  <c r="BJ207" i="13"/>
  <c r="AW207" i="13"/>
  <c r="AK208" i="13" s="1"/>
  <c r="BG207" i="13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S207" i="13"/>
  <c r="AB208" i="13" s="1"/>
  <c r="M207" i="13"/>
  <c r="P207" i="13" s="1"/>
  <c r="R207" i="13"/>
  <c r="AA208" i="13" s="1"/>
  <c r="L207" i="13"/>
  <c r="O207" i="13" s="1"/>
  <c r="BM207" i="13" l="1"/>
  <c r="AS208" i="13" s="1"/>
  <c r="BN207" i="13"/>
  <c r="AT208" i="13" s="1"/>
  <c r="BL207" i="13"/>
  <c r="L418" i="7"/>
  <c r="G318" i="12" s="1"/>
  <c r="H318" i="12" s="1"/>
  <c r="I318" i="12" s="1"/>
  <c r="AU207" i="13"/>
  <c r="AI208" i="13" s="1"/>
  <c r="H207" i="13"/>
  <c r="BK207" i="13" s="1"/>
  <c r="BE207" i="13"/>
  <c r="J318" i="12"/>
  <c r="AR208" i="13" l="1"/>
  <c r="H208" i="13" s="1"/>
  <c r="BN208" i="13"/>
  <c r="BL208" i="13"/>
  <c r="BM208" i="13"/>
  <c r="BI208" i="13"/>
  <c r="BJ208" i="13"/>
  <c r="J319" i="12"/>
  <c r="Q207" i="13"/>
  <c r="Z208" i="13" s="1"/>
  <c r="K207" i="13"/>
  <c r="N207" i="13" s="1"/>
  <c r="BD208" i="13"/>
  <c r="BG208" i="13" s="1"/>
  <c r="BC208" i="13"/>
  <c r="BF208" i="13" s="1"/>
  <c r="AV208" i="13"/>
  <c r="AJ209" i="13" s="1"/>
  <c r="I208" i="13"/>
  <c r="J208" i="13"/>
  <c r="AW208" i="13"/>
  <c r="AK209" i="13" s="1"/>
  <c r="AS209" i="13" l="1"/>
  <c r="AT209" i="13"/>
  <c r="F418" i="7"/>
  <c r="AU208" i="13"/>
  <c r="AI209" i="13" s="1"/>
  <c r="BH208" i="13"/>
  <c r="BB208" i="13"/>
  <c r="BE208" i="13" s="1"/>
  <c r="BA208" i="13"/>
  <c r="Q208" i="13"/>
  <c r="Z209" i="13" s="1"/>
  <c r="K208" i="13"/>
  <c r="BK208" i="13"/>
  <c r="L208" i="13"/>
  <c r="O208" i="13" s="1"/>
  <c r="R208" i="13"/>
  <c r="AA209" i="13" s="1"/>
  <c r="S208" i="13"/>
  <c r="AB209" i="13" s="1"/>
  <c r="M208" i="13"/>
  <c r="P208" i="13" s="1"/>
  <c r="AR209" i="13" l="1"/>
  <c r="F419" i="7"/>
  <c r="K419" i="7"/>
  <c r="J419" i="7"/>
  <c r="I419" i="7"/>
  <c r="H419" i="7"/>
  <c r="BI209" i="13"/>
  <c r="G419" i="7"/>
  <c r="N208" i="13"/>
  <c r="BJ209" i="13"/>
  <c r="AV209" i="13"/>
  <c r="AJ210" i="13" s="1"/>
  <c r="I209" i="13"/>
  <c r="L209" i="13" s="1"/>
  <c r="O209" i="13" s="1"/>
  <c r="AW209" i="13"/>
  <c r="AK210" i="13" s="1"/>
  <c r="J209" i="13"/>
  <c r="BH209" i="13"/>
  <c r="L419" i="7" l="1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G420" i="7"/>
  <c r="I420" i="7"/>
  <c r="J420" i="7"/>
  <c r="K420" i="7"/>
  <c r="H420" i="7"/>
  <c r="BL209" i="13" l="1"/>
  <c r="AR210" i="13" s="1"/>
  <c r="BM209" i="13"/>
  <c r="AS210" i="13" s="1"/>
  <c r="BI210" i="13" s="1"/>
  <c r="BN209" i="13"/>
  <c r="AT210" i="13" s="1"/>
  <c r="J320" i="12"/>
  <c r="L420" i="7"/>
  <c r="G320" i="12" s="1"/>
  <c r="Q209" i="13"/>
  <c r="Z210" i="13" s="1"/>
  <c r="F420" i="7" s="1"/>
  <c r="K209" i="13"/>
  <c r="BK209" i="13"/>
  <c r="I210" i="13" l="1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BL210" i="13" l="1"/>
  <c r="BM210" i="13"/>
  <c r="BN210" i="13"/>
  <c r="L210" i="13"/>
  <c r="O210" i="13" s="1"/>
  <c r="N210" i="13"/>
  <c r="M210" i="13"/>
  <c r="P210" i="13" s="1"/>
  <c r="BK210" i="13"/>
  <c r="BD210" i="13"/>
  <c r="BG210" i="13" s="1"/>
  <c r="AA211" i="13"/>
  <c r="BC210" i="13"/>
  <c r="BF210" i="13" s="1"/>
  <c r="BA210" i="13"/>
  <c r="Q210" i="13"/>
  <c r="Z211" i="13" s="1"/>
  <c r="BB210" i="13"/>
  <c r="BE210" i="13" s="1"/>
  <c r="J421" i="7"/>
  <c r="I421" i="7"/>
  <c r="K421" i="7"/>
  <c r="H421" i="7"/>
  <c r="G421" i="7"/>
  <c r="J321" i="12"/>
  <c r="AT211" i="13" l="1"/>
  <c r="BJ211" i="13" s="1"/>
  <c r="AS211" i="13"/>
  <c r="I211" i="13" s="1"/>
  <c r="AR211" i="13"/>
  <c r="AU211" i="13" s="1"/>
  <c r="AI212" i="13" s="1"/>
  <c r="F421" i="7"/>
  <c r="I422" i="7" s="1"/>
  <c r="BC211" i="13"/>
  <c r="BD211" i="13"/>
  <c r="L421" i="7"/>
  <c r="G321" i="12" s="1"/>
  <c r="AV211" i="13" l="1"/>
  <c r="AJ212" i="13" s="1"/>
  <c r="BI211" i="13"/>
  <c r="BF211" i="13"/>
  <c r="J211" i="13"/>
  <c r="M211" i="13" s="1"/>
  <c r="P211" i="13" s="1"/>
  <c r="AW211" i="13"/>
  <c r="AK212" i="13" s="1"/>
  <c r="BG211" i="13"/>
  <c r="H211" i="13"/>
  <c r="K211" i="13" s="1"/>
  <c r="BH211" i="13"/>
  <c r="BB211" i="13"/>
  <c r="BE211" i="13" s="1"/>
  <c r="G422" i="7"/>
  <c r="H422" i="7"/>
  <c r="K422" i="7"/>
  <c r="J422" i="7"/>
  <c r="H321" i="12"/>
  <c r="I321" i="12" s="1"/>
  <c r="S211" i="13"/>
  <c r="AB212" i="13" s="1"/>
  <c r="R211" i="13"/>
  <c r="AA212" i="13" s="1"/>
  <c r="L211" i="13"/>
  <c r="O211" i="13" s="1"/>
  <c r="BA211" i="13"/>
  <c r="BM211" i="13" l="1"/>
  <c r="AS212" i="13" s="1"/>
  <c r="BN211" i="13"/>
  <c r="AT212" i="13" s="1"/>
  <c r="BL211" i="13"/>
  <c r="AR212" i="13" s="1"/>
  <c r="BK211" i="13"/>
  <c r="N211" i="13"/>
  <c r="Q211" i="13"/>
  <c r="Z212" i="13" s="1"/>
  <c r="F422" i="7" s="1"/>
  <c r="L422" i="7"/>
  <c r="G322" i="12" s="1"/>
  <c r="H322" i="12" s="1"/>
  <c r="I322" i="12" s="1"/>
  <c r="J322" i="12"/>
  <c r="BN212" i="13" l="1"/>
  <c r="BL212" i="13"/>
  <c r="BM212" i="13"/>
  <c r="BI212" i="13"/>
  <c r="BJ212" i="13"/>
  <c r="BH212" i="13"/>
  <c r="H212" i="13"/>
  <c r="AU212" i="13"/>
  <c r="AI213" i="13" s="1"/>
  <c r="AW212" i="13"/>
  <c r="AK213" i="13" s="1"/>
  <c r="J212" i="13"/>
  <c r="H423" i="7"/>
  <c r="I423" i="7"/>
  <c r="J423" i="7"/>
  <c r="G423" i="7"/>
  <c r="K423" i="7"/>
  <c r="J323" i="12"/>
  <c r="I212" i="13"/>
  <c r="AV212" i="13"/>
  <c r="AJ213" i="13" s="1"/>
  <c r="BD212" i="13" l="1"/>
  <c r="BG212" i="13" s="1"/>
  <c r="BC212" i="13"/>
  <c r="BF212" i="13" s="1"/>
  <c r="BK212" i="13"/>
  <c r="Q212" i="13"/>
  <c r="Z213" i="13" s="1"/>
  <c r="K212" i="13"/>
  <c r="S212" i="13"/>
  <c r="AB213" i="13" s="1"/>
  <c r="M212" i="13"/>
  <c r="P212" i="13" s="1"/>
  <c r="L212" i="13"/>
  <c r="O212" i="13" s="1"/>
  <c r="R212" i="13"/>
  <c r="AA213" i="13" s="1"/>
  <c r="L423" i="7"/>
  <c r="G323" i="12" s="1"/>
  <c r="BA212" i="13"/>
  <c r="BB212" i="13"/>
  <c r="BE212" i="13" s="1"/>
  <c r="AT213" i="13" l="1"/>
  <c r="AS213" i="13"/>
  <c r="BI213" i="13" s="1"/>
  <c r="AR213" i="13"/>
  <c r="F423" i="7"/>
  <c r="BJ213" i="13"/>
  <c r="N212" i="13"/>
  <c r="BD213" i="13"/>
  <c r="BA213" i="13"/>
  <c r="H323" i="12"/>
  <c r="I323" i="12" s="1"/>
  <c r="BL213" i="13" l="1"/>
  <c r="BM213" i="13"/>
  <c r="BN213" i="13"/>
  <c r="I213" i="13"/>
  <c r="R213" i="13" s="1"/>
  <c r="AA214" i="13" s="1"/>
  <c r="AV213" i="13"/>
  <c r="AJ214" i="13" s="1"/>
  <c r="BG213" i="13"/>
  <c r="J213" i="13"/>
  <c r="AW213" i="13"/>
  <c r="AK214" i="13" s="1"/>
  <c r="AU213" i="13"/>
  <c r="AI214" i="13" s="1"/>
  <c r="BH213" i="13"/>
  <c r="BC213" i="13"/>
  <c r="BF213" i="13" s="1"/>
  <c r="H213" i="13"/>
  <c r="Q213" i="13" s="1"/>
  <c r="Z214" i="13" s="1"/>
  <c r="BB213" i="13"/>
  <c r="BE213" i="13" s="1"/>
  <c r="J324" i="12"/>
  <c r="H424" i="7"/>
  <c r="G424" i="7"/>
  <c r="J424" i="7"/>
  <c r="K424" i="7"/>
  <c r="I424" i="7"/>
  <c r="AR214" i="13" l="1"/>
  <c r="BH214" i="13" s="1"/>
  <c r="AT214" i="13"/>
  <c r="AS214" i="13"/>
  <c r="I214" i="13" s="1"/>
  <c r="L213" i="13"/>
  <c r="O213" i="13" s="1"/>
  <c r="S213" i="13"/>
  <c r="AB214" i="13" s="1"/>
  <c r="M213" i="13"/>
  <c r="P213" i="13" s="1"/>
  <c r="BK213" i="13"/>
  <c r="K213" i="13"/>
  <c r="L424" i="7"/>
  <c r="G324" i="12" s="1"/>
  <c r="F424" i="7" l="1"/>
  <c r="I425" i="7" s="1"/>
  <c r="AV214" i="13"/>
  <c r="AJ215" i="13" s="1"/>
  <c r="BI214" i="13"/>
  <c r="BJ214" i="13"/>
  <c r="AW214" i="13"/>
  <c r="AK215" i="13" s="1"/>
  <c r="J214" i="13"/>
  <c r="S214" i="13" s="1"/>
  <c r="AB215" i="13" s="1"/>
  <c r="N213" i="13"/>
  <c r="AU214" i="13"/>
  <c r="AI215" i="13" s="1"/>
  <c r="H214" i="13"/>
  <c r="Q214" i="13" s="1"/>
  <c r="H324" i="12"/>
  <c r="I324" i="12" s="1"/>
  <c r="R214" i="13"/>
  <c r="L214" i="13"/>
  <c r="O214" i="13" s="1"/>
  <c r="BL214" i="13" l="1"/>
  <c r="BM214" i="13"/>
  <c r="BN214" i="13"/>
  <c r="H425" i="7"/>
  <c r="K425" i="7"/>
  <c r="G425" i="7"/>
  <c r="J425" i="7"/>
  <c r="M214" i="13"/>
  <c r="P214" i="13" s="1"/>
  <c r="BC214" i="13"/>
  <c r="BF214" i="13" s="1"/>
  <c r="BD214" i="13"/>
  <c r="BG214" i="13" s="1"/>
  <c r="AA215" i="13"/>
  <c r="BA214" i="13"/>
  <c r="K214" i="13"/>
  <c r="BB214" i="13"/>
  <c r="BE214" i="13" s="1"/>
  <c r="BK214" i="13"/>
  <c r="Z215" i="13"/>
  <c r="J325" i="12"/>
  <c r="AS215" i="13" l="1"/>
  <c r="AV215" i="13" s="1"/>
  <c r="AJ216" i="13" s="1"/>
  <c r="AR215" i="13"/>
  <c r="AT215" i="13"/>
  <c r="BJ215" i="13" s="1"/>
  <c r="L425" i="7"/>
  <c r="G325" i="12" s="1"/>
  <c r="H325" i="12" s="1"/>
  <c r="I325" i="12" s="1"/>
  <c r="F425" i="7"/>
  <c r="J426" i="7" s="1"/>
  <c r="N214" i="13"/>
  <c r="BD215" i="13"/>
  <c r="BC215" i="13"/>
  <c r="J326" i="12" l="1"/>
  <c r="BM215" i="13"/>
  <c r="AS216" i="13" s="1"/>
  <c r="BN215" i="13"/>
  <c r="BL215" i="13"/>
  <c r="J215" i="13"/>
  <c r="M215" i="13" s="1"/>
  <c r="P215" i="13" s="1"/>
  <c r="K426" i="7"/>
  <c r="G426" i="7"/>
  <c r="H426" i="7"/>
  <c r="I426" i="7"/>
  <c r="BG215" i="13"/>
  <c r="AW215" i="13"/>
  <c r="AK216" i="13" s="1"/>
  <c r="AT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AW216" i="13" l="1"/>
  <c r="AK217" i="13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A215" i="13"/>
  <c r="BB215" i="13"/>
  <c r="AR216" i="13" s="1"/>
  <c r="Q215" i="13"/>
  <c r="Z216" i="13" s="1"/>
  <c r="F426" i="7" s="1"/>
  <c r="I216" i="13"/>
  <c r="AV216" i="13"/>
  <c r="AJ217" i="13" s="1"/>
  <c r="BN216" i="13" l="1"/>
  <c r="BL216" i="13"/>
  <c r="BM216" i="13"/>
  <c r="J216" i="13"/>
  <c r="S216" i="13" s="1"/>
  <c r="BJ216" i="13"/>
  <c r="J327" i="12"/>
  <c r="BE215" i="13"/>
  <c r="BH216" i="13"/>
  <c r="J427" i="7"/>
  <c r="K427" i="7"/>
  <c r="I427" i="7"/>
  <c r="G427" i="7"/>
  <c r="H427" i="7"/>
  <c r="L216" i="13"/>
  <c r="O216" i="13" s="1"/>
  <c r="R216" i="13"/>
  <c r="M216" i="13" l="1"/>
  <c r="P216" i="13" s="1"/>
  <c r="BD216" i="13"/>
  <c r="AT217" i="13" s="1"/>
  <c r="BC216" i="13"/>
  <c r="AS217" i="13" s="1"/>
  <c r="AA217" i="13"/>
  <c r="AB217" i="13"/>
  <c r="AU216" i="13"/>
  <c r="AI217" i="13" s="1"/>
  <c r="H216" i="13"/>
  <c r="L427" i="7"/>
  <c r="G327" i="12" s="1"/>
  <c r="BG216" i="13" l="1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H327" i="12"/>
  <c r="I327" i="12" s="1"/>
  <c r="AR217" i="13" l="1"/>
  <c r="AU217" i="13" s="1"/>
  <c r="AI218" i="13" s="1"/>
  <c r="BL217" i="13"/>
  <c r="BM217" i="13"/>
  <c r="BN217" i="13"/>
  <c r="N216" i="13"/>
  <c r="J217" i="13"/>
  <c r="AW217" i="13"/>
  <c r="AK218" i="13" s="1"/>
  <c r="AV217" i="13"/>
  <c r="AJ218" i="13" s="1"/>
  <c r="I217" i="13"/>
  <c r="J328" i="12"/>
  <c r="BB217" i="13"/>
  <c r="BA217" i="13"/>
  <c r="AR218" i="13" l="1"/>
  <c r="BE217" i="13"/>
  <c r="BH217" i="13"/>
  <c r="H217" i="13"/>
  <c r="BK217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AT218" i="13" l="1"/>
  <c r="BJ218" i="13" s="1"/>
  <c r="AS218" i="13"/>
  <c r="I218" i="13" s="1"/>
  <c r="K217" i="13"/>
  <c r="Q217" i="13"/>
  <c r="Z218" i="13" s="1"/>
  <c r="H218" i="13"/>
  <c r="K218" i="13" s="1"/>
  <c r="L428" i="7"/>
  <c r="G328" i="12" s="1"/>
  <c r="AU218" i="13"/>
  <c r="AI219" i="13" s="1"/>
  <c r="F428" i="7" l="1"/>
  <c r="BI218" i="13"/>
  <c r="AV218" i="13"/>
  <c r="AJ219" i="13" s="1"/>
  <c r="N217" i="13"/>
  <c r="BH218" i="13"/>
  <c r="R218" i="13"/>
  <c r="L218" i="13"/>
  <c r="O218" i="13" s="1"/>
  <c r="N218" i="13"/>
  <c r="Q218" i="13"/>
  <c r="AW218" i="13"/>
  <c r="AK219" i="13" s="1"/>
  <c r="J218" i="13"/>
  <c r="H328" i="12"/>
  <c r="I328" i="12" s="1"/>
  <c r="BL218" i="13" l="1"/>
  <c r="BM218" i="13"/>
  <c r="BN218" i="13"/>
  <c r="J429" i="7"/>
  <c r="K429" i="7"/>
  <c r="G429" i="7"/>
  <c r="I429" i="7"/>
  <c r="H429" i="7"/>
  <c r="M218" i="13"/>
  <c r="BK218" i="13"/>
  <c r="S218" i="13"/>
  <c r="AB219" i="13" s="1"/>
  <c r="J329" i="12"/>
  <c r="L429" i="7" l="1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AA219" i="13"/>
  <c r="BF218" i="13" l="1"/>
  <c r="AS219" i="13"/>
  <c r="BI219" i="13" s="1"/>
  <c r="BM219" i="13"/>
  <c r="BN219" i="13"/>
  <c r="BL219" i="13"/>
  <c r="F429" i="7"/>
  <c r="BG218" i="13"/>
  <c r="BJ219" i="13"/>
  <c r="J330" i="12"/>
  <c r="AW219" i="13"/>
  <c r="AK220" i="13" s="1"/>
  <c r="BE218" i="13"/>
  <c r="BH219" i="13"/>
  <c r="J219" i="13" l="1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M219" i="13" l="1"/>
  <c r="P219" i="13" s="1"/>
  <c r="L219" i="13"/>
  <c r="O219" i="13" s="1"/>
  <c r="R219" i="13"/>
  <c r="L430" i="7"/>
  <c r="G330" i="12" s="1"/>
  <c r="Q219" i="13"/>
  <c r="K219" i="13"/>
  <c r="BK219" i="13"/>
  <c r="N219" i="13" l="1"/>
  <c r="H330" i="12"/>
  <c r="I330" i="12" s="1"/>
  <c r="BN220" i="13" l="1"/>
  <c r="BL220" i="13"/>
  <c r="BM220" i="13"/>
  <c r="J331" i="12"/>
  <c r="BD219" i="13" l="1"/>
  <c r="AT220" i="13" s="1"/>
  <c r="AB220" i="13"/>
  <c r="BD220" i="13"/>
  <c r="Z220" i="13"/>
  <c r="BB219" i="13"/>
  <c r="AR220" i="13" s="1"/>
  <c r="BC219" i="13"/>
  <c r="BF219" i="13" s="1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A219" i="13"/>
  <c r="AS220" i="13" l="1"/>
  <c r="AV220" i="13" s="1"/>
  <c r="AJ221" i="13" s="1"/>
  <c r="AS221" i="13" s="1"/>
  <c r="F430" i="7"/>
  <c r="I431" i="7" s="1"/>
  <c r="BE219" i="13"/>
  <c r="BG219" i="13"/>
  <c r="BG220" i="13"/>
  <c r="BH220" i="13"/>
  <c r="BA220" i="13"/>
  <c r="J220" i="13"/>
  <c r="BJ220" i="13"/>
  <c r="BE220" i="13"/>
  <c r="AU220" i="13"/>
  <c r="AI221" i="13" s="1"/>
  <c r="AR221" i="13" s="1"/>
  <c r="H220" i="13"/>
  <c r="AW220" i="13"/>
  <c r="AK221" i="13" s="1"/>
  <c r="AT221" i="13" s="1"/>
  <c r="I220" i="13" l="1"/>
  <c r="BK220" i="13" s="1"/>
  <c r="BI220" i="13"/>
  <c r="BF220" i="13"/>
  <c r="J431" i="7"/>
  <c r="H431" i="7"/>
  <c r="G431" i="7"/>
  <c r="K431" i="7"/>
  <c r="S220" i="13"/>
  <c r="AB221" i="13" s="1"/>
  <c r="M220" i="13"/>
  <c r="P220" i="13" s="1"/>
  <c r="Q220" i="13"/>
  <c r="Z221" i="13" s="1"/>
  <c r="K220" i="13"/>
  <c r="R220" i="13" l="1"/>
  <c r="AA221" i="13" s="1"/>
  <c r="L220" i="13"/>
  <c r="O220" i="13" s="1"/>
  <c r="L431" i="7"/>
  <c r="G331" i="12" s="1"/>
  <c r="H331" i="12" s="1"/>
  <c r="I331" i="12" s="1"/>
  <c r="BH221" i="13"/>
  <c r="BJ221" i="13"/>
  <c r="N220" i="13"/>
  <c r="H221" i="13"/>
  <c r="AU221" i="13"/>
  <c r="AI222" i="13" s="1"/>
  <c r="BE221" i="13"/>
  <c r="AV221" i="13"/>
  <c r="AJ222" i="13" s="1"/>
  <c r="I221" i="13"/>
  <c r="BF221" i="13"/>
  <c r="AW221" i="13"/>
  <c r="AK222" i="13" s="1"/>
  <c r="J221" i="13"/>
  <c r="BG221" i="13"/>
  <c r="F431" i="7" l="1"/>
  <c r="K432" i="7" s="1"/>
  <c r="BA221" i="13"/>
  <c r="BI221" i="13"/>
  <c r="BL221" i="13"/>
  <c r="AR222" i="13" s="1"/>
  <c r="BM221" i="13"/>
  <c r="AS222" i="13" s="1"/>
  <c r="BN221" i="13"/>
  <c r="AT222" i="13" s="1"/>
  <c r="R221" i="13"/>
  <c r="AA222" i="13" s="1"/>
  <c r="L221" i="13"/>
  <c r="O221" i="13" s="1"/>
  <c r="Q221" i="13"/>
  <c r="Z222" i="13" s="1"/>
  <c r="BK221" i="13"/>
  <c r="K221" i="13"/>
  <c r="S221" i="13"/>
  <c r="AB222" i="13" s="1"/>
  <c r="M221" i="13"/>
  <c r="P221" i="13" s="1"/>
  <c r="J332" i="12"/>
  <c r="H432" i="7" l="1"/>
  <c r="G432" i="7"/>
  <c r="J432" i="7"/>
  <c r="I432" i="7"/>
  <c r="F432" i="7"/>
  <c r="K433" i="7" s="1"/>
  <c r="BI222" i="13"/>
  <c r="BH222" i="13"/>
  <c r="BJ222" i="13"/>
  <c r="N221" i="13"/>
  <c r="AW222" i="13"/>
  <c r="AK223" i="13" s="1"/>
  <c r="J222" i="13"/>
  <c r="BG222" i="13"/>
  <c r="I222" i="13"/>
  <c r="AV222" i="13"/>
  <c r="AJ223" i="13" s="1"/>
  <c r="BF222" i="13"/>
  <c r="BA222" i="13"/>
  <c r="H222" i="13"/>
  <c r="AU222" i="13"/>
  <c r="AI223" i="13" s="1"/>
  <c r="BE222" i="13"/>
  <c r="L432" i="7" l="1"/>
  <c r="G332" i="12" s="1"/>
  <c r="H332" i="12" s="1"/>
  <c r="I332" i="12" s="1"/>
  <c r="I433" i="7"/>
  <c r="R222" i="13"/>
  <c r="AA223" i="13" s="1"/>
  <c r="L222" i="13"/>
  <c r="O222" i="13" s="1"/>
  <c r="Q222" i="13"/>
  <c r="Z223" i="13" s="1"/>
  <c r="BK222" i="13"/>
  <c r="K222" i="13"/>
  <c r="S222" i="13"/>
  <c r="AB223" i="13" s="1"/>
  <c r="M222" i="13"/>
  <c r="P222" i="13" s="1"/>
  <c r="J433" i="7"/>
  <c r="G433" i="7"/>
  <c r="H433" i="7"/>
  <c r="BL222" i="13" l="1"/>
  <c r="AR223" i="13" s="1"/>
  <c r="BM222" i="13"/>
  <c r="AS223" i="13" s="1"/>
  <c r="BN222" i="13"/>
  <c r="AT223" i="13" s="1"/>
  <c r="F433" i="7"/>
  <c r="N222" i="13"/>
  <c r="BA223" i="13"/>
  <c r="J333" i="12"/>
  <c r="L433" i="7"/>
  <c r="G333" i="12" s="1"/>
  <c r="J434" i="7" l="1"/>
  <c r="BJ223" i="13"/>
  <c r="BI223" i="13"/>
  <c r="BH223" i="13"/>
  <c r="G434" i="7"/>
  <c r="I434" i="7"/>
  <c r="H434" i="7"/>
  <c r="K434" i="7"/>
  <c r="H223" i="13"/>
  <c r="AU223" i="13"/>
  <c r="AI224" i="13" s="1"/>
  <c r="BE223" i="13"/>
  <c r="I223" i="13"/>
  <c r="AV223" i="13"/>
  <c r="AJ224" i="13" s="1"/>
  <c r="BF223" i="13"/>
  <c r="H333" i="12"/>
  <c r="I333" i="12" s="1"/>
  <c r="AW223" i="13"/>
  <c r="AK224" i="13" s="1"/>
  <c r="J223" i="13"/>
  <c r="BG223" i="13"/>
  <c r="J334" i="12" l="1"/>
  <c r="BM223" i="13"/>
  <c r="AS224" i="13" s="1"/>
  <c r="BN223" i="13"/>
  <c r="AT224" i="13" s="1"/>
  <c r="BL223" i="13"/>
  <c r="AR224" i="13" s="1"/>
  <c r="L434" i="7"/>
  <c r="G334" i="12" s="1"/>
  <c r="H334" i="12" s="1"/>
  <c r="I334" i="12" s="1"/>
  <c r="S223" i="13"/>
  <c r="AB224" i="13" s="1"/>
  <c r="M223" i="13"/>
  <c r="P223" i="13" s="1"/>
  <c r="BK223" i="13"/>
  <c r="Q223" i="13"/>
  <c r="Z224" i="13" s="1"/>
  <c r="K223" i="13"/>
  <c r="R223" i="13"/>
  <c r="AA224" i="13" s="1"/>
  <c r="L223" i="13"/>
  <c r="O223" i="13" s="1"/>
  <c r="J335" i="12" l="1"/>
  <c r="BN224" i="13"/>
  <c r="BL224" i="13"/>
  <c r="BM224" i="13"/>
  <c r="F434" i="7"/>
  <c r="BI224" i="13"/>
  <c r="BH224" i="13"/>
  <c r="N223" i="13"/>
  <c r="BJ224" i="13"/>
  <c r="J224" i="13"/>
  <c r="AW224" i="13"/>
  <c r="AK225" i="13" s="1"/>
  <c r="BG224" i="13"/>
  <c r="I224" i="13"/>
  <c r="AV224" i="13"/>
  <c r="AJ225" i="13" s="1"/>
  <c r="BF224" i="13"/>
  <c r="H224" i="13"/>
  <c r="AU224" i="13"/>
  <c r="AI225" i="13" s="1"/>
  <c r="AR225" i="13" s="1"/>
  <c r="BE224" i="13"/>
  <c r="BA224" i="13"/>
  <c r="AS225" i="13" l="1"/>
  <c r="AT225" i="13"/>
  <c r="BK224" i="13"/>
  <c r="Q224" i="13"/>
  <c r="Z225" i="13" s="1"/>
  <c r="K224" i="13"/>
  <c r="I435" i="7"/>
  <c r="H435" i="7"/>
  <c r="K435" i="7"/>
  <c r="J435" i="7"/>
  <c r="G435" i="7"/>
  <c r="R224" i="13"/>
  <c r="AA225" i="13" s="1"/>
  <c r="L224" i="13"/>
  <c r="O224" i="13" s="1"/>
  <c r="S224" i="13"/>
  <c r="AB225" i="13" s="1"/>
  <c r="M224" i="13"/>
  <c r="P224" i="13" s="1"/>
  <c r="F435" i="7" l="1"/>
  <c r="BH225" i="13"/>
  <c r="BI225" i="13"/>
  <c r="N224" i="13"/>
  <c r="BJ225" i="13"/>
  <c r="BA225" i="13"/>
  <c r="I225" i="13"/>
  <c r="AV225" i="13"/>
  <c r="AJ226" i="13" s="1"/>
  <c r="BF225" i="13"/>
  <c r="AW225" i="13"/>
  <c r="AK226" i="13" s="1"/>
  <c r="J225" i="13"/>
  <c r="BG225" i="13"/>
  <c r="L435" i="7"/>
  <c r="G335" i="12" s="1"/>
  <c r="H225" i="13"/>
  <c r="AU225" i="13"/>
  <c r="AI226" i="13" s="1"/>
  <c r="BE225" i="13"/>
  <c r="S225" i="13" l="1"/>
  <c r="AB226" i="13" s="1"/>
  <c r="M225" i="13"/>
  <c r="P225" i="13" s="1"/>
  <c r="Q225" i="13"/>
  <c r="Z226" i="13" s="1"/>
  <c r="BK225" i="13"/>
  <c r="K225" i="13"/>
  <c r="R225" i="13"/>
  <c r="AA226" i="13" s="1"/>
  <c r="L225" i="13"/>
  <c r="O225" i="13" s="1"/>
  <c r="I436" i="7"/>
  <c r="G436" i="7"/>
  <c r="H436" i="7"/>
  <c r="H335" i="12"/>
  <c r="I335" i="12" s="1"/>
  <c r="J436" i="7"/>
  <c r="K436" i="7"/>
  <c r="BL225" i="13" l="1"/>
  <c r="AR226" i="13" s="1"/>
  <c r="BM225" i="13"/>
  <c r="AS226" i="13" s="1"/>
  <c r="BN225" i="13"/>
  <c r="AT226" i="13" s="1"/>
  <c r="F436" i="7"/>
  <c r="N225" i="13"/>
  <c r="BA226" i="13"/>
  <c r="J336" i="12"/>
  <c r="L436" i="7"/>
  <c r="G336" i="12" s="1"/>
  <c r="K437" i="7" l="1"/>
  <c r="BH226" i="13"/>
  <c r="BJ226" i="13"/>
  <c r="BI226" i="13"/>
  <c r="G437" i="7"/>
  <c r="H226" i="13"/>
  <c r="AU226" i="13"/>
  <c r="AI227" i="13" s="1"/>
  <c r="BE226" i="13"/>
  <c r="I437" i="7"/>
  <c r="J437" i="7"/>
  <c r="I226" i="13"/>
  <c r="AV226" i="13"/>
  <c r="AJ227" i="13" s="1"/>
  <c r="BF226" i="13"/>
  <c r="H336" i="12"/>
  <c r="I336" i="12" s="1"/>
  <c r="AW226" i="13"/>
  <c r="AK227" i="13" s="1"/>
  <c r="J226" i="13"/>
  <c r="BG226" i="13"/>
  <c r="H437" i="7"/>
  <c r="BL226" i="13" l="1"/>
  <c r="AR227" i="13" s="1"/>
  <c r="BM226" i="13"/>
  <c r="AS227" i="13" s="1"/>
  <c r="BN226" i="13"/>
  <c r="AT227" i="13" s="1"/>
  <c r="L437" i="7"/>
  <c r="G337" i="12" s="1"/>
  <c r="H337" i="12" s="1"/>
  <c r="I337" i="12" s="1"/>
  <c r="Q226" i="13"/>
  <c r="Z227" i="13" s="1"/>
  <c r="BK226" i="13"/>
  <c r="K226" i="13"/>
  <c r="S226" i="13"/>
  <c r="AB227" i="13" s="1"/>
  <c r="M226" i="13"/>
  <c r="P226" i="13" s="1"/>
  <c r="J337" i="12"/>
  <c r="R226" i="13"/>
  <c r="AA227" i="13" s="1"/>
  <c r="L226" i="13"/>
  <c r="O226" i="13" s="1"/>
  <c r="BM227" i="13" l="1"/>
  <c r="BN227" i="13"/>
  <c r="BL227" i="13"/>
  <c r="F437" i="7"/>
  <c r="BI227" i="13"/>
  <c r="BJ227" i="13"/>
  <c r="BH227" i="13"/>
  <c r="N226" i="13"/>
  <c r="AW227" i="13"/>
  <c r="AK228" i="13" s="1"/>
  <c r="AT228" i="13" s="1"/>
  <c r="J227" i="13"/>
  <c r="BG227" i="13"/>
  <c r="BA227" i="13"/>
  <c r="H227" i="13"/>
  <c r="AU227" i="13"/>
  <c r="AI228" i="13" s="1"/>
  <c r="BE227" i="13"/>
  <c r="J338" i="12"/>
  <c r="I227" i="13"/>
  <c r="AV227" i="13"/>
  <c r="AJ228" i="13" s="1"/>
  <c r="BF227" i="13"/>
  <c r="AR228" i="13" l="1"/>
  <c r="AS228" i="13"/>
  <c r="S227" i="13"/>
  <c r="AB228" i="13" s="1"/>
  <c r="M227" i="13"/>
  <c r="P227" i="13" s="1"/>
  <c r="R227" i="13"/>
  <c r="AA228" i="13" s="1"/>
  <c r="L227" i="13"/>
  <c r="O227" i="13" s="1"/>
  <c r="K438" i="7"/>
  <c r="G438" i="7"/>
  <c r="I438" i="7"/>
  <c r="H438" i="7"/>
  <c r="J438" i="7"/>
  <c r="BK227" i="13"/>
  <c r="Q227" i="13"/>
  <c r="Z228" i="13" s="1"/>
  <c r="K227" i="13"/>
  <c r="F438" i="7" l="1"/>
  <c r="BI228" i="13"/>
  <c r="BH228" i="13"/>
  <c r="N227" i="13"/>
  <c r="BJ228" i="13"/>
  <c r="L438" i="7"/>
  <c r="G338" i="12" s="1"/>
  <c r="BA228" i="13"/>
  <c r="J228" i="13"/>
  <c r="AW228" i="13"/>
  <c r="AK229" i="13" s="1"/>
  <c r="BG228" i="13"/>
  <c r="I228" i="13"/>
  <c r="AV228" i="13"/>
  <c r="AJ229" i="13" s="1"/>
  <c r="BF228" i="13"/>
  <c r="H228" i="13"/>
  <c r="AU228" i="13"/>
  <c r="AI229" i="13" s="1"/>
  <c r="BE228" i="13"/>
  <c r="H439" i="7" l="1"/>
  <c r="BK228" i="13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F439" i="7" l="1"/>
  <c r="J440" i="7" s="1"/>
  <c r="BN228" i="13"/>
  <c r="AT229" i="13" s="1"/>
  <c r="BL228" i="13"/>
  <c r="AR229" i="13" s="1"/>
  <c r="BH229" i="13" s="1"/>
  <c r="BM228" i="13"/>
  <c r="AS229" i="13" s="1"/>
  <c r="N228" i="13"/>
  <c r="L439" i="7"/>
  <c r="G339" i="12" s="1"/>
  <c r="BA229" i="13"/>
  <c r="J339" i="12"/>
  <c r="BI229" i="13" l="1"/>
  <c r="BJ229" i="13"/>
  <c r="K440" i="7"/>
  <c r="I440" i="7"/>
  <c r="H229" i="13"/>
  <c r="AU229" i="13"/>
  <c r="AI230" i="13" s="1"/>
  <c r="BE229" i="13"/>
  <c r="I229" i="13"/>
  <c r="AV229" i="13"/>
  <c r="AJ230" i="13" s="1"/>
  <c r="BF229" i="13"/>
  <c r="G440" i="7"/>
  <c r="H339" i="12"/>
  <c r="I339" i="12" s="1"/>
  <c r="H440" i="7"/>
  <c r="AW229" i="13"/>
  <c r="AK230" i="13" s="1"/>
  <c r="J229" i="13"/>
  <c r="BG229" i="13"/>
  <c r="J340" i="12" l="1"/>
  <c r="BL229" i="13"/>
  <c r="AR230" i="13" s="1"/>
  <c r="BM229" i="13"/>
  <c r="AS230" i="13" s="1"/>
  <c r="BN229" i="13"/>
  <c r="AT230" i="13" s="1"/>
  <c r="L440" i="7"/>
  <c r="G340" i="12" s="1"/>
  <c r="Q229" i="13"/>
  <c r="Z230" i="13" s="1"/>
  <c r="BK229" i="13"/>
  <c r="K229" i="13"/>
  <c r="R229" i="13"/>
  <c r="AA230" i="13" s="1"/>
  <c r="L229" i="13"/>
  <c r="O229" i="13" s="1"/>
  <c r="S229" i="13"/>
  <c r="AB230" i="13" s="1"/>
  <c r="M229" i="13"/>
  <c r="P229" i="13" s="1"/>
  <c r="F440" i="7" l="1"/>
  <c r="BI230" i="13"/>
  <c r="BJ230" i="13"/>
  <c r="BH230" i="13"/>
  <c r="N229" i="13"/>
  <c r="I230" i="13"/>
  <c r="AV230" i="13"/>
  <c r="AJ231" i="13" s="1"/>
  <c r="BF230" i="13"/>
  <c r="H230" i="13"/>
  <c r="AU230" i="13"/>
  <c r="AI231" i="13" s="1"/>
  <c r="BE230" i="13"/>
  <c r="AW230" i="13"/>
  <c r="AK231" i="13" s="1"/>
  <c r="J230" i="13"/>
  <c r="BG230" i="13"/>
  <c r="H340" i="12"/>
  <c r="I340" i="12" s="1"/>
  <c r="BA230" i="13"/>
  <c r="BL230" i="13" l="1"/>
  <c r="AR231" i="13" s="1"/>
  <c r="BM230" i="13"/>
  <c r="AS231" i="13" s="1"/>
  <c r="BN230" i="13"/>
  <c r="AT231" i="13" s="1"/>
  <c r="K441" i="7"/>
  <c r="J441" i="7"/>
  <c r="I441" i="7"/>
  <c r="G441" i="7"/>
  <c r="H441" i="7"/>
  <c r="S230" i="13"/>
  <c r="AB231" i="13" s="1"/>
  <c r="M230" i="13"/>
  <c r="P230" i="13" s="1"/>
  <c r="Q230" i="13"/>
  <c r="Z231" i="13" s="1"/>
  <c r="BK230" i="13"/>
  <c r="K230" i="13"/>
  <c r="J341" i="12"/>
  <c r="R230" i="13"/>
  <c r="AA231" i="13" s="1"/>
  <c r="L230" i="13"/>
  <c r="O230" i="13" s="1"/>
  <c r="F441" i="7" l="1"/>
  <c r="G442" i="7" s="1"/>
  <c r="BH231" i="13"/>
  <c r="N230" i="13"/>
  <c r="BI231" i="13"/>
  <c r="BJ231" i="13"/>
  <c r="I231" i="13"/>
  <c r="AV231" i="13"/>
  <c r="AJ232" i="13" s="1"/>
  <c r="BF231" i="13"/>
  <c r="AW231" i="13"/>
  <c r="AK232" i="13" s="1"/>
  <c r="J231" i="13"/>
  <c r="BG231" i="13"/>
  <c r="H231" i="13"/>
  <c r="AU231" i="13"/>
  <c r="AI232" i="13" s="1"/>
  <c r="BE231" i="13"/>
  <c r="BA231" i="13"/>
  <c r="L441" i="7"/>
  <c r="G341" i="12" s="1"/>
  <c r="K442" i="7" l="1"/>
  <c r="H442" i="7"/>
  <c r="I442" i="7"/>
  <c r="R231" i="13"/>
  <c r="AA232" i="13" s="1"/>
  <c r="L231" i="13"/>
  <c r="O231" i="13" s="1"/>
  <c r="H341" i="12"/>
  <c r="I341" i="12" s="1"/>
  <c r="S231" i="13"/>
  <c r="AB232" i="13" s="1"/>
  <c r="M231" i="13"/>
  <c r="P231" i="13" s="1"/>
  <c r="J442" i="7"/>
  <c r="BK231" i="13"/>
  <c r="Q231" i="13"/>
  <c r="Z232" i="13" s="1"/>
  <c r="K231" i="13"/>
  <c r="F442" i="7" l="1"/>
  <c r="H443" i="7" s="1"/>
  <c r="BM231" i="13"/>
  <c r="AS232" i="13" s="1"/>
  <c r="BN231" i="13"/>
  <c r="AT232" i="13" s="1"/>
  <c r="BL231" i="13"/>
  <c r="AR232" i="13" s="1"/>
  <c r="N231" i="13"/>
  <c r="BA232" i="13"/>
  <c r="J342" i="12"/>
  <c r="L442" i="7"/>
  <c r="G342" i="12" s="1"/>
  <c r="J443" i="7" l="1"/>
  <c r="I443" i="7"/>
  <c r="G443" i="7"/>
  <c r="K443" i="7"/>
  <c r="BI232" i="13"/>
  <c r="BH232" i="13"/>
  <c r="BJ232" i="13"/>
  <c r="I232" i="13"/>
  <c r="AV232" i="13"/>
  <c r="AJ233" i="13" s="1"/>
  <c r="BF232" i="13"/>
  <c r="H232" i="13"/>
  <c r="AU232" i="13"/>
  <c r="AI233" i="13" s="1"/>
  <c r="BE232" i="13"/>
  <c r="J232" i="13"/>
  <c r="AW232" i="13"/>
  <c r="AK233" i="13" s="1"/>
  <c r="BG232" i="13"/>
  <c r="H342" i="12"/>
  <c r="I342" i="12" s="1"/>
  <c r="L443" i="7" l="1"/>
  <c r="G343" i="12" s="1"/>
  <c r="H343" i="12" s="1"/>
  <c r="I343" i="12" s="1"/>
  <c r="J343" i="12"/>
  <c r="BN232" i="13"/>
  <c r="AT233" i="13" s="1"/>
  <c r="BL232" i="13"/>
  <c r="AR233" i="13" s="1"/>
  <c r="BM232" i="13"/>
  <c r="AS233" i="13" s="1"/>
  <c r="BK232" i="13"/>
  <c r="Q232" i="13"/>
  <c r="Z233" i="13" s="1"/>
  <c r="K232" i="13"/>
  <c r="R232" i="13"/>
  <c r="AA233" i="13" s="1"/>
  <c r="L232" i="13"/>
  <c r="O232" i="13" s="1"/>
  <c r="S232" i="13"/>
  <c r="AB233" i="13" s="1"/>
  <c r="M232" i="13"/>
  <c r="P232" i="13" s="1"/>
  <c r="J344" i="12" l="1"/>
  <c r="BL233" i="13"/>
  <c r="BM233" i="13"/>
  <c r="BN233" i="13"/>
  <c r="F443" i="7"/>
  <c r="BH233" i="13"/>
  <c r="BJ233" i="13"/>
  <c r="N232" i="13"/>
  <c r="BI233" i="13"/>
  <c r="I233" i="13"/>
  <c r="AV233" i="13"/>
  <c r="AJ234" i="13" s="1"/>
  <c r="BF233" i="13"/>
  <c r="AW233" i="13"/>
  <c r="AK234" i="13" s="1"/>
  <c r="J233" i="13"/>
  <c r="BG233" i="13"/>
  <c r="BA233" i="13"/>
  <c r="H233" i="13"/>
  <c r="AU233" i="13"/>
  <c r="AI234" i="13" s="1"/>
  <c r="BE233" i="13"/>
  <c r="AT234" i="13" l="1"/>
  <c r="AR234" i="13"/>
  <c r="AS234" i="13"/>
  <c r="S233" i="13"/>
  <c r="AB234" i="13" s="1"/>
  <c r="M233" i="13"/>
  <c r="P233" i="13" s="1"/>
  <c r="Q233" i="13"/>
  <c r="Z234" i="13" s="1"/>
  <c r="BK233" i="13"/>
  <c r="K233" i="13"/>
  <c r="R233" i="13"/>
  <c r="AA234" i="13" s="1"/>
  <c r="L233" i="13"/>
  <c r="O233" i="13" s="1"/>
  <c r="I444" i="7"/>
  <c r="G444" i="7"/>
  <c r="J444" i="7"/>
  <c r="H444" i="7"/>
  <c r="K444" i="7"/>
  <c r="F444" i="7" l="1"/>
  <c r="G445" i="7" s="1"/>
  <c r="BI234" i="13"/>
  <c r="BH234" i="13"/>
  <c r="BJ234" i="13"/>
  <c r="N233" i="13"/>
  <c r="L444" i="7"/>
  <c r="G344" i="12" s="1"/>
  <c r="BA234" i="13"/>
  <c r="AW234" i="13"/>
  <c r="AK235" i="13" s="1"/>
  <c r="J234" i="13"/>
  <c r="BG234" i="13"/>
  <c r="AU234" i="13"/>
  <c r="AI235" i="13" s="1"/>
  <c r="H234" i="13"/>
  <c r="BE234" i="13"/>
  <c r="I234" i="13"/>
  <c r="AV234" i="13"/>
  <c r="AJ235" i="13" s="1"/>
  <c r="BF234" i="13"/>
  <c r="J445" i="7" l="1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K234" i="13"/>
  <c r="BL234" i="13" l="1"/>
  <c r="AR235" i="13" s="1"/>
  <c r="BM234" i="13"/>
  <c r="AS235" i="13" s="1"/>
  <c r="BN234" i="13"/>
  <c r="AT235" i="13" s="1"/>
  <c r="F445" i="7"/>
  <c r="L445" i="7"/>
  <c r="G345" i="12" s="1"/>
  <c r="H345" i="12" s="1"/>
  <c r="I345" i="12" s="1"/>
  <c r="N234" i="13"/>
  <c r="BA235" i="13"/>
  <c r="J345" i="12"/>
  <c r="BM235" i="13" l="1"/>
  <c r="BN235" i="13"/>
  <c r="BL235" i="13"/>
  <c r="BJ235" i="13"/>
  <c r="BH235" i="13"/>
  <c r="BI235" i="13"/>
  <c r="J346" i="12"/>
  <c r="G446" i="7"/>
  <c r="K446" i="7"/>
  <c r="H446" i="7"/>
  <c r="J446" i="7"/>
  <c r="I446" i="7"/>
  <c r="H235" i="13"/>
  <c r="AU235" i="13"/>
  <c r="AI236" i="13" s="1"/>
  <c r="AR236" i="13" s="1"/>
  <c r="BE235" i="13"/>
  <c r="AW235" i="13"/>
  <c r="AK236" i="13" s="1"/>
  <c r="J235" i="13"/>
  <c r="BG235" i="13"/>
  <c r="I235" i="13"/>
  <c r="AV235" i="13"/>
  <c r="AJ236" i="13" s="1"/>
  <c r="BF235" i="13"/>
  <c r="AS236" i="13" l="1"/>
  <c r="AT236" i="13"/>
  <c r="R235" i="13"/>
  <c r="AA236" i="13" s="1"/>
  <c r="L235" i="13"/>
  <c r="O235" i="13" s="1"/>
  <c r="L446" i="7"/>
  <c r="G346" i="12" s="1"/>
  <c r="S235" i="13"/>
  <c r="AB236" i="13" s="1"/>
  <c r="M235" i="13"/>
  <c r="P235" i="13" s="1"/>
  <c r="BK235" i="13"/>
  <c r="Q235" i="13"/>
  <c r="Z236" i="13" s="1"/>
  <c r="K235" i="13"/>
  <c r="F446" i="7" l="1"/>
  <c r="BI236" i="13"/>
  <c r="BH236" i="13"/>
  <c r="BJ236" i="13"/>
  <c r="N235" i="13"/>
  <c r="I236" i="13"/>
  <c r="AV236" i="13"/>
  <c r="AJ237" i="13" s="1"/>
  <c r="BF236" i="13"/>
  <c r="H236" i="13"/>
  <c r="AU236" i="13"/>
  <c r="AI237" i="13" s="1"/>
  <c r="BE236" i="13"/>
  <c r="J236" i="13"/>
  <c r="AW236" i="13"/>
  <c r="AK237" i="13" s="1"/>
  <c r="BG236" i="13"/>
  <c r="BA236" i="13"/>
  <c r="H346" i="12"/>
  <c r="I346" i="12" s="1"/>
  <c r="BN236" i="13" l="1"/>
  <c r="AT237" i="13" s="1"/>
  <c r="BL236" i="13"/>
  <c r="AR237" i="13" s="1"/>
  <c r="BM236" i="13"/>
  <c r="AS237" i="13" s="1"/>
  <c r="I447" i="7"/>
  <c r="K447" i="7"/>
  <c r="J447" i="7"/>
  <c r="G447" i="7"/>
  <c r="H447" i="7"/>
  <c r="J347" i="12"/>
  <c r="BK236" i="13"/>
  <c r="Q236" i="13"/>
  <c r="Z237" i="13" s="1"/>
  <c r="K236" i="13"/>
  <c r="R236" i="13"/>
  <c r="AA237" i="13" s="1"/>
  <c r="L236" i="13"/>
  <c r="O236" i="13" s="1"/>
  <c r="M236" i="13"/>
  <c r="P236" i="13" s="1"/>
  <c r="S236" i="13"/>
  <c r="AB237" i="13" s="1"/>
  <c r="F447" i="7" l="1"/>
  <c r="G448" i="7" s="1"/>
  <c r="BH237" i="13"/>
  <c r="BJ237" i="13"/>
  <c r="N236" i="13"/>
  <c r="BI237" i="13"/>
  <c r="AW237" i="13"/>
  <c r="AK238" i="13" s="1"/>
  <c r="J237" i="13"/>
  <c r="BG237" i="13"/>
  <c r="I237" i="13"/>
  <c r="AV237" i="13"/>
  <c r="AJ238" i="13" s="1"/>
  <c r="BF237" i="13"/>
  <c r="H237" i="13"/>
  <c r="AU237" i="13"/>
  <c r="AI238" i="13" s="1"/>
  <c r="BE237" i="13"/>
  <c r="BA237" i="13"/>
  <c r="L447" i="7"/>
  <c r="G347" i="12" s="1"/>
  <c r="K448" i="7" l="1"/>
  <c r="J448" i="7"/>
  <c r="Q237" i="13"/>
  <c r="Z238" i="13" s="1"/>
  <c r="BK237" i="13"/>
  <c r="K237" i="13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BL237" i="13" l="1"/>
  <c r="AR238" i="13" s="1"/>
  <c r="BM237" i="13"/>
  <c r="AS238" i="13" s="1"/>
  <c r="BN237" i="13"/>
  <c r="AT238" i="13" s="1"/>
  <c r="F448" i="7"/>
  <c r="N237" i="13"/>
  <c r="L448" i="7"/>
  <c r="G348" i="12" s="1"/>
  <c r="H348" i="12" s="1"/>
  <c r="I348" i="12" s="1"/>
  <c r="BA238" i="13"/>
  <c r="J348" i="12"/>
  <c r="BL238" i="13" l="1"/>
  <c r="BM238" i="13"/>
  <c r="BN238" i="13"/>
  <c r="K449" i="7"/>
  <c r="BI238" i="13"/>
  <c r="BJ238" i="13"/>
  <c r="BH238" i="13"/>
  <c r="G449" i="7"/>
  <c r="I449" i="7"/>
  <c r="J449" i="7"/>
  <c r="H449" i="7"/>
  <c r="I238" i="13"/>
  <c r="AV238" i="13"/>
  <c r="AJ239" i="13" s="1"/>
  <c r="BF238" i="13"/>
  <c r="H238" i="13"/>
  <c r="AU238" i="13"/>
  <c r="AI239" i="13" s="1"/>
  <c r="BE238" i="13"/>
  <c r="J349" i="12"/>
  <c r="AW238" i="13"/>
  <c r="AK239" i="13" s="1"/>
  <c r="AT239" i="13" s="1"/>
  <c r="J238" i="13"/>
  <c r="BG238" i="13"/>
  <c r="AS239" i="13" l="1"/>
  <c r="AR239" i="13"/>
  <c r="L449" i="7"/>
  <c r="G349" i="12" s="1"/>
  <c r="H349" i="12" s="1"/>
  <c r="I349" i="12" s="1"/>
  <c r="R238" i="13"/>
  <c r="AA239" i="13" s="1"/>
  <c r="L238" i="13"/>
  <c r="O238" i="13" s="1"/>
  <c r="S238" i="13"/>
  <c r="AB239" i="13" s="1"/>
  <c r="M238" i="13"/>
  <c r="P238" i="13" s="1"/>
  <c r="Q238" i="13"/>
  <c r="Z239" i="13" s="1"/>
  <c r="BK238" i="13"/>
  <c r="K238" i="13"/>
  <c r="J350" i="12" l="1"/>
  <c r="BM239" i="13"/>
  <c r="BN239" i="13"/>
  <c r="BL239" i="13"/>
  <c r="F449" i="7"/>
  <c r="BH239" i="13"/>
  <c r="BJ239" i="13"/>
  <c r="N238" i="13"/>
  <c r="BI239" i="13"/>
  <c r="AW239" i="13"/>
  <c r="AK240" i="13" s="1"/>
  <c r="J239" i="13"/>
  <c r="BG239" i="13"/>
  <c r="I239" i="13"/>
  <c r="AV239" i="13"/>
  <c r="AJ240" i="13" s="1"/>
  <c r="BF239" i="13"/>
  <c r="H239" i="13"/>
  <c r="AU239" i="13"/>
  <c r="AI240" i="13" s="1"/>
  <c r="BE239" i="13"/>
  <c r="BA239" i="13"/>
  <c r="AT240" i="13" l="1"/>
  <c r="AR240" i="13"/>
  <c r="AS240" i="13"/>
  <c r="BK239" i="13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J450" i="7"/>
  <c r="I450" i="7"/>
  <c r="G450" i="7"/>
  <c r="K450" i="7"/>
  <c r="H450" i="7"/>
  <c r="F450" i="7" l="1"/>
  <c r="H451" i="7" s="1"/>
  <c r="BH240" i="13"/>
  <c r="BI240" i="13"/>
  <c r="BJ240" i="13"/>
  <c r="N239" i="13"/>
  <c r="J240" i="13"/>
  <c r="AW240" i="13"/>
  <c r="AK241" i="13" s="1"/>
  <c r="BG240" i="13"/>
  <c r="H240" i="13"/>
  <c r="AU240" i="13"/>
  <c r="AI241" i="13" s="1"/>
  <c r="BE240" i="13"/>
  <c r="I240" i="13"/>
  <c r="AV240" i="13"/>
  <c r="AJ241" i="13" s="1"/>
  <c r="BF240" i="13"/>
  <c r="L450" i="7"/>
  <c r="G350" i="12" s="1"/>
  <c r="BA240" i="13"/>
  <c r="BK240" i="13" l="1"/>
  <c r="Q240" i="13"/>
  <c r="Z241" i="13" s="1"/>
  <c r="K240" i="13"/>
  <c r="S240" i="13"/>
  <c r="AB241" i="13" s="1"/>
  <c r="M240" i="13"/>
  <c r="P240" i="13" s="1"/>
  <c r="G451" i="7"/>
  <c r="I451" i="7"/>
  <c r="H350" i="12"/>
  <c r="I350" i="12" s="1"/>
  <c r="R240" i="13"/>
  <c r="AA241" i="13" s="1"/>
  <c r="L240" i="13"/>
  <c r="O240" i="13" s="1"/>
  <c r="K451" i="7"/>
  <c r="J451" i="7"/>
  <c r="BN240" i="13" l="1"/>
  <c r="AT241" i="13" s="1"/>
  <c r="BL240" i="13"/>
  <c r="AR241" i="13" s="1"/>
  <c r="BM240" i="13"/>
  <c r="AS241" i="13" s="1"/>
  <c r="F451" i="7"/>
  <c r="N240" i="13"/>
  <c r="L451" i="7"/>
  <c r="G351" i="12" s="1"/>
  <c r="J351" i="12"/>
  <c r="BA241" i="13"/>
  <c r="G452" i="7" l="1"/>
  <c r="BJ241" i="13"/>
  <c r="BI241" i="13"/>
  <c r="BH241" i="13"/>
  <c r="K452" i="7"/>
  <c r="H351" i="12"/>
  <c r="I351" i="12" s="1"/>
  <c r="H241" i="13"/>
  <c r="BE241" i="13"/>
  <c r="AU241" i="13"/>
  <c r="AI242" i="13" s="1"/>
  <c r="AW241" i="13"/>
  <c r="AK242" i="13" s="1"/>
  <c r="J241" i="13"/>
  <c r="BG241" i="13"/>
  <c r="H452" i="7"/>
  <c r="I241" i="13"/>
  <c r="AV241" i="13"/>
  <c r="AJ242" i="13" s="1"/>
  <c r="BF241" i="13"/>
  <c r="J452" i="7"/>
  <c r="I452" i="7"/>
  <c r="J352" i="12" l="1"/>
  <c r="BL241" i="13"/>
  <c r="AR242" i="13" s="1"/>
  <c r="BM241" i="13"/>
  <c r="AS242" i="13" s="1"/>
  <c r="BN241" i="13"/>
  <c r="AT242" i="13" s="1"/>
  <c r="L452" i="7"/>
  <c r="G352" i="12" s="1"/>
  <c r="Q241" i="13"/>
  <c r="Z242" i="13" s="1"/>
  <c r="BK241" i="13"/>
  <c r="K241" i="13"/>
  <c r="S241" i="13"/>
  <c r="AB242" i="13" s="1"/>
  <c r="M241" i="13"/>
  <c r="P241" i="13" s="1"/>
  <c r="R241" i="13"/>
  <c r="AA242" i="13" s="1"/>
  <c r="L241" i="13"/>
  <c r="O241" i="13" s="1"/>
  <c r="F452" i="7" l="1"/>
  <c r="BI242" i="13"/>
  <c r="BH242" i="13"/>
  <c r="N241" i="13"/>
  <c r="BJ242" i="13"/>
  <c r="BE242" i="13"/>
  <c r="AU242" i="13"/>
  <c r="AI243" i="13" s="1"/>
  <c r="H242" i="13"/>
  <c r="AW242" i="13"/>
  <c r="AK243" i="13" s="1"/>
  <c r="J242" i="13"/>
  <c r="BG242" i="13"/>
  <c r="H352" i="12"/>
  <c r="I352" i="12" s="1"/>
  <c r="BA242" i="13"/>
  <c r="AV242" i="13"/>
  <c r="AJ243" i="13" s="1"/>
  <c r="I242" i="13"/>
  <c r="BF242" i="13"/>
  <c r="BL242" i="13" l="1"/>
  <c r="AR243" i="13" s="1"/>
  <c r="BM242" i="13"/>
  <c r="AS243" i="13" s="1"/>
  <c r="BN242" i="13"/>
  <c r="AT243" i="13" s="1"/>
  <c r="R242" i="13"/>
  <c r="AA243" i="13" s="1"/>
  <c r="L242" i="13"/>
  <c r="O242" i="13" s="1"/>
  <c r="K453" i="7"/>
  <c r="G453" i="7"/>
  <c r="J453" i="7"/>
  <c r="H453" i="7"/>
  <c r="I453" i="7"/>
  <c r="S242" i="13"/>
  <c r="AB243" i="13" s="1"/>
  <c r="M242" i="13"/>
  <c r="P242" i="13" s="1"/>
  <c r="Q242" i="13"/>
  <c r="Z243" i="13" s="1"/>
  <c r="BK242" i="13"/>
  <c r="K242" i="13"/>
  <c r="J353" i="12"/>
  <c r="F453" i="7" l="1"/>
  <c r="BH243" i="13"/>
  <c r="BJ243" i="13"/>
  <c r="BI243" i="13"/>
  <c r="N242" i="13"/>
  <c r="AW243" i="13"/>
  <c r="AK244" i="13" s="1"/>
  <c r="J243" i="13"/>
  <c r="BG243" i="13"/>
  <c r="AU243" i="13"/>
  <c r="AI244" i="13" s="1"/>
  <c r="BE243" i="13"/>
  <c r="H243" i="13"/>
  <c r="BA243" i="13"/>
  <c r="L453" i="7"/>
  <c r="G353" i="12" s="1"/>
  <c r="I243" i="13"/>
  <c r="AV243" i="13"/>
  <c r="AJ244" i="13" s="1"/>
  <c r="BF243" i="13"/>
  <c r="K454" i="7" l="1"/>
  <c r="J454" i="7"/>
  <c r="I454" i="7"/>
  <c r="G454" i="7"/>
  <c r="H454" i="7"/>
  <c r="R243" i="13"/>
  <c r="AA244" i="13" s="1"/>
  <c r="L243" i="13"/>
  <c r="O243" i="13" s="1"/>
  <c r="S243" i="13"/>
  <c r="AB244" i="13" s="1"/>
  <c r="M243" i="13"/>
  <c r="P243" i="13" s="1"/>
  <c r="H353" i="12"/>
  <c r="I353" i="12" s="1"/>
  <c r="Q243" i="13"/>
  <c r="Z244" i="13" s="1"/>
  <c r="BK243" i="13"/>
  <c r="K243" i="13"/>
  <c r="BM243" i="13" l="1"/>
  <c r="AS244" i="13" s="1"/>
  <c r="BN243" i="13"/>
  <c r="AT244" i="13" s="1"/>
  <c r="BL243" i="13"/>
  <c r="AR244" i="13" s="1"/>
  <c r="F454" i="7"/>
  <c r="L454" i="7"/>
  <c r="G354" i="12" s="1"/>
  <c r="H354" i="12" s="1"/>
  <c r="I354" i="12" s="1"/>
  <c r="N243" i="13"/>
  <c r="BA244" i="13"/>
  <c r="J354" i="12"/>
  <c r="BN244" i="13" l="1"/>
  <c r="BL244" i="13"/>
  <c r="BM244" i="13"/>
  <c r="K455" i="7"/>
  <c r="BH244" i="13"/>
  <c r="BJ244" i="13"/>
  <c r="BI244" i="13"/>
  <c r="J455" i="7"/>
  <c r="H455" i="7"/>
  <c r="I455" i="7"/>
  <c r="G455" i="7"/>
  <c r="J355" i="12"/>
  <c r="J244" i="13"/>
  <c r="AW244" i="13"/>
  <c r="AK245" i="13" s="1"/>
  <c r="BG244" i="13"/>
  <c r="I244" i="13"/>
  <c r="BF244" i="13"/>
  <c r="AV244" i="13"/>
  <c r="AJ245" i="13" s="1"/>
  <c r="H244" i="13"/>
  <c r="AU244" i="13"/>
  <c r="AI245" i="13" s="1"/>
  <c r="BE244" i="13"/>
  <c r="AS245" i="13" l="1"/>
  <c r="AT245" i="13"/>
  <c r="AR245" i="13"/>
  <c r="L455" i="7"/>
  <c r="G355" i="12" s="1"/>
  <c r="H355" i="12" s="1"/>
  <c r="I355" i="12" s="1"/>
  <c r="BK244" i="13"/>
  <c r="K244" i="13"/>
  <c r="Q244" i="13"/>
  <c r="Z245" i="13" s="1"/>
  <c r="L244" i="13"/>
  <c r="O244" i="13" s="1"/>
  <c r="R244" i="13"/>
  <c r="AA245" i="13" s="1"/>
  <c r="S244" i="13"/>
  <c r="AB245" i="13" s="1"/>
  <c r="M244" i="13"/>
  <c r="P244" i="13" s="1"/>
  <c r="BL245" i="13" l="1"/>
  <c r="BM245" i="13"/>
  <c r="BN245" i="13"/>
  <c r="F455" i="7"/>
  <c r="BJ245" i="13"/>
  <c r="N244" i="13"/>
  <c r="BH245" i="13"/>
  <c r="BI245" i="13"/>
  <c r="AU245" i="13"/>
  <c r="AI246" i="13" s="1"/>
  <c r="H245" i="13"/>
  <c r="BE245" i="13"/>
  <c r="I245" i="13"/>
  <c r="AV245" i="13"/>
  <c r="AJ246" i="13" s="1"/>
  <c r="AS246" i="13" s="1"/>
  <c r="BF245" i="13"/>
  <c r="BA245" i="13"/>
  <c r="J356" i="12"/>
  <c r="AW245" i="13"/>
  <c r="AK246" i="13" s="1"/>
  <c r="AT246" i="13" s="1"/>
  <c r="J245" i="13"/>
  <c r="BG245" i="13"/>
  <c r="AR246" i="13" l="1"/>
  <c r="J456" i="7"/>
  <c r="K456" i="7"/>
  <c r="H456" i="7"/>
  <c r="I456" i="7"/>
  <c r="G456" i="7"/>
  <c r="Q245" i="13"/>
  <c r="Z246" i="13" s="1"/>
  <c r="BK245" i="13"/>
  <c r="K245" i="13"/>
  <c r="S245" i="13"/>
  <c r="AB246" i="13" s="1"/>
  <c r="M245" i="13"/>
  <c r="P245" i="13" s="1"/>
  <c r="R245" i="13"/>
  <c r="AA246" i="13" s="1"/>
  <c r="L245" i="13"/>
  <c r="O245" i="13" s="1"/>
  <c r="F456" i="7" l="1"/>
  <c r="H457" i="7" s="1"/>
  <c r="N245" i="13"/>
  <c r="BH246" i="13"/>
  <c r="BJ246" i="13"/>
  <c r="BI246" i="13"/>
  <c r="J246" i="13"/>
  <c r="BG246" i="13"/>
  <c r="AW246" i="13"/>
  <c r="AK247" i="13" s="1"/>
  <c r="AV246" i="13"/>
  <c r="AJ247" i="13" s="1"/>
  <c r="I246" i="13"/>
  <c r="BF246" i="13"/>
  <c r="L456" i="7"/>
  <c r="G356" i="12" s="1"/>
  <c r="BA246" i="13"/>
  <c r="AU246" i="13"/>
  <c r="AI247" i="13" s="1"/>
  <c r="H246" i="13"/>
  <c r="BE246" i="13"/>
  <c r="J457" i="7" l="1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K246" i="13"/>
  <c r="F457" i="7" l="1"/>
  <c r="BL246" i="13"/>
  <c r="AR247" i="13" s="1"/>
  <c r="BM246" i="13"/>
  <c r="AS247" i="13" s="1"/>
  <c r="BN246" i="13"/>
  <c r="AT247" i="13" s="1"/>
  <c r="L457" i="7"/>
  <c r="G357" i="12" s="1"/>
  <c r="H357" i="12" s="1"/>
  <c r="I357" i="12" s="1"/>
  <c r="N246" i="13"/>
  <c r="J357" i="12"/>
  <c r="BA247" i="13"/>
  <c r="BM247" i="13" l="1"/>
  <c r="BN247" i="13"/>
  <c r="BL247" i="13"/>
  <c r="BH247" i="13"/>
  <c r="BI247" i="13"/>
  <c r="BJ247" i="13"/>
  <c r="AU247" i="13"/>
  <c r="AI248" i="13" s="1"/>
  <c r="H247" i="13"/>
  <c r="BE247" i="13"/>
  <c r="AV247" i="13"/>
  <c r="AJ248" i="13" s="1"/>
  <c r="I247" i="13"/>
  <c r="BF247" i="13"/>
  <c r="AW247" i="13"/>
  <c r="AK248" i="13" s="1"/>
  <c r="J247" i="13"/>
  <c r="BG247" i="13"/>
  <c r="J358" i="12"/>
  <c r="I458" i="7"/>
  <c r="H458" i="7"/>
  <c r="G458" i="7"/>
  <c r="K458" i="7"/>
  <c r="J458" i="7"/>
  <c r="AR248" i="13" l="1"/>
  <c r="AS248" i="13"/>
  <c r="AT248" i="13"/>
  <c r="BK247" i="13"/>
  <c r="Q247" i="13"/>
  <c r="Z248" i="13" s="1"/>
  <c r="K247" i="13"/>
  <c r="M247" i="13"/>
  <c r="P247" i="13" s="1"/>
  <c r="S247" i="13"/>
  <c r="AB248" i="13" s="1"/>
  <c r="R247" i="13"/>
  <c r="AA248" i="13" s="1"/>
  <c r="L247" i="13"/>
  <c r="O247" i="13" s="1"/>
  <c r="L458" i="7"/>
  <c r="G358" i="12" s="1"/>
  <c r="F458" i="7" l="1"/>
  <c r="BH248" i="13"/>
  <c r="N247" i="13"/>
  <c r="BJ248" i="13"/>
  <c r="BI248" i="13"/>
  <c r="BA248" i="13"/>
  <c r="AV248" i="13"/>
  <c r="AJ249" i="13" s="1"/>
  <c r="I248" i="13"/>
  <c r="BF248" i="13"/>
  <c r="H358" i="12"/>
  <c r="I358" i="12" s="1"/>
  <c r="J248" i="13"/>
  <c r="AW248" i="13"/>
  <c r="AK249" i="13" s="1"/>
  <c r="BG248" i="13"/>
  <c r="H248" i="13"/>
  <c r="AU248" i="13"/>
  <c r="AI249" i="13" s="1"/>
  <c r="BE248" i="13"/>
  <c r="BN248" i="13" l="1"/>
  <c r="AT249" i="13" s="1"/>
  <c r="BL248" i="13"/>
  <c r="AR249" i="13" s="1"/>
  <c r="BM248" i="13"/>
  <c r="AS249" i="13" s="1"/>
  <c r="BK248" i="13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H459" i="7"/>
  <c r="J459" i="7"/>
  <c r="G459" i="7"/>
  <c r="I459" i="7"/>
  <c r="J359" i="12"/>
  <c r="F459" i="7" l="1"/>
  <c r="BJ249" i="13"/>
  <c r="BH249" i="13"/>
  <c r="BI249" i="13"/>
  <c r="N248" i="13"/>
  <c r="H249" i="13"/>
  <c r="AU249" i="13"/>
  <c r="AI250" i="13" s="1"/>
  <c r="BE249" i="13"/>
  <c r="J249" i="13"/>
  <c r="BG249" i="13"/>
  <c r="AW249" i="13"/>
  <c r="AK250" i="13" s="1"/>
  <c r="AV249" i="13"/>
  <c r="AJ250" i="13" s="1"/>
  <c r="BF249" i="13"/>
  <c r="I249" i="13"/>
  <c r="BA249" i="13"/>
  <c r="L459" i="7"/>
  <c r="G359" i="12" s="1"/>
  <c r="H460" i="7" l="1"/>
  <c r="J460" i="7"/>
  <c r="G460" i="7"/>
  <c r="BK249" i="13"/>
  <c r="Q249" i="13"/>
  <c r="Z250" i="13" s="1"/>
  <c r="K249" i="13"/>
  <c r="L249" i="13"/>
  <c r="O249" i="13" s="1"/>
  <c r="R249" i="13"/>
  <c r="AA250" i="13" s="1"/>
  <c r="H359" i="12"/>
  <c r="I359" i="12" s="1"/>
  <c r="I460" i="7"/>
  <c r="K460" i="7"/>
  <c r="S249" i="13"/>
  <c r="AB250" i="13" s="1"/>
  <c r="M249" i="13"/>
  <c r="P249" i="13" s="1"/>
  <c r="BL249" i="13" l="1"/>
  <c r="AR250" i="13" s="1"/>
  <c r="BM249" i="13"/>
  <c r="AS250" i="13" s="1"/>
  <c r="BN249" i="13"/>
  <c r="AT250" i="13" s="1"/>
  <c r="F460" i="7"/>
  <c r="K461" i="7" s="1"/>
  <c r="L460" i="7"/>
  <c r="G360" i="12" s="1"/>
  <c r="H360" i="12" s="1"/>
  <c r="I360" i="12" s="1"/>
  <c r="N249" i="13"/>
  <c r="BA250" i="13"/>
  <c r="J360" i="12"/>
  <c r="BL250" i="13" l="1"/>
  <c r="BM250" i="13"/>
  <c r="BN250" i="13"/>
  <c r="BJ250" i="13"/>
  <c r="BI250" i="13"/>
  <c r="BH250" i="13"/>
  <c r="I461" i="7"/>
  <c r="J250" i="13"/>
  <c r="AW250" i="13"/>
  <c r="AK251" i="13" s="1"/>
  <c r="BG250" i="13"/>
  <c r="H250" i="13"/>
  <c r="BE250" i="13"/>
  <c r="AU250" i="13"/>
  <c r="AI251" i="13" s="1"/>
  <c r="AR251" i="13" s="1"/>
  <c r="I250" i="13"/>
  <c r="AV250" i="13"/>
  <c r="AJ251" i="13" s="1"/>
  <c r="BF250" i="13"/>
  <c r="J461" i="7"/>
  <c r="H461" i="7"/>
  <c r="G461" i="7"/>
  <c r="J361" i="12"/>
  <c r="AT251" i="13" l="1"/>
  <c r="AS251" i="13"/>
  <c r="R250" i="13"/>
  <c r="AA251" i="13" s="1"/>
  <c r="L250" i="13"/>
  <c r="O250" i="13" s="1"/>
  <c r="L461" i="7"/>
  <c r="G361" i="12" s="1"/>
  <c r="S250" i="13"/>
  <c r="AB251" i="13" s="1"/>
  <c r="M250" i="13"/>
  <c r="P250" i="13" s="1"/>
  <c r="Q250" i="13"/>
  <c r="Z251" i="13" s="1"/>
  <c r="BK250" i="13"/>
  <c r="K250" i="13"/>
  <c r="F461" i="7" l="1"/>
  <c r="BI251" i="13"/>
  <c r="N250" i="13"/>
  <c r="BH251" i="13"/>
  <c r="BJ251" i="13"/>
  <c r="BA251" i="13"/>
  <c r="I251" i="13"/>
  <c r="AV251" i="13"/>
  <c r="AJ252" i="13" s="1"/>
  <c r="BF251" i="13"/>
  <c r="H361" i="12"/>
  <c r="I361" i="12" s="1"/>
  <c r="J251" i="13"/>
  <c r="AW251" i="13"/>
  <c r="AK252" i="13" s="1"/>
  <c r="BG251" i="13"/>
  <c r="H251" i="13"/>
  <c r="AU251" i="13"/>
  <c r="AI252" i="13" s="1"/>
  <c r="BE251" i="13"/>
  <c r="BM251" i="13" l="1"/>
  <c r="AS252" i="13" s="1"/>
  <c r="BN251" i="13"/>
  <c r="AT252" i="13" s="1"/>
  <c r="BL251" i="13"/>
  <c r="AR252" i="13" s="1"/>
  <c r="BK251" i="13"/>
  <c r="K251" i="13"/>
  <c r="Q251" i="13"/>
  <c r="Z252" i="13" s="1"/>
  <c r="S251" i="13"/>
  <c r="AB252" i="13" s="1"/>
  <c r="M251" i="13"/>
  <c r="P251" i="13" s="1"/>
  <c r="K462" i="7"/>
  <c r="I462" i="7"/>
  <c r="J462" i="7"/>
  <c r="G462" i="7"/>
  <c r="H462" i="7"/>
  <c r="J362" i="12"/>
  <c r="R251" i="13"/>
  <c r="AA252" i="13" s="1"/>
  <c r="L251" i="13"/>
  <c r="O251" i="13" s="1"/>
  <c r="F462" i="7" l="1"/>
  <c r="BH252" i="13"/>
  <c r="BJ252" i="13"/>
  <c r="BI252" i="13"/>
  <c r="N251" i="13"/>
  <c r="BF252" i="13"/>
  <c r="AV252" i="13"/>
  <c r="AJ253" i="13" s="1"/>
  <c r="I252" i="13"/>
  <c r="AW252" i="13"/>
  <c r="AK253" i="13" s="1"/>
  <c r="J252" i="13"/>
  <c r="BG252" i="13"/>
  <c r="H252" i="13"/>
  <c r="AU252" i="13"/>
  <c r="AI253" i="13" s="1"/>
  <c r="BE252" i="13"/>
  <c r="L462" i="7"/>
  <c r="G362" i="12" s="1"/>
  <c r="BA252" i="13"/>
  <c r="K463" i="7" l="1"/>
  <c r="G463" i="7"/>
  <c r="I463" i="7"/>
  <c r="J463" i="7"/>
  <c r="H463" i="7"/>
  <c r="H362" i="12"/>
  <c r="I362" i="12" s="1"/>
  <c r="Q252" i="13"/>
  <c r="Z253" i="13" s="1"/>
  <c r="BK252" i="13"/>
  <c r="K252" i="13"/>
  <c r="S252" i="13"/>
  <c r="AB253" i="13" s="1"/>
  <c r="M252" i="13"/>
  <c r="P252" i="13" s="1"/>
  <c r="R252" i="13"/>
  <c r="AA253" i="13" s="1"/>
  <c r="L252" i="13"/>
  <c r="O252" i="13" s="1"/>
  <c r="BN252" i="13" l="1"/>
  <c r="AT253" i="13" s="1"/>
  <c r="BL252" i="13"/>
  <c r="AR253" i="13" s="1"/>
  <c r="BM252" i="13"/>
  <c r="AS253" i="13" s="1"/>
  <c r="F463" i="7"/>
  <c r="L463" i="7"/>
  <c r="G363" i="12" s="1"/>
  <c r="H363" i="12" s="1"/>
  <c r="I363" i="12" s="1"/>
  <c r="N252" i="13"/>
  <c r="BA253" i="13"/>
  <c r="J363" i="12"/>
  <c r="BL253" i="13" l="1"/>
  <c r="BM253" i="13"/>
  <c r="BN253" i="13"/>
  <c r="BI253" i="13"/>
  <c r="BJ253" i="13"/>
  <c r="BH253" i="13"/>
  <c r="J253" i="13"/>
  <c r="AW253" i="13"/>
  <c r="AK254" i="13" s="1"/>
  <c r="BG253" i="13"/>
  <c r="H253" i="13"/>
  <c r="AU253" i="13"/>
  <c r="AI254" i="13" s="1"/>
  <c r="BE253" i="13"/>
  <c r="G464" i="7"/>
  <c r="I464" i="7"/>
  <c r="H464" i="7"/>
  <c r="J464" i="7"/>
  <c r="K464" i="7"/>
  <c r="I253" i="13"/>
  <c r="AV253" i="13"/>
  <c r="AJ254" i="13" s="1"/>
  <c r="BF253" i="13"/>
  <c r="J364" i="12"/>
  <c r="AT254" i="13" l="1"/>
  <c r="AS254" i="13"/>
  <c r="AR254" i="13"/>
  <c r="R253" i="13"/>
  <c r="AA254" i="13" s="1"/>
  <c r="L253" i="13"/>
  <c r="O253" i="13" s="1"/>
  <c r="L464" i="7"/>
  <c r="G364" i="12" s="1"/>
  <c r="Q253" i="13"/>
  <c r="Z254" i="13" s="1"/>
  <c r="BK253" i="13"/>
  <c r="K253" i="13"/>
  <c r="S253" i="13"/>
  <c r="AB254" i="13" s="1"/>
  <c r="M253" i="13"/>
  <c r="P253" i="13" s="1"/>
  <c r="F464" i="7" l="1"/>
  <c r="BJ254" i="13"/>
  <c r="N253" i="13"/>
  <c r="BI254" i="13"/>
  <c r="BH254" i="13"/>
  <c r="BA254" i="13"/>
  <c r="H364" i="12"/>
  <c r="I364" i="12" s="1"/>
  <c r="J254" i="13"/>
  <c r="AW254" i="13"/>
  <c r="AK255" i="13" s="1"/>
  <c r="BG254" i="13"/>
  <c r="BF254" i="13"/>
  <c r="I254" i="13"/>
  <c r="AV254" i="13"/>
  <c r="AJ255" i="13" s="1"/>
  <c r="H254" i="13"/>
  <c r="AU254" i="13"/>
  <c r="AI255" i="13" s="1"/>
  <c r="BE254" i="13"/>
  <c r="BL254" i="13" l="1"/>
  <c r="AR255" i="13" s="1"/>
  <c r="BM254" i="13"/>
  <c r="AS255" i="13" s="1"/>
  <c r="BN254" i="13"/>
  <c r="AT255" i="13" s="1"/>
  <c r="Q254" i="13"/>
  <c r="Z255" i="13" s="1"/>
  <c r="K254" i="13"/>
  <c r="BK254" i="13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J365" i="12"/>
  <c r="F465" i="7" l="1"/>
  <c r="H466" i="7" s="1"/>
  <c r="BJ255" i="13"/>
  <c r="BI255" i="13"/>
  <c r="N254" i="13"/>
  <c r="BH255" i="13"/>
  <c r="H255" i="13"/>
  <c r="AU255" i="13"/>
  <c r="AI256" i="13" s="1"/>
  <c r="BE255" i="13"/>
  <c r="AV255" i="13"/>
  <c r="AJ256" i="13" s="1"/>
  <c r="I255" i="13"/>
  <c r="BF255" i="13"/>
  <c r="BA255" i="13"/>
  <c r="J255" i="13"/>
  <c r="AW255" i="13"/>
  <c r="AK256" i="13" s="1"/>
  <c r="BG255" i="13"/>
  <c r="L465" i="7"/>
  <c r="G365" i="12" s="1"/>
  <c r="J466" i="7" l="1"/>
  <c r="I466" i="7"/>
  <c r="K466" i="7"/>
  <c r="G466" i="7"/>
  <c r="R255" i="13"/>
  <c r="AA256" i="13" s="1"/>
  <c r="L255" i="13"/>
  <c r="O255" i="13" s="1"/>
  <c r="H365" i="12"/>
  <c r="I365" i="12" s="1"/>
  <c r="S255" i="13"/>
  <c r="AB256" i="13" s="1"/>
  <c r="M255" i="13"/>
  <c r="P255" i="13" s="1"/>
  <c r="Q255" i="13"/>
  <c r="Z256" i="13" s="1"/>
  <c r="K255" i="13"/>
  <c r="BK255" i="13"/>
  <c r="BM255" i="13" l="1"/>
  <c r="AS256" i="13" s="1"/>
  <c r="BN255" i="13"/>
  <c r="AT256" i="13" s="1"/>
  <c r="BL255" i="13"/>
  <c r="AR256" i="13" s="1"/>
  <c r="F466" i="7"/>
  <c r="L466" i="7"/>
  <c r="G366" i="12" s="1"/>
  <c r="H366" i="12" s="1"/>
  <c r="I366" i="12" s="1"/>
  <c r="N255" i="13"/>
  <c r="J366" i="12"/>
  <c r="BA256" i="13"/>
  <c r="BN256" i="13" l="1"/>
  <c r="BL256" i="13"/>
  <c r="BM256" i="13"/>
  <c r="BI256" i="13"/>
  <c r="BH256" i="13"/>
  <c r="BJ256" i="13"/>
  <c r="AV256" i="13"/>
  <c r="AJ257" i="13" s="1"/>
  <c r="AS257" i="13" s="1"/>
  <c r="I256" i="13"/>
  <c r="BF256" i="13"/>
  <c r="J367" i="12"/>
  <c r="AW256" i="13"/>
  <c r="AK257" i="13" s="1"/>
  <c r="J256" i="13"/>
  <c r="BG256" i="13"/>
  <c r="H256" i="13"/>
  <c r="AU256" i="13"/>
  <c r="AI257" i="13" s="1"/>
  <c r="BE256" i="13"/>
  <c r="K467" i="7"/>
  <c r="J467" i="7"/>
  <c r="H467" i="7"/>
  <c r="G467" i="7"/>
  <c r="I467" i="7"/>
  <c r="AT257" i="13" l="1"/>
  <c r="AR257" i="13"/>
  <c r="S256" i="13"/>
  <c r="AB257" i="13" s="1"/>
  <c r="M256" i="13"/>
  <c r="P256" i="13" s="1"/>
  <c r="L467" i="7"/>
  <c r="G367" i="12" s="1"/>
  <c r="K256" i="13"/>
  <c r="BK256" i="13"/>
  <c r="Q256" i="13"/>
  <c r="Z257" i="13" s="1"/>
  <c r="R256" i="13"/>
  <c r="AA257" i="13" s="1"/>
  <c r="L256" i="13"/>
  <c r="O256" i="13" s="1"/>
  <c r="BJ257" i="13" l="1"/>
  <c r="F467" i="7"/>
  <c r="BH257" i="13"/>
  <c r="N256" i="13"/>
  <c r="BI257" i="13"/>
  <c r="AV257" i="13"/>
  <c r="AJ258" i="13" s="1"/>
  <c r="I257" i="13"/>
  <c r="BF257" i="13"/>
  <c r="BA257" i="13"/>
  <c r="BE257" i="13"/>
  <c r="AU257" i="13"/>
  <c r="AI258" i="13" s="1"/>
  <c r="H257" i="13"/>
  <c r="H367" i="12"/>
  <c r="I367" i="12" s="1"/>
  <c r="AW257" i="13"/>
  <c r="AK258" i="13" s="1"/>
  <c r="J257" i="13"/>
  <c r="BG257" i="13"/>
  <c r="BL257" i="13" l="1"/>
  <c r="AR258" i="13" s="1"/>
  <c r="BM257" i="13"/>
  <c r="AS258" i="13" s="1"/>
  <c r="BN257" i="13"/>
  <c r="AT258" i="13" s="1"/>
  <c r="L257" i="13"/>
  <c r="O257" i="13" s="1"/>
  <c r="R257" i="13"/>
  <c r="AA258" i="13" s="1"/>
  <c r="S257" i="13"/>
  <c r="AB258" i="13" s="1"/>
  <c r="M257" i="13"/>
  <c r="P257" i="13" s="1"/>
  <c r="BK257" i="13"/>
  <c r="Q257" i="13"/>
  <c r="Z258" i="13" s="1"/>
  <c r="K257" i="13"/>
  <c r="H468" i="7"/>
  <c r="G468" i="7"/>
  <c r="K468" i="7"/>
  <c r="J468" i="7"/>
  <c r="I468" i="7"/>
  <c r="J368" i="12"/>
  <c r="F468" i="7" l="1"/>
  <c r="BJ258" i="13"/>
  <c r="BH258" i="13"/>
  <c r="BI258" i="13"/>
  <c r="N257" i="13"/>
  <c r="BE258" i="13"/>
  <c r="H258" i="13"/>
  <c r="AU258" i="13"/>
  <c r="AI259" i="13" s="1"/>
  <c r="J258" i="13"/>
  <c r="AW258" i="13"/>
  <c r="AK259" i="13" s="1"/>
  <c r="BG258" i="13"/>
  <c r="I258" i="13"/>
  <c r="AV258" i="13"/>
  <c r="AJ259" i="13" s="1"/>
  <c r="BF258" i="13"/>
  <c r="L468" i="7"/>
  <c r="G368" i="12" s="1"/>
  <c r="BA258" i="13"/>
  <c r="J469" i="7" l="1"/>
  <c r="I469" i="7"/>
  <c r="G469" i="7"/>
  <c r="H469" i="7"/>
  <c r="K469" i="7"/>
  <c r="R258" i="13"/>
  <c r="AA259" i="13" s="1"/>
  <c r="L258" i="13"/>
  <c r="O258" i="13" s="1"/>
  <c r="H368" i="12"/>
  <c r="I368" i="12" s="1"/>
  <c r="S258" i="13"/>
  <c r="AB259" i="13" s="1"/>
  <c r="M258" i="13"/>
  <c r="P258" i="13" s="1"/>
  <c r="Q258" i="13"/>
  <c r="Z259" i="13" s="1"/>
  <c r="BK258" i="13"/>
  <c r="K258" i="13"/>
  <c r="BL258" i="13" l="1"/>
  <c r="AR259" i="13" s="1"/>
  <c r="BM258" i="13"/>
  <c r="AS259" i="13" s="1"/>
  <c r="BN258" i="13"/>
  <c r="AT259" i="13" s="1"/>
  <c r="F469" i="7"/>
  <c r="L469" i="7"/>
  <c r="G369" i="12" s="1"/>
  <c r="H369" i="12" s="1"/>
  <c r="I369" i="12" s="1"/>
  <c r="N258" i="13"/>
  <c r="BA259" i="13"/>
  <c r="J369" i="12"/>
  <c r="BM259" i="13" l="1"/>
  <c r="BN259" i="13"/>
  <c r="BL259" i="13"/>
  <c r="BJ259" i="13"/>
  <c r="BI259" i="13"/>
  <c r="BH259" i="13"/>
  <c r="J259" i="13"/>
  <c r="AW259" i="13"/>
  <c r="AK260" i="13" s="1"/>
  <c r="BG259" i="13"/>
  <c r="AU259" i="13"/>
  <c r="AI260" i="13" s="1"/>
  <c r="BE259" i="13"/>
  <c r="H259" i="13"/>
  <c r="J370" i="12"/>
  <c r="J470" i="7"/>
  <c r="K470" i="7"/>
  <c r="H470" i="7"/>
  <c r="G470" i="7"/>
  <c r="I470" i="7"/>
  <c r="AV259" i="13"/>
  <c r="AJ260" i="13" s="1"/>
  <c r="I259" i="13"/>
  <c r="BF259" i="13"/>
  <c r="AR260" i="13" l="1"/>
  <c r="AS260" i="13"/>
  <c r="AT260" i="13"/>
  <c r="BK259" i="13"/>
  <c r="Q259" i="13"/>
  <c r="Z260" i="13" s="1"/>
  <c r="K259" i="13"/>
  <c r="L470" i="7"/>
  <c r="G370" i="12" s="1"/>
  <c r="S259" i="13"/>
  <c r="AB260" i="13" s="1"/>
  <c r="M259" i="13"/>
  <c r="P259" i="13" s="1"/>
  <c r="R259" i="13"/>
  <c r="AA260" i="13" s="1"/>
  <c r="L259" i="13"/>
  <c r="O259" i="13" s="1"/>
  <c r="BH260" i="13" l="1"/>
  <c r="F470" i="7"/>
  <c r="BJ260" i="13"/>
  <c r="BI260" i="13"/>
  <c r="N259" i="13"/>
  <c r="I260" i="13"/>
  <c r="AV260" i="13"/>
  <c r="AJ261" i="13" s="1"/>
  <c r="BF260" i="13"/>
  <c r="AW260" i="13"/>
  <c r="AK261" i="13" s="1"/>
  <c r="BG260" i="13"/>
  <c r="J260" i="13"/>
  <c r="H260" i="13"/>
  <c r="AU260" i="13"/>
  <c r="AI261" i="13" s="1"/>
  <c r="BE260" i="13"/>
  <c r="H370" i="12"/>
  <c r="I370" i="12" s="1"/>
  <c r="BA260" i="13"/>
  <c r="BN260" i="13" l="1"/>
  <c r="AT261" i="13" s="1"/>
  <c r="BL260" i="13"/>
  <c r="AR261" i="13" s="1"/>
  <c r="BM260" i="13"/>
  <c r="AS261" i="13" s="1"/>
  <c r="J471" i="7"/>
  <c r="H471" i="7"/>
  <c r="K471" i="7"/>
  <c r="I471" i="7"/>
  <c r="G471" i="7"/>
  <c r="BK260" i="13"/>
  <c r="K260" i="13"/>
  <c r="Q260" i="13"/>
  <c r="Z261" i="13" s="1"/>
  <c r="R260" i="13"/>
  <c r="AA261" i="13" s="1"/>
  <c r="L260" i="13"/>
  <c r="O260" i="13" s="1"/>
  <c r="J371" i="12"/>
  <c r="M260" i="13"/>
  <c r="P260" i="13" s="1"/>
  <c r="S260" i="13"/>
  <c r="AB261" i="13" s="1"/>
  <c r="F471" i="7" l="1"/>
  <c r="H472" i="7" s="1"/>
  <c r="BH261" i="13"/>
  <c r="BJ261" i="13"/>
  <c r="BI261" i="13"/>
  <c r="N260" i="13"/>
  <c r="I261" i="13"/>
  <c r="AV261" i="13"/>
  <c r="AJ262" i="13" s="1"/>
  <c r="BF261" i="13"/>
  <c r="AU261" i="13"/>
  <c r="AI262" i="13" s="1"/>
  <c r="BE261" i="13"/>
  <c r="H261" i="13"/>
  <c r="L471" i="7"/>
  <c r="G371" i="12" s="1"/>
  <c r="J261" i="13"/>
  <c r="AW261" i="13"/>
  <c r="AK262" i="13" s="1"/>
  <c r="BG261" i="13"/>
  <c r="BA261" i="13"/>
  <c r="I472" i="7" l="1"/>
  <c r="G472" i="7"/>
  <c r="J472" i="7"/>
  <c r="K472" i="7"/>
  <c r="H371" i="12"/>
  <c r="I371" i="12" s="1"/>
  <c r="R261" i="13"/>
  <c r="AA262" i="13" s="1"/>
  <c r="L261" i="13"/>
  <c r="O261" i="13" s="1"/>
  <c r="S261" i="13"/>
  <c r="AB262" i="13" s="1"/>
  <c r="M261" i="13"/>
  <c r="P261" i="13" s="1"/>
  <c r="Q261" i="13"/>
  <c r="Z262" i="13" s="1"/>
  <c r="BK261" i="13"/>
  <c r="K261" i="13"/>
  <c r="BL261" i="13" l="1"/>
  <c r="AR262" i="13" s="1"/>
  <c r="BM261" i="13"/>
  <c r="AS262" i="13" s="1"/>
  <c r="BN261" i="13"/>
  <c r="AT262" i="13" s="1"/>
  <c r="F472" i="7"/>
  <c r="L472" i="7"/>
  <c r="G372" i="12" s="1"/>
  <c r="H372" i="12" s="1"/>
  <c r="I372" i="12" s="1"/>
  <c r="N261" i="13"/>
  <c r="BA262" i="13"/>
  <c r="J372" i="12"/>
  <c r="BL262" i="13" l="1"/>
  <c r="BM262" i="13"/>
  <c r="BN262" i="13"/>
  <c r="BH262" i="13"/>
  <c r="BI262" i="13"/>
  <c r="BJ262" i="13"/>
  <c r="H473" i="7"/>
  <c r="I473" i="7"/>
  <c r="J473" i="7"/>
  <c r="K473" i="7"/>
  <c r="G473" i="7"/>
  <c r="AW262" i="13"/>
  <c r="AK263" i="13" s="1"/>
  <c r="J262" i="13"/>
  <c r="BG262" i="13"/>
  <c r="J373" i="12"/>
  <c r="AU262" i="13"/>
  <c r="AI263" i="13" s="1"/>
  <c r="BE262" i="13"/>
  <c r="H262" i="13"/>
  <c r="AV262" i="13"/>
  <c r="AJ263" i="13" s="1"/>
  <c r="I262" i="13"/>
  <c r="BF262" i="13"/>
  <c r="AS263" i="13" l="1"/>
  <c r="AR263" i="13"/>
  <c r="AT263" i="13"/>
  <c r="BK262" i="13"/>
  <c r="Q262" i="13"/>
  <c r="Z263" i="13" s="1"/>
  <c r="K262" i="13"/>
  <c r="L473" i="7"/>
  <c r="G373" i="12" s="1"/>
  <c r="R262" i="13"/>
  <c r="AA263" i="13" s="1"/>
  <c r="L262" i="13"/>
  <c r="O262" i="13" s="1"/>
  <c r="M262" i="13"/>
  <c r="P262" i="13" s="1"/>
  <c r="S262" i="13"/>
  <c r="AB263" i="13" s="1"/>
  <c r="BH263" i="13" l="1"/>
  <c r="F473" i="7"/>
  <c r="BJ263" i="13"/>
  <c r="BI263" i="13"/>
  <c r="N262" i="13"/>
  <c r="H263" i="13"/>
  <c r="AU263" i="13"/>
  <c r="AI264" i="13" s="1"/>
  <c r="BE263" i="13"/>
  <c r="H373" i="12"/>
  <c r="I373" i="12" s="1"/>
  <c r="AV263" i="13"/>
  <c r="AJ264" i="13" s="1"/>
  <c r="BF263" i="13"/>
  <c r="I263" i="13"/>
  <c r="BA263" i="13"/>
  <c r="AW263" i="13"/>
  <c r="AK264" i="13" s="1"/>
  <c r="J263" i="13"/>
  <c r="BG263" i="13"/>
  <c r="BM263" i="13" l="1"/>
  <c r="AS264" i="13" s="1"/>
  <c r="BN263" i="13"/>
  <c r="AT264" i="13" s="1"/>
  <c r="BL263" i="13"/>
  <c r="AR264" i="13" s="1"/>
  <c r="L263" i="13"/>
  <c r="O263" i="13" s="1"/>
  <c r="R263" i="13"/>
  <c r="AA264" i="13" s="1"/>
  <c r="J474" i="7"/>
  <c r="G474" i="7"/>
  <c r="I474" i="7"/>
  <c r="H474" i="7"/>
  <c r="K474" i="7"/>
  <c r="BK263" i="13"/>
  <c r="Q263" i="13"/>
  <c r="Z264" i="13" s="1"/>
  <c r="K263" i="13"/>
  <c r="J374" i="12"/>
  <c r="S263" i="13"/>
  <c r="AB264" i="13" s="1"/>
  <c r="M263" i="13"/>
  <c r="P263" i="13" s="1"/>
  <c r="F474" i="7" l="1"/>
  <c r="BI264" i="13"/>
  <c r="BH264" i="13"/>
  <c r="BJ264" i="13"/>
  <c r="N263" i="13"/>
  <c r="J264" i="13"/>
  <c r="AW264" i="13"/>
  <c r="AK265" i="13" s="1"/>
  <c r="BG264" i="13"/>
  <c r="BA264" i="13"/>
  <c r="L474" i="7"/>
  <c r="G374" i="12" s="1"/>
  <c r="I475" i="7"/>
  <c r="H264" i="13"/>
  <c r="BE264" i="13"/>
  <c r="AU264" i="13"/>
  <c r="AI265" i="13" s="1"/>
  <c r="I264" i="13"/>
  <c r="AV264" i="13"/>
  <c r="AJ265" i="13" s="1"/>
  <c r="BF264" i="13"/>
  <c r="J475" i="7" l="1"/>
  <c r="L264" i="13"/>
  <c r="O264" i="13" s="1"/>
  <c r="R264" i="13"/>
  <c r="AA265" i="13" s="1"/>
  <c r="BK264" i="13"/>
  <c r="Q264" i="13"/>
  <c r="Z265" i="13" s="1"/>
  <c r="K264" i="13"/>
  <c r="S264" i="13"/>
  <c r="AB265" i="13" s="1"/>
  <c r="M264" i="13"/>
  <c r="P264" i="13" s="1"/>
  <c r="H475" i="7"/>
  <c r="K475" i="7"/>
  <c r="H374" i="12"/>
  <c r="I374" i="12" s="1"/>
  <c r="G475" i="7"/>
  <c r="BN264" i="13" l="1"/>
  <c r="AT265" i="13" s="1"/>
  <c r="BL264" i="13"/>
  <c r="AR265" i="13" s="1"/>
  <c r="BM264" i="13"/>
  <c r="AS265" i="13" s="1"/>
  <c r="F475" i="7"/>
  <c r="I476" i="7" s="1"/>
  <c r="N264" i="13"/>
  <c r="L475" i="7"/>
  <c r="G375" i="12" s="1"/>
  <c r="BA265" i="13"/>
  <c r="J375" i="12"/>
  <c r="BH265" i="13" l="1"/>
  <c r="BI265" i="13"/>
  <c r="BJ265" i="13"/>
  <c r="G476" i="7"/>
  <c r="H476" i="7"/>
  <c r="K476" i="7"/>
  <c r="J476" i="7"/>
  <c r="AV265" i="13"/>
  <c r="AJ266" i="13" s="1"/>
  <c r="I265" i="13"/>
  <c r="BF265" i="13"/>
  <c r="H375" i="12"/>
  <c r="I375" i="12" s="1"/>
  <c r="J265" i="13"/>
  <c r="AW265" i="13"/>
  <c r="AK266" i="13" s="1"/>
  <c r="BG265" i="13"/>
  <c r="AU265" i="13"/>
  <c r="AI266" i="13" s="1"/>
  <c r="H265" i="13"/>
  <c r="BE265" i="13"/>
  <c r="J376" i="12" l="1"/>
  <c r="BL265" i="13"/>
  <c r="AR266" i="13" s="1"/>
  <c r="BM265" i="13"/>
  <c r="AS266" i="13" s="1"/>
  <c r="BN265" i="13"/>
  <c r="AT266" i="13" s="1"/>
  <c r="L476" i="7"/>
  <c r="G376" i="12" s="1"/>
  <c r="H376" i="12" s="1"/>
  <c r="I376" i="12" s="1"/>
  <c r="Q265" i="13"/>
  <c r="Z266" i="13" s="1"/>
  <c r="BK265" i="13"/>
  <c r="K265" i="13"/>
  <c r="S265" i="13"/>
  <c r="AB266" i="13" s="1"/>
  <c r="M265" i="13"/>
  <c r="P265" i="13" s="1"/>
  <c r="R265" i="13"/>
  <c r="AA266" i="13" s="1"/>
  <c r="L265" i="13"/>
  <c r="O265" i="13" s="1"/>
  <c r="J377" i="12" l="1"/>
  <c r="BL266" i="13"/>
  <c r="BM266" i="13"/>
  <c r="BN266" i="13"/>
  <c r="F476" i="7"/>
  <c r="BH266" i="13"/>
  <c r="BI266" i="13"/>
  <c r="BJ266" i="13"/>
  <c r="N265" i="13"/>
  <c r="AU266" i="13"/>
  <c r="AI267" i="13" s="1"/>
  <c r="H266" i="13"/>
  <c r="BE266" i="13"/>
  <c r="I266" i="13"/>
  <c r="AV266" i="13"/>
  <c r="AJ267" i="13" s="1"/>
  <c r="AS267" i="13" s="1"/>
  <c r="BF266" i="13"/>
  <c r="J266" i="13"/>
  <c r="AW266" i="13"/>
  <c r="AK267" i="13" s="1"/>
  <c r="BG266" i="13"/>
  <c r="BA266" i="13"/>
  <c r="AT267" i="13" l="1"/>
  <c r="AR267" i="13"/>
  <c r="I477" i="7"/>
  <c r="K477" i="7"/>
  <c r="H477" i="7"/>
  <c r="G477" i="7"/>
  <c r="J477" i="7"/>
  <c r="Q266" i="13"/>
  <c r="Z267" i="13" s="1"/>
  <c r="BK266" i="13"/>
  <c r="K266" i="13"/>
  <c r="S266" i="13"/>
  <c r="AB267" i="13" s="1"/>
  <c r="M266" i="13"/>
  <c r="P266" i="13" s="1"/>
  <c r="R266" i="13"/>
  <c r="AA267" i="13" s="1"/>
  <c r="L266" i="13"/>
  <c r="O266" i="13" s="1"/>
  <c r="F477" i="7" l="1"/>
  <c r="BH267" i="13"/>
  <c r="BJ267" i="13"/>
  <c r="N266" i="13"/>
  <c r="BI267" i="13"/>
  <c r="I267" i="13"/>
  <c r="AV267" i="13"/>
  <c r="AJ268" i="13" s="1"/>
  <c r="BF267" i="13"/>
  <c r="BA267" i="13"/>
  <c r="H267" i="13"/>
  <c r="AU267" i="13"/>
  <c r="AI268" i="13" s="1"/>
  <c r="BE267" i="13"/>
  <c r="J267" i="13"/>
  <c r="BG267" i="13"/>
  <c r="AW267" i="13"/>
  <c r="AK268" i="13" s="1"/>
  <c r="L477" i="7"/>
  <c r="G377" i="12" s="1"/>
  <c r="J478" i="7" l="1"/>
  <c r="G478" i="7"/>
  <c r="I478" i="7"/>
  <c r="H478" i="7"/>
  <c r="K478" i="7"/>
  <c r="H377" i="12"/>
  <c r="I377" i="12" s="1"/>
  <c r="BK267" i="13"/>
  <c r="K267" i="13"/>
  <c r="Q267" i="13"/>
  <c r="Z268" i="13" s="1"/>
  <c r="R267" i="13"/>
  <c r="AA268" i="13" s="1"/>
  <c r="L267" i="13"/>
  <c r="O267" i="13" s="1"/>
  <c r="S267" i="13"/>
  <c r="AB268" i="13" s="1"/>
  <c r="M267" i="13"/>
  <c r="P267" i="13" s="1"/>
  <c r="BM267" i="13" l="1"/>
  <c r="AS268" i="13" s="1"/>
  <c r="BN267" i="13"/>
  <c r="AT268" i="13" s="1"/>
  <c r="BL267" i="13"/>
  <c r="AR268" i="13" s="1"/>
  <c r="F478" i="7"/>
  <c r="G479" i="7" s="1"/>
  <c r="L478" i="7"/>
  <c r="G378" i="12" s="1"/>
  <c r="H378" i="12" s="1"/>
  <c r="I378" i="12" s="1"/>
  <c r="N267" i="13"/>
  <c r="BA268" i="13"/>
  <c r="J378" i="12"/>
  <c r="BN268" i="13" l="1"/>
  <c r="BL268" i="13"/>
  <c r="BM268" i="13"/>
  <c r="K479" i="7"/>
  <c r="H479" i="7"/>
  <c r="I479" i="7"/>
  <c r="J479" i="7"/>
  <c r="BI268" i="13"/>
  <c r="BH268" i="13"/>
  <c r="BJ268" i="13"/>
  <c r="H268" i="13"/>
  <c r="AU268" i="13"/>
  <c r="AI269" i="13" s="1"/>
  <c r="BE268" i="13"/>
  <c r="AV268" i="13"/>
  <c r="AJ269" i="13" s="1"/>
  <c r="I268" i="13"/>
  <c r="BF268" i="13"/>
  <c r="AW268" i="13"/>
  <c r="AK269" i="13" s="1"/>
  <c r="AT269" i="13" s="1"/>
  <c r="J268" i="13"/>
  <c r="BG268" i="13"/>
  <c r="J379" i="12"/>
  <c r="AR269" i="13" l="1"/>
  <c r="AS269" i="13"/>
  <c r="L479" i="7"/>
  <c r="G379" i="12" s="1"/>
  <c r="H379" i="12" s="1"/>
  <c r="I379" i="12" s="1"/>
  <c r="R268" i="13"/>
  <c r="AA269" i="13" s="1"/>
  <c r="L268" i="13"/>
  <c r="O268" i="13" s="1"/>
  <c r="Q268" i="13"/>
  <c r="Z269" i="13" s="1"/>
  <c r="BK268" i="13"/>
  <c r="K268" i="13"/>
  <c r="S268" i="13"/>
  <c r="AB269" i="13" s="1"/>
  <c r="M268" i="13"/>
  <c r="P268" i="13" s="1"/>
  <c r="BL269" i="13" l="1"/>
  <c r="BM269" i="13"/>
  <c r="BN269" i="13"/>
  <c r="BH269" i="13"/>
  <c r="F479" i="7"/>
  <c r="J380" i="12"/>
  <c r="BI269" i="13"/>
  <c r="N268" i="13"/>
  <c r="BJ269" i="13"/>
  <c r="H269" i="13"/>
  <c r="AU269" i="13"/>
  <c r="AI270" i="13" s="1"/>
  <c r="BE269" i="13"/>
  <c r="J269" i="13"/>
  <c r="AW269" i="13"/>
  <c r="AK270" i="13" s="1"/>
  <c r="AT270" i="13" s="1"/>
  <c r="BG269" i="13"/>
  <c r="BA269" i="13"/>
  <c r="I269" i="13"/>
  <c r="AV269" i="13"/>
  <c r="AJ270" i="13" s="1"/>
  <c r="BF269" i="13"/>
  <c r="AR270" i="13" l="1"/>
  <c r="AS270" i="13"/>
  <c r="Q269" i="13"/>
  <c r="Z270" i="13" s="1"/>
  <c r="BK269" i="13"/>
  <c r="K269" i="13"/>
  <c r="R269" i="13"/>
  <c r="AA270" i="13" s="1"/>
  <c r="L269" i="13"/>
  <c r="O269" i="13" s="1"/>
  <c r="H480" i="7"/>
  <c r="J480" i="7"/>
  <c r="K480" i="7"/>
  <c r="G480" i="7"/>
  <c r="I480" i="7"/>
  <c r="M269" i="13"/>
  <c r="P269" i="13" s="1"/>
  <c r="S269" i="13"/>
  <c r="AB270" i="13" s="1"/>
  <c r="F480" i="7" l="1"/>
  <c r="H481" i="7" s="1"/>
  <c r="BI270" i="13"/>
  <c r="BH270" i="13"/>
  <c r="BJ270" i="13"/>
  <c r="N269" i="13"/>
  <c r="H270" i="13"/>
  <c r="AU270" i="13"/>
  <c r="AI271" i="13" s="1"/>
  <c r="BE270" i="13"/>
  <c r="BA270" i="13"/>
  <c r="J270" i="13"/>
  <c r="AW270" i="13"/>
  <c r="AK271" i="13" s="1"/>
  <c r="BG270" i="13"/>
  <c r="L480" i="7"/>
  <c r="G380" i="12" s="1"/>
  <c r="I270" i="13"/>
  <c r="AV270" i="13"/>
  <c r="AJ271" i="13" s="1"/>
  <c r="BF270" i="13"/>
  <c r="I481" i="7" l="1"/>
  <c r="K481" i="7"/>
  <c r="G481" i="7"/>
  <c r="J481" i="7"/>
  <c r="M270" i="13"/>
  <c r="P270" i="13" s="1"/>
  <c r="S270" i="13"/>
  <c r="AB271" i="13" s="1"/>
  <c r="H380" i="12"/>
  <c r="I380" i="12" s="1"/>
  <c r="R270" i="13"/>
  <c r="AA271" i="13" s="1"/>
  <c r="L270" i="13"/>
  <c r="O270" i="13" s="1"/>
  <c r="Q270" i="13"/>
  <c r="Z271" i="13" s="1"/>
  <c r="K270" i="13"/>
  <c r="BK270" i="13"/>
  <c r="F481" i="7" l="1"/>
  <c r="BL270" i="13"/>
  <c r="AR271" i="13" s="1"/>
  <c r="BM270" i="13"/>
  <c r="AS271" i="13" s="1"/>
  <c r="BN270" i="13"/>
  <c r="AT271" i="13" s="1"/>
  <c r="L481" i="7"/>
  <c r="G381" i="12" s="1"/>
  <c r="H381" i="12" s="1"/>
  <c r="I381" i="12" s="1"/>
  <c r="N270" i="13"/>
  <c r="BA271" i="13"/>
  <c r="J381" i="12"/>
  <c r="BM271" i="13" l="1"/>
  <c r="BN271" i="13"/>
  <c r="BL271" i="13"/>
  <c r="BH271" i="13"/>
  <c r="BJ271" i="13"/>
  <c r="BI271" i="13"/>
  <c r="AU271" i="13"/>
  <c r="AI272" i="13" s="1"/>
  <c r="AR272" i="13" s="1"/>
  <c r="H271" i="13"/>
  <c r="BE271" i="13"/>
  <c r="I271" i="13"/>
  <c r="AV271" i="13"/>
  <c r="AJ272" i="13" s="1"/>
  <c r="BF271" i="13"/>
  <c r="K482" i="7"/>
  <c r="G482" i="7"/>
  <c r="H482" i="7"/>
  <c r="I482" i="7"/>
  <c r="J482" i="7"/>
  <c r="J271" i="13"/>
  <c r="AW271" i="13"/>
  <c r="AK272" i="13" s="1"/>
  <c r="BG271" i="13"/>
  <c r="J382" i="12"/>
  <c r="AT272" i="13" l="1"/>
  <c r="AS272" i="13"/>
  <c r="S271" i="13"/>
  <c r="AB272" i="13" s="1"/>
  <c r="M271" i="13"/>
  <c r="P271" i="13" s="1"/>
  <c r="L482" i="7"/>
  <c r="G382" i="12" s="1"/>
  <c r="Q271" i="13"/>
  <c r="Z272" i="13" s="1"/>
  <c r="BK271" i="13"/>
  <c r="K271" i="13"/>
  <c r="R271" i="13"/>
  <c r="AA272" i="13" s="1"/>
  <c r="L271" i="13"/>
  <c r="O271" i="13" s="1"/>
  <c r="F482" i="7" l="1"/>
  <c r="BH272" i="13"/>
  <c r="BJ272" i="13"/>
  <c r="BI272" i="13"/>
  <c r="N271" i="13"/>
  <c r="J272" i="13"/>
  <c r="AW272" i="13"/>
  <c r="AK273" i="13" s="1"/>
  <c r="BG272" i="13"/>
  <c r="BA272" i="13"/>
  <c r="AV272" i="13"/>
  <c r="AJ273" i="13" s="1"/>
  <c r="I272" i="13"/>
  <c r="BF272" i="13"/>
  <c r="H272" i="13"/>
  <c r="AU272" i="13"/>
  <c r="AI273" i="13" s="1"/>
  <c r="BE272" i="13"/>
  <c r="H382" i="12"/>
  <c r="I382" i="12" s="1"/>
  <c r="BN272" i="13" l="1"/>
  <c r="AT273" i="13" s="1"/>
  <c r="BL272" i="13"/>
  <c r="AR273" i="13" s="1"/>
  <c r="BM272" i="13"/>
  <c r="AS273" i="13" s="1"/>
  <c r="L272" i="13"/>
  <c r="O272" i="13" s="1"/>
  <c r="R272" i="13"/>
  <c r="AA273" i="13" s="1"/>
  <c r="M272" i="13"/>
  <c r="P272" i="13" s="1"/>
  <c r="S272" i="13"/>
  <c r="AB273" i="13" s="1"/>
  <c r="J383" i="12"/>
  <c r="J483" i="7"/>
  <c r="I483" i="7"/>
  <c r="G483" i="7"/>
  <c r="H483" i="7"/>
  <c r="K483" i="7"/>
  <c r="Q272" i="13"/>
  <c r="Z273" i="13" s="1"/>
  <c r="BK272" i="13"/>
  <c r="K272" i="13"/>
  <c r="F483" i="7" l="1"/>
  <c r="BJ273" i="13"/>
  <c r="BI273" i="13"/>
  <c r="N272" i="13"/>
  <c r="BH273" i="13"/>
  <c r="AW273" i="13"/>
  <c r="AK274" i="13" s="1"/>
  <c r="BG273" i="13"/>
  <c r="J273" i="13"/>
  <c r="BE273" i="13"/>
  <c r="H273" i="13"/>
  <c r="AU273" i="13"/>
  <c r="AI274" i="13" s="1"/>
  <c r="L483" i="7"/>
  <c r="G383" i="12" s="1"/>
  <c r="AV273" i="13"/>
  <c r="AJ274" i="13" s="1"/>
  <c r="I273" i="13"/>
  <c r="BF273" i="13"/>
  <c r="BA273" i="13"/>
  <c r="K484" i="7" l="1"/>
  <c r="J484" i="7"/>
  <c r="I484" i="7"/>
  <c r="G484" i="7"/>
  <c r="H484" i="7"/>
  <c r="BK273" i="13"/>
  <c r="Q273" i="13"/>
  <c r="Z274" i="13" s="1"/>
  <c r="K273" i="13"/>
  <c r="S273" i="13"/>
  <c r="AB274" i="13" s="1"/>
  <c r="M273" i="13"/>
  <c r="P273" i="13" s="1"/>
  <c r="R273" i="13"/>
  <c r="AA274" i="13" s="1"/>
  <c r="L273" i="13"/>
  <c r="O273" i="13" s="1"/>
  <c r="H383" i="12"/>
  <c r="I383" i="12" s="1"/>
  <c r="BL273" i="13" l="1"/>
  <c r="AR274" i="13" s="1"/>
  <c r="BM273" i="13"/>
  <c r="AS274" i="13" s="1"/>
  <c r="BN273" i="13"/>
  <c r="AT274" i="13" s="1"/>
  <c r="F484" i="7"/>
  <c r="L484" i="7"/>
  <c r="G384" i="12" s="1"/>
  <c r="H384" i="12" s="1"/>
  <c r="I384" i="12" s="1"/>
  <c r="N273" i="13"/>
  <c r="J384" i="12"/>
  <c r="BA274" i="13"/>
  <c r="BL274" i="13" l="1"/>
  <c r="BM274" i="13"/>
  <c r="BN274" i="13"/>
  <c r="BI274" i="13"/>
  <c r="BJ274" i="13"/>
  <c r="BH274" i="13"/>
  <c r="J274" i="13"/>
  <c r="BG274" i="13"/>
  <c r="AW274" i="13"/>
  <c r="AK275" i="13" s="1"/>
  <c r="H485" i="7"/>
  <c r="G485" i="7"/>
  <c r="I485" i="7"/>
  <c r="K485" i="7"/>
  <c r="J485" i="7"/>
  <c r="J385" i="12"/>
  <c r="AU274" i="13"/>
  <c r="AI275" i="13" s="1"/>
  <c r="BE274" i="13"/>
  <c r="H274" i="13"/>
  <c r="I274" i="13"/>
  <c r="AV274" i="13"/>
  <c r="AJ275" i="13" s="1"/>
  <c r="BF274" i="13"/>
  <c r="AT275" i="13" l="1"/>
  <c r="AS275" i="13"/>
  <c r="AR275" i="13"/>
  <c r="S274" i="13"/>
  <c r="AB275" i="13" s="1"/>
  <c r="M274" i="13"/>
  <c r="P274" i="13" s="1"/>
  <c r="Q274" i="13"/>
  <c r="Z275" i="13" s="1"/>
  <c r="BK274" i="13"/>
  <c r="K274" i="13"/>
  <c r="R274" i="13"/>
  <c r="AA275" i="13" s="1"/>
  <c r="L274" i="13"/>
  <c r="O274" i="13" s="1"/>
  <c r="L485" i="7"/>
  <c r="G385" i="12" s="1"/>
  <c r="BH275" i="13" l="1"/>
  <c r="BI275" i="13"/>
  <c r="F485" i="7"/>
  <c r="BJ275" i="13"/>
  <c r="N274" i="13"/>
  <c r="H385" i="12"/>
  <c r="I385" i="12" s="1"/>
  <c r="J275" i="13"/>
  <c r="BG275" i="13"/>
  <c r="AW275" i="13"/>
  <c r="AK276" i="13" s="1"/>
  <c r="BA275" i="13"/>
  <c r="AU275" i="13"/>
  <c r="AI276" i="13" s="1"/>
  <c r="BE275" i="13"/>
  <c r="H275" i="13"/>
  <c r="I275" i="13"/>
  <c r="AV275" i="13"/>
  <c r="AJ276" i="13" s="1"/>
  <c r="BF275" i="13"/>
  <c r="BM275" i="13" l="1"/>
  <c r="AS276" i="13" s="1"/>
  <c r="BN275" i="13"/>
  <c r="AT276" i="13" s="1"/>
  <c r="BL275" i="13"/>
  <c r="AR276" i="13" s="1"/>
  <c r="R275" i="13"/>
  <c r="AA276" i="13" s="1"/>
  <c r="L275" i="13"/>
  <c r="O275" i="13" s="1"/>
  <c r="J386" i="12"/>
  <c r="S275" i="13"/>
  <c r="AB276" i="13" s="1"/>
  <c r="M275" i="13"/>
  <c r="P275" i="13" s="1"/>
  <c r="G486" i="7"/>
  <c r="H486" i="7"/>
  <c r="I486" i="7"/>
  <c r="J486" i="7"/>
  <c r="K486" i="7"/>
  <c r="BK275" i="13"/>
  <c r="Q275" i="13"/>
  <c r="Z276" i="13" s="1"/>
  <c r="K275" i="13"/>
  <c r="F486" i="7" l="1"/>
  <c r="J487" i="7" s="1"/>
  <c r="BJ276" i="13"/>
  <c r="BH276" i="13"/>
  <c r="BI276" i="13"/>
  <c r="N275" i="13"/>
  <c r="H276" i="13"/>
  <c r="AU276" i="13"/>
  <c r="AI277" i="13" s="1"/>
  <c r="BE276" i="13"/>
  <c r="AW276" i="13"/>
  <c r="AK277" i="13" s="1"/>
  <c r="BG276" i="13"/>
  <c r="J276" i="13"/>
  <c r="BA276" i="13"/>
  <c r="L486" i="7"/>
  <c r="G386" i="12" s="1"/>
  <c r="AV276" i="13"/>
  <c r="AJ277" i="13" s="1"/>
  <c r="I276" i="13"/>
  <c r="BF276" i="13"/>
  <c r="H386" i="12" l="1"/>
  <c r="I386" i="12" s="1"/>
  <c r="M276" i="13"/>
  <c r="P276" i="13" s="1"/>
  <c r="S276" i="13"/>
  <c r="AB277" i="13" s="1"/>
  <c r="K487" i="7"/>
  <c r="G487" i="7"/>
  <c r="H487" i="7"/>
  <c r="L276" i="13"/>
  <c r="O276" i="13" s="1"/>
  <c r="R276" i="13"/>
  <c r="AA277" i="13" s="1"/>
  <c r="BK276" i="13"/>
  <c r="Q276" i="13"/>
  <c r="Z277" i="13" s="1"/>
  <c r="K276" i="13"/>
  <c r="I487" i="7"/>
  <c r="F487" i="7" l="1"/>
  <c r="H488" i="7" s="1"/>
  <c r="BN276" i="13"/>
  <c r="AT277" i="13" s="1"/>
  <c r="BL276" i="13"/>
  <c r="AR277" i="13" s="1"/>
  <c r="BM276" i="13"/>
  <c r="AS277" i="13" s="1"/>
  <c r="N276" i="13"/>
  <c r="J387" i="12"/>
  <c r="L487" i="7"/>
  <c r="G387" i="12" s="1"/>
  <c r="BA277" i="13"/>
  <c r="BJ277" i="13" l="1"/>
  <c r="BH277" i="13"/>
  <c r="BI277" i="13"/>
  <c r="J277" i="13"/>
  <c r="AW277" i="13"/>
  <c r="AK278" i="13" s="1"/>
  <c r="BG277" i="13"/>
  <c r="J488" i="7"/>
  <c r="AV277" i="13"/>
  <c r="AJ278" i="13" s="1"/>
  <c r="I277" i="13"/>
  <c r="BF277" i="13"/>
  <c r="I488" i="7"/>
  <c r="K488" i="7"/>
  <c r="G488" i="7"/>
  <c r="H277" i="13"/>
  <c r="AU277" i="13"/>
  <c r="AI278" i="13" s="1"/>
  <c r="BE277" i="13"/>
  <c r="H387" i="12"/>
  <c r="I387" i="12" s="1"/>
  <c r="BL277" i="13" l="1"/>
  <c r="AR278" i="13" s="1"/>
  <c r="BM277" i="13"/>
  <c r="AS278" i="13" s="1"/>
  <c r="BN277" i="13"/>
  <c r="AT278" i="13" s="1"/>
  <c r="M277" i="13"/>
  <c r="P277" i="13" s="1"/>
  <c r="S277" i="13"/>
  <c r="AB278" i="13" s="1"/>
  <c r="L488" i="7"/>
  <c r="G388" i="12" s="1"/>
  <c r="BK277" i="13"/>
  <c r="Q277" i="13"/>
  <c r="Z278" i="13" s="1"/>
  <c r="K277" i="13"/>
  <c r="R277" i="13"/>
  <c r="AA278" i="13" s="1"/>
  <c r="L277" i="13"/>
  <c r="O277" i="13" s="1"/>
  <c r="J388" i="12"/>
  <c r="F488" i="7" l="1"/>
  <c r="BJ278" i="13"/>
  <c r="BH278" i="13"/>
  <c r="N277" i="13"/>
  <c r="BI278" i="13"/>
  <c r="I278" i="13"/>
  <c r="AV278" i="13"/>
  <c r="AJ279" i="13" s="1"/>
  <c r="BF278" i="13"/>
  <c r="H278" i="13"/>
  <c r="AU278" i="13"/>
  <c r="AI279" i="13" s="1"/>
  <c r="BE278" i="13"/>
  <c r="BA278" i="13"/>
  <c r="J278" i="13"/>
  <c r="AW278" i="13"/>
  <c r="AK279" i="13" s="1"/>
  <c r="BG278" i="13"/>
  <c r="H388" i="12"/>
  <c r="I388" i="12" s="1"/>
  <c r="J389" i="12" l="1"/>
  <c r="BL278" i="13"/>
  <c r="AR279" i="13" s="1"/>
  <c r="BM278" i="13"/>
  <c r="AS279" i="13" s="1"/>
  <c r="BN278" i="13"/>
  <c r="AT279" i="13" s="1"/>
  <c r="H489" i="7"/>
  <c r="G489" i="7"/>
  <c r="I489" i="7"/>
  <c r="K489" i="7"/>
  <c r="J489" i="7"/>
  <c r="S278" i="13"/>
  <c r="AB279" i="13" s="1"/>
  <c r="M278" i="13"/>
  <c r="P278" i="13" s="1"/>
  <c r="Q278" i="13"/>
  <c r="Z279" i="13" s="1"/>
  <c r="K278" i="13"/>
  <c r="BK278" i="13"/>
  <c r="R278" i="13"/>
  <c r="AA279" i="13" s="1"/>
  <c r="L278" i="13"/>
  <c r="O278" i="13" s="1"/>
  <c r="F489" i="7" l="1"/>
  <c r="BJ279" i="13"/>
  <c r="N278" i="13"/>
  <c r="BI279" i="13"/>
  <c r="BH279" i="13"/>
  <c r="H279" i="13"/>
  <c r="BE279" i="13"/>
  <c r="AU279" i="13"/>
  <c r="AI280" i="13" s="1"/>
  <c r="I279" i="13"/>
  <c r="AV279" i="13"/>
  <c r="AJ280" i="13" s="1"/>
  <c r="BF279" i="13"/>
  <c r="BA279" i="13"/>
  <c r="J279" i="13"/>
  <c r="BG279" i="13"/>
  <c r="AW279" i="13"/>
  <c r="AK280" i="13" s="1"/>
  <c r="L489" i="7"/>
  <c r="G389" i="12" s="1"/>
  <c r="Q279" i="13" l="1"/>
  <c r="Z280" i="13" s="1"/>
  <c r="BK279" i="13"/>
  <c r="K279" i="13"/>
  <c r="H389" i="12"/>
  <c r="I389" i="12" s="1"/>
  <c r="G490" i="7"/>
  <c r="H490" i="7"/>
  <c r="S279" i="13"/>
  <c r="AB280" i="13" s="1"/>
  <c r="M279" i="13"/>
  <c r="P279" i="13" s="1"/>
  <c r="R279" i="13"/>
  <c r="AA280" i="13" s="1"/>
  <c r="L279" i="13"/>
  <c r="O279" i="13" s="1"/>
  <c r="I490" i="7"/>
  <c r="J490" i="7"/>
  <c r="K490" i="7"/>
  <c r="F490" i="7" l="1"/>
  <c r="H491" i="7" s="1"/>
  <c r="BM279" i="13"/>
  <c r="AS280" i="13" s="1"/>
  <c r="BN279" i="13"/>
  <c r="AT280" i="13" s="1"/>
  <c r="BL279" i="13"/>
  <c r="AR280" i="13" s="1"/>
  <c r="N279" i="13"/>
  <c r="L490" i="7"/>
  <c r="G390" i="12" s="1"/>
  <c r="BA280" i="13"/>
  <c r="J390" i="12"/>
  <c r="J491" i="7" l="1"/>
  <c r="I491" i="7"/>
  <c r="BH280" i="13"/>
  <c r="BI280" i="13"/>
  <c r="BJ280" i="13"/>
  <c r="J280" i="13"/>
  <c r="BG280" i="13"/>
  <c r="AW280" i="13"/>
  <c r="AK281" i="13" s="1"/>
  <c r="H280" i="13"/>
  <c r="AU280" i="13"/>
  <c r="AI281" i="13" s="1"/>
  <c r="BE280" i="13"/>
  <c r="H390" i="12"/>
  <c r="I390" i="12" s="1"/>
  <c r="G491" i="7"/>
  <c r="I280" i="13"/>
  <c r="AV280" i="13"/>
  <c r="AJ281" i="13" s="1"/>
  <c r="BF280" i="13"/>
  <c r="K491" i="7"/>
  <c r="J391" i="12" l="1"/>
  <c r="BN280" i="13"/>
  <c r="AT281" i="13" s="1"/>
  <c r="BL280" i="13"/>
  <c r="AR281" i="13" s="1"/>
  <c r="BM280" i="13"/>
  <c r="AS281" i="13" s="1"/>
  <c r="R280" i="13"/>
  <c r="AA281" i="13" s="1"/>
  <c r="L280" i="13"/>
  <c r="O280" i="13" s="1"/>
  <c r="Q280" i="13"/>
  <c r="Z281" i="13" s="1"/>
  <c r="K280" i="13"/>
  <c r="BK280" i="13"/>
  <c r="S280" i="13"/>
  <c r="AB281" i="13" s="1"/>
  <c r="M280" i="13"/>
  <c r="P280" i="13" s="1"/>
  <c r="L491" i="7"/>
  <c r="G391" i="12" s="1"/>
  <c r="F491" i="7" l="1"/>
  <c r="BJ281" i="13"/>
  <c r="BI281" i="13"/>
  <c r="BH281" i="13"/>
  <c r="N280" i="13"/>
  <c r="BE281" i="13"/>
  <c r="H281" i="13"/>
  <c r="AU281" i="13"/>
  <c r="AI282" i="13" s="1"/>
  <c r="I281" i="13"/>
  <c r="AV281" i="13"/>
  <c r="AJ282" i="13" s="1"/>
  <c r="BF281" i="13"/>
  <c r="H391" i="12"/>
  <c r="I391" i="12" s="1"/>
  <c r="BA281" i="13"/>
  <c r="J281" i="13"/>
  <c r="AW281" i="13"/>
  <c r="AK282" i="13" s="1"/>
  <c r="BG281" i="13"/>
  <c r="BL281" i="13" l="1"/>
  <c r="AR282" i="13" s="1"/>
  <c r="BM281" i="13"/>
  <c r="AS282" i="13" s="1"/>
  <c r="BN281" i="13"/>
  <c r="AT282" i="13" s="1"/>
  <c r="S281" i="13"/>
  <c r="AB282" i="13" s="1"/>
  <c r="M281" i="13"/>
  <c r="P281" i="13" s="1"/>
  <c r="Q281" i="13"/>
  <c r="Z282" i="13" s="1"/>
  <c r="BK281" i="13"/>
  <c r="K281" i="13"/>
  <c r="H492" i="7"/>
  <c r="J492" i="7"/>
  <c r="I492" i="7"/>
  <c r="K492" i="7"/>
  <c r="G492" i="7"/>
  <c r="J392" i="12"/>
  <c r="L281" i="13"/>
  <c r="O281" i="13" s="1"/>
  <c r="R281" i="13"/>
  <c r="AA282" i="13" s="1"/>
  <c r="F492" i="7" l="1"/>
  <c r="H493" i="7" s="1"/>
  <c r="BI282" i="13"/>
  <c r="BJ282" i="13"/>
  <c r="BH282" i="13"/>
  <c r="N281" i="13"/>
  <c r="J282" i="13"/>
  <c r="AW282" i="13"/>
  <c r="AK283" i="13" s="1"/>
  <c r="BG282" i="13"/>
  <c r="AV282" i="13"/>
  <c r="AJ283" i="13" s="1"/>
  <c r="I282" i="13"/>
  <c r="BF282" i="13"/>
  <c r="H282" i="13"/>
  <c r="AU282" i="13"/>
  <c r="AI283" i="13" s="1"/>
  <c r="BE282" i="13"/>
  <c r="BA282" i="13"/>
  <c r="L492" i="7"/>
  <c r="G392" i="12" s="1"/>
  <c r="J493" i="7" l="1"/>
  <c r="H392" i="12"/>
  <c r="I392" i="12" s="1"/>
  <c r="Q282" i="13"/>
  <c r="Z283" i="13" s="1"/>
  <c r="BK282" i="13"/>
  <c r="K282" i="13"/>
  <c r="S282" i="13"/>
  <c r="AB283" i="13" s="1"/>
  <c r="M282" i="13"/>
  <c r="P282" i="13" s="1"/>
  <c r="R282" i="13"/>
  <c r="AA283" i="13" s="1"/>
  <c r="L282" i="13"/>
  <c r="O282" i="13" s="1"/>
  <c r="I493" i="7"/>
  <c r="K493" i="7"/>
  <c r="G493" i="7"/>
  <c r="BL282" i="13" l="1"/>
  <c r="AR283" i="13" s="1"/>
  <c r="BM282" i="13"/>
  <c r="AS283" i="13" s="1"/>
  <c r="BN282" i="13"/>
  <c r="AT283" i="13" s="1"/>
  <c r="F493" i="7"/>
  <c r="I494" i="7" s="1"/>
  <c r="N282" i="13"/>
  <c r="J393" i="12"/>
  <c r="L493" i="7"/>
  <c r="G393" i="12" s="1"/>
  <c r="BA283" i="13"/>
  <c r="BJ283" i="13" l="1"/>
  <c r="BI283" i="13"/>
  <c r="BH283" i="13"/>
  <c r="H393" i="12"/>
  <c r="I393" i="12" s="1"/>
  <c r="I283" i="13"/>
  <c r="AV283" i="13"/>
  <c r="AJ284" i="13" s="1"/>
  <c r="BF283" i="13"/>
  <c r="AU283" i="13"/>
  <c r="AI284" i="13" s="1"/>
  <c r="BE283" i="13"/>
  <c r="H283" i="13"/>
  <c r="J494" i="7"/>
  <c r="H494" i="7"/>
  <c r="J283" i="13"/>
  <c r="AW283" i="13"/>
  <c r="AK284" i="13" s="1"/>
  <c r="BG283" i="13"/>
  <c r="K494" i="7"/>
  <c r="G494" i="7"/>
  <c r="J394" i="12" l="1"/>
  <c r="BM283" i="13"/>
  <c r="AS284" i="13" s="1"/>
  <c r="BN283" i="13"/>
  <c r="AT284" i="13" s="1"/>
  <c r="BL283" i="13"/>
  <c r="AR284" i="13" s="1"/>
  <c r="S283" i="13"/>
  <c r="AB284" i="13" s="1"/>
  <c r="M283" i="13"/>
  <c r="P283" i="13" s="1"/>
  <c r="BK283" i="13"/>
  <c r="K283" i="13"/>
  <c r="Q283" i="13"/>
  <c r="Z284" i="13" s="1"/>
  <c r="L494" i="7"/>
  <c r="G394" i="12" s="1"/>
  <c r="R283" i="13"/>
  <c r="AA284" i="13" s="1"/>
  <c r="L283" i="13"/>
  <c r="O283" i="13" s="1"/>
  <c r="F494" i="7" l="1"/>
  <c r="BI284" i="13"/>
  <c r="BJ284" i="13"/>
  <c r="N283" i="13"/>
  <c r="BH284" i="13"/>
  <c r="AV284" i="13"/>
  <c r="AJ285" i="13" s="1"/>
  <c r="I284" i="13"/>
  <c r="BF284" i="13"/>
  <c r="H284" i="13"/>
  <c r="AU284" i="13"/>
  <c r="AI285" i="13" s="1"/>
  <c r="BE284" i="13"/>
  <c r="BA284" i="13"/>
  <c r="AW284" i="13"/>
  <c r="AK285" i="13" s="1"/>
  <c r="BG284" i="13"/>
  <c r="J284" i="13"/>
  <c r="H394" i="12"/>
  <c r="I394" i="12" s="1"/>
  <c r="BN284" i="13" l="1"/>
  <c r="AT285" i="13" s="1"/>
  <c r="BL284" i="13"/>
  <c r="AR285" i="13" s="1"/>
  <c r="BM284" i="13"/>
  <c r="AS285" i="13" s="1"/>
  <c r="BK284" i="13"/>
  <c r="K284" i="13"/>
  <c r="Q284" i="13"/>
  <c r="Z285" i="13" s="1"/>
  <c r="S284" i="13"/>
  <c r="AB285" i="13" s="1"/>
  <c r="M284" i="13"/>
  <c r="P284" i="13" s="1"/>
  <c r="R284" i="13"/>
  <c r="AA285" i="13" s="1"/>
  <c r="L284" i="13"/>
  <c r="O284" i="13" s="1"/>
  <c r="I495" i="7"/>
  <c r="G495" i="7"/>
  <c r="J495" i="7"/>
  <c r="H495" i="7"/>
  <c r="K495" i="7"/>
  <c r="J395" i="12"/>
  <c r="F495" i="7" l="1"/>
  <c r="H496" i="7" s="1"/>
  <c r="BJ285" i="13"/>
  <c r="BI285" i="13"/>
  <c r="BH285" i="13"/>
  <c r="N284" i="13"/>
  <c r="AU285" i="13"/>
  <c r="AI286" i="13" s="1"/>
  <c r="H285" i="13"/>
  <c r="BE285" i="13"/>
  <c r="L495" i="7"/>
  <c r="G395" i="12" s="1"/>
  <c r="BA285" i="13"/>
  <c r="AV285" i="13"/>
  <c r="AJ286" i="13" s="1"/>
  <c r="I285" i="13"/>
  <c r="BF285" i="13"/>
  <c r="AW285" i="13"/>
  <c r="AK286" i="13" s="1"/>
  <c r="J285" i="13"/>
  <c r="BG285" i="13"/>
  <c r="G496" i="7" l="1"/>
  <c r="R285" i="13"/>
  <c r="AA286" i="13" s="1"/>
  <c r="L285" i="13"/>
  <c r="O285" i="13" s="1"/>
  <c r="BK285" i="13"/>
  <c r="Q285" i="13"/>
  <c r="Z286" i="13" s="1"/>
  <c r="K285" i="13"/>
  <c r="J496" i="7"/>
  <c r="I496" i="7"/>
  <c r="S285" i="13"/>
  <c r="AB286" i="13" s="1"/>
  <c r="M285" i="13"/>
  <c r="P285" i="13" s="1"/>
  <c r="H395" i="12"/>
  <c r="I395" i="12" s="1"/>
  <c r="K496" i="7"/>
  <c r="BL285" i="13" l="1"/>
  <c r="AR286" i="13" s="1"/>
  <c r="BM285" i="13"/>
  <c r="AS286" i="13" s="1"/>
  <c r="BN285" i="13"/>
  <c r="AT286" i="13" s="1"/>
  <c r="F496" i="7"/>
  <c r="K497" i="7" s="1"/>
  <c r="N285" i="13"/>
  <c r="BA286" i="13"/>
  <c r="J396" i="12"/>
  <c r="L496" i="7"/>
  <c r="G396" i="12" s="1"/>
  <c r="BJ286" i="13" l="1"/>
  <c r="BI286" i="13"/>
  <c r="BH286" i="13"/>
  <c r="J497" i="7"/>
  <c r="I286" i="13"/>
  <c r="AV286" i="13"/>
  <c r="AJ287" i="13" s="1"/>
  <c r="BF286" i="13"/>
  <c r="AU286" i="13"/>
  <c r="AI287" i="13" s="1"/>
  <c r="BE286" i="13"/>
  <c r="H286" i="13"/>
  <c r="H396" i="12"/>
  <c r="I396" i="12" s="1"/>
  <c r="G497" i="7"/>
  <c r="H497" i="7"/>
  <c r="J286" i="13"/>
  <c r="AW286" i="13"/>
  <c r="AK287" i="13" s="1"/>
  <c r="BG286" i="13"/>
  <c r="I497" i="7"/>
  <c r="J397" i="12" l="1"/>
  <c r="BL286" i="13"/>
  <c r="AR287" i="13" s="1"/>
  <c r="BM286" i="13"/>
  <c r="AS287" i="13" s="1"/>
  <c r="BN286" i="13"/>
  <c r="AT287" i="13" s="1"/>
  <c r="L286" i="13"/>
  <c r="O286" i="13" s="1"/>
  <c r="R286" i="13"/>
  <c r="AA287" i="13" s="1"/>
  <c r="S286" i="13"/>
  <c r="AB287" i="13" s="1"/>
  <c r="M286" i="13"/>
  <c r="P286" i="13" s="1"/>
  <c r="L497" i="7"/>
  <c r="G397" i="12" s="1"/>
  <c r="BK286" i="13"/>
  <c r="Q286" i="13"/>
  <c r="Z287" i="13" s="1"/>
  <c r="K286" i="13"/>
  <c r="F497" i="7" l="1"/>
  <c r="BI287" i="13"/>
  <c r="BJ287" i="13"/>
  <c r="BH287" i="13"/>
  <c r="N286" i="13"/>
  <c r="BA287" i="13"/>
  <c r="AV287" i="13"/>
  <c r="AJ288" i="13" s="1"/>
  <c r="I287" i="13"/>
  <c r="BF287" i="13"/>
  <c r="J287" i="13"/>
  <c r="AW287" i="13"/>
  <c r="AK288" i="13" s="1"/>
  <c r="BG287" i="13"/>
  <c r="AU287" i="13"/>
  <c r="AI288" i="13" s="1"/>
  <c r="H287" i="13"/>
  <c r="BE287" i="13"/>
  <c r="H397" i="12"/>
  <c r="I397" i="12" s="1"/>
  <c r="BM287" i="13" l="1"/>
  <c r="AS288" i="13" s="1"/>
  <c r="BN287" i="13"/>
  <c r="AT288" i="13" s="1"/>
  <c r="BL287" i="13"/>
  <c r="AR288" i="13" s="1"/>
  <c r="J398" i="12"/>
  <c r="BK287" i="13"/>
  <c r="K287" i="13"/>
  <c r="Q287" i="13"/>
  <c r="Z288" i="13" s="1"/>
  <c r="R287" i="13"/>
  <c r="AA288" i="13" s="1"/>
  <c r="L287" i="13"/>
  <c r="O287" i="13" s="1"/>
  <c r="J498" i="7"/>
  <c r="K498" i="7"/>
  <c r="G498" i="7"/>
  <c r="I498" i="7"/>
  <c r="H498" i="7"/>
  <c r="S287" i="13"/>
  <c r="AB288" i="13" s="1"/>
  <c r="M287" i="13"/>
  <c r="P287" i="13" s="1"/>
  <c r="F498" i="7" l="1"/>
  <c r="K499" i="7" s="1"/>
  <c r="BI288" i="13"/>
  <c r="BH288" i="13"/>
  <c r="N287" i="13"/>
  <c r="BJ288" i="13"/>
  <c r="BE288" i="13"/>
  <c r="AU288" i="13"/>
  <c r="AI289" i="13" s="1"/>
  <c r="H288" i="13"/>
  <c r="I288" i="13"/>
  <c r="AV288" i="13"/>
  <c r="AJ289" i="13" s="1"/>
  <c r="BF288" i="13"/>
  <c r="J288" i="13"/>
  <c r="AW288" i="13"/>
  <c r="AK289" i="13" s="1"/>
  <c r="BG288" i="13"/>
  <c r="L498" i="7"/>
  <c r="G398" i="12" s="1"/>
  <c r="BA288" i="13"/>
  <c r="H499" i="7" l="1"/>
  <c r="J499" i="7"/>
  <c r="G499" i="7"/>
  <c r="I499" i="7"/>
  <c r="H398" i="12"/>
  <c r="I398" i="12" s="1"/>
  <c r="Q288" i="13"/>
  <c r="Z289" i="13" s="1"/>
  <c r="BK288" i="13"/>
  <c r="K288" i="13"/>
  <c r="M288" i="13"/>
  <c r="P288" i="13" s="1"/>
  <c r="S288" i="13"/>
  <c r="AB289" i="13" s="1"/>
  <c r="L288" i="13"/>
  <c r="O288" i="13" s="1"/>
  <c r="R288" i="13"/>
  <c r="AA289" i="13" s="1"/>
  <c r="BN288" i="13" l="1"/>
  <c r="AT289" i="13" s="1"/>
  <c r="BL288" i="13"/>
  <c r="AR289" i="13" s="1"/>
  <c r="BM288" i="13"/>
  <c r="AS289" i="13" s="1"/>
  <c r="L499" i="7"/>
  <c r="G399" i="12" s="1"/>
  <c r="H399" i="12" s="1"/>
  <c r="I399" i="12" s="1"/>
  <c r="F499" i="7"/>
  <c r="N288" i="13"/>
  <c r="J399" i="12"/>
  <c r="BA289" i="13"/>
  <c r="BL289" i="13" l="1"/>
  <c r="BM289" i="13"/>
  <c r="BN289" i="13"/>
  <c r="BJ289" i="13"/>
  <c r="BH289" i="13"/>
  <c r="BI289" i="13"/>
  <c r="J400" i="12"/>
  <c r="H500" i="7"/>
  <c r="K500" i="7"/>
  <c r="G500" i="7"/>
  <c r="J500" i="7"/>
  <c r="I500" i="7"/>
  <c r="AV289" i="13"/>
  <c r="AJ290" i="13" s="1"/>
  <c r="I289" i="13"/>
  <c r="BF289" i="13"/>
  <c r="H289" i="13"/>
  <c r="BE289" i="13"/>
  <c r="AU289" i="13"/>
  <c r="AI290" i="13" s="1"/>
  <c r="AW289" i="13"/>
  <c r="AK290" i="13" s="1"/>
  <c r="AT290" i="13" s="1"/>
  <c r="J289" i="13"/>
  <c r="BG289" i="13"/>
  <c r="AS290" i="13" l="1"/>
  <c r="AR290" i="13"/>
  <c r="M289" i="13"/>
  <c r="P289" i="13" s="1"/>
  <c r="S289" i="13"/>
  <c r="AB290" i="13" s="1"/>
  <c r="Q289" i="13"/>
  <c r="Z290" i="13" s="1"/>
  <c r="BK289" i="13"/>
  <c r="K289" i="13"/>
  <c r="R289" i="13"/>
  <c r="AA290" i="13" s="1"/>
  <c r="L289" i="13"/>
  <c r="O289" i="13" s="1"/>
  <c r="L500" i="7"/>
  <c r="G400" i="12" s="1"/>
  <c r="BH290" i="13" l="1"/>
  <c r="F500" i="7"/>
  <c r="BJ290" i="13"/>
  <c r="N289" i="13"/>
  <c r="BI290" i="13"/>
  <c r="J290" i="13"/>
  <c r="AW290" i="13"/>
  <c r="AK291" i="13" s="1"/>
  <c r="BG290" i="13"/>
  <c r="BA290" i="13"/>
  <c r="AU290" i="13"/>
  <c r="AI291" i="13" s="1"/>
  <c r="BE290" i="13"/>
  <c r="H290" i="13"/>
  <c r="H400" i="12"/>
  <c r="I400" i="12" s="1"/>
  <c r="I290" i="13"/>
  <c r="BF290" i="13"/>
  <c r="AV290" i="13"/>
  <c r="AJ291" i="13" s="1"/>
  <c r="BL290" i="13" l="1"/>
  <c r="AR291" i="13" s="1"/>
  <c r="BM290" i="13"/>
  <c r="AS291" i="13" s="1"/>
  <c r="BN290" i="13"/>
  <c r="AT291" i="13" s="1"/>
  <c r="L290" i="13"/>
  <c r="O290" i="13" s="1"/>
  <c r="R290" i="13"/>
  <c r="AA291" i="13" s="1"/>
  <c r="M290" i="13"/>
  <c r="P290" i="13" s="1"/>
  <c r="S290" i="13"/>
  <c r="AB291" i="13" s="1"/>
  <c r="Q290" i="13"/>
  <c r="Z291" i="13" s="1"/>
  <c r="BK290" i="13"/>
  <c r="K290" i="13"/>
  <c r="J401" i="12"/>
  <c r="K501" i="7"/>
  <c r="H501" i="7"/>
  <c r="I501" i="7"/>
  <c r="J501" i="7"/>
  <c r="G501" i="7"/>
  <c r="F501" i="7" l="1"/>
  <c r="K502" i="7" s="1"/>
  <c r="BI291" i="13"/>
  <c r="BH291" i="13"/>
  <c r="N290" i="13"/>
  <c r="BJ291" i="13"/>
  <c r="J291" i="13"/>
  <c r="AW291" i="13"/>
  <c r="AK292" i="13" s="1"/>
  <c r="BG291" i="13"/>
  <c r="BA291" i="13"/>
  <c r="AV291" i="13"/>
  <c r="AJ292" i="13" s="1"/>
  <c r="BF291" i="13"/>
  <c r="I291" i="13"/>
  <c r="H291" i="13"/>
  <c r="AU291" i="13"/>
  <c r="AI292" i="13" s="1"/>
  <c r="BE291" i="13"/>
  <c r="L501" i="7"/>
  <c r="G401" i="12" s="1"/>
  <c r="J502" i="7" l="1"/>
  <c r="I502" i="7"/>
  <c r="H502" i="7"/>
  <c r="G502" i="7"/>
  <c r="H401" i="12"/>
  <c r="I401" i="12" s="1"/>
  <c r="S291" i="13"/>
  <c r="AB292" i="13" s="1"/>
  <c r="M291" i="13"/>
  <c r="P291" i="13" s="1"/>
  <c r="R291" i="13"/>
  <c r="AA292" i="13" s="1"/>
  <c r="L291" i="13"/>
  <c r="O291" i="13" s="1"/>
  <c r="Q291" i="13"/>
  <c r="Z292" i="13" s="1"/>
  <c r="BK291" i="13"/>
  <c r="K291" i="13"/>
  <c r="F502" i="7" l="1"/>
  <c r="BM291" i="13"/>
  <c r="AS292" i="13" s="1"/>
  <c r="BN291" i="13"/>
  <c r="AT292" i="13" s="1"/>
  <c r="BL291" i="13"/>
  <c r="AR292" i="13" s="1"/>
  <c r="L502" i="7"/>
  <c r="G402" i="12" s="1"/>
  <c r="H402" i="12" s="1"/>
  <c r="I402" i="12" s="1"/>
  <c r="N291" i="13"/>
  <c r="BA292" i="13"/>
  <c r="J402" i="12"/>
  <c r="BN292" i="13" l="1"/>
  <c r="BL292" i="13"/>
  <c r="BM292" i="13"/>
  <c r="BI292" i="13"/>
  <c r="BH292" i="13"/>
  <c r="BJ292" i="13"/>
  <c r="AW292" i="13"/>
  <c r="AK293" i="13" s="1"/>
  <c r="J292" i="13"/>
  <c r="BG292" i="13"/>
  <c r="K503" i="7"/>
  <c r="J503" i="7"/>
  <c r="I503" i="7"/>
  <c r="G503" i="7"/>
  <c r="H503" i="7"/>
  <c r="AV292" i="13"/>
  <c r="AJ293" i="13" s="1"/>
  <c r="AS293" i="13" s="1"/>
  <c r="I292" i="13"/>
  <c r="BF292" i="13"/>
  <c r="AU292" i="13"/>
  <c r="AI293" i="13" s="1"/>
  <c r="H292" i="13"/>
  <c r="BE292" i="13"/>
  <c r="J403" i="12"/>
  <c r="AR293" i="13" l="1"/>
  <c r="AT293" i="13"/>
  <c r="R292" i="13"/>
  <c r="AA293" i="13" s="1"/>
  <c r="L292" i="13"/>
  <c r="O292" i="13" s="1"/>
  <c r="L503" i="7"/>
  <c r="G403" i="12" s="1"/>
  <c r="S292" i="13"/>
  <c r="AB293" i="13" s="1"/>
  <c r="M292" i="13"/>
  <c r="P292" i="13" s="1"/>
  <c r="BK292" i="13"/>
  <c r="K292" i="13"/>
  <c r="Q292" i="13"/>
  <c r="Z293" i="13" s="1"/>
  <c r="F503" i="7" l="1"/>
  <c r="BH293" i="13"/>
  <c r="N292" i="13"/>
  <c r="BI293" i="13"/>
  <c r="BJ293" i="13"/>
  <c r="H293" i="13"/>
  <c r="AU293" i="13"/>
  <c r="AI294" i="13" s="1"/>
  <c r="BE293" i="13"/>
  <c r="H403" i="12"/>
  <c r="I403" i="12" s="1"/>
  <c r="BA293" i="13"/>
  <c r="AW293" i="13"/>
  <c r="AK294" i="13" s="1"/>
  <c r="J293" i="13"/>
  <c r="BG293" i="13"/>
  <c r="AV293" i="13"/>
  <c r="AJ294" i="13" s="1"/>
  <c r="I293" i="13"/>
  <c r="BF293" i="13"/>
  <c r="BL293" i="13" l="1"/>
  <c r="AR294" i="13" s="1"/>
  <c r="BM293" i="13"/>
  <c r="AS294" i="13" s="1"/>
  <c r="BN293" i="13"/>
  <c r="AT294" i="13" s="1"/>
  <c r="Q293" i="13"/>
  <c r="Z294" i="13" s="1"/>
  <c r="BK293" i="13"/>
  <c r="K293" i="13"/>
  <c r="R293" i="13"/>
  <c r="AA294" i="13" s="1"/>
  <c r="L293" i="13"/>
  <c r="O293" i="13" s="1"/>
  <c r="S293" i="13"/>
  <c r="AB294" i="13" s="1"/>
  <c r="M293" i="13"/>
  <c r="P293" i="13" s="1"/>
  <c r="G504" i="7"/>
  <c r="J504" i="7"/>
  <c r="I504" i="7"/>
  <c r="K504" i="7"/>
  <c r="H504" i="7"/>
  <c r="J404" i="12"/>
  <c r="F504" i="7" l="1"/>
  <c r="K505" i="7" s="1"/>
  <c r="BI294" i="13"/>
  <c r="BH294" i="13"/>
  <c r="N293" i="13"/>
  <c r="BJ294" i="13"/>
  <c r="AV294" i="13"/>
  <c r="AJ295" i="13" s="1"/>
  <c r="BF294" i="13"/>
  <c r="I294" i="13"/>
  <c r="J294" i="13"/>
  <c r="AW294" i="13"/>
  <c r="AK295" i="13" s="1"/>
  <c r="BG294" i="13"/>
  <c r="H294" i="13"/>
  <c r="AU294" i="13"/>
  <c r="AI295" i="13" s="1"/>
  <c r="BE294" i="13"/>
  <c r="BA294" i="13"/>
  <c r="L504" i="7"/>
  <c r="G404" i="12" s="1"/>
  <c r="J505" i="7" l="1"/>
  <c r="BK294" i="13"/>
  <c r="Q294" i="13"/>
  <c r="Z295" i="13" s="1"/>
  <c r="K294" i="13"/>
  <c r="S294" i="13"/>
  <c r="AB295" i="13" s="1"/>
  <c r="M294" i="13"/>
  <c r="P294" i="13" s="1"/>
  <c r="H404" i="12"/>
  <c r="I404" i="12" s="1"/>
  <c r="R294" i="13"/>
  <c r="AA295" i="13" s="1"/>
  <c r="L294" i="13"/>
  <c r="O294" i="13" s="1"/>
  <c r="G505" i="7"/>
  <c r="H505" i="7"/>
  <c r="I505" i="7"/>
  <c r="BL294" i="13" l="1"/>
  <c r="AR295" i="13" s="1"/>
  <c r="BM294" i="13"/>
  <c r="AS295" i="13" s="1"/>
  <c r="BN294" i="13"/>
  <c r="AT295" i="13" s="1"/>
  <c r="F505" i="7"/>
  <c r="I506" i="7" s="1"/>
  <c r="N294" i="13"/>
  <c r="BA295" i="13"/>
  <c r="L505" i="7"/>
  <c r="G405" i="12" s="1"/>
  <c r="J405" i="12"/>
  <c r="BH295" i="13" l="1"/>
  <c r="BJ295" i="13"/>
  <c r="BI295" i="13"/>
  <c r="G506" i="7"/>
  <c r="H506" i="7"/>
  <c r="K506" i="7"/>
  <c r="J506" i="7"/>
  <c r="H295" i="13"/>
  <c r="AU295" i="13"/>
  <c r="AI296" i="13" s="1"/>
  <c r="BE295" i="13"/>
  <c r="AV295" i="13"/>
  <c r="AJ296" i="13" s="1"/>
  <c r="I295" i="13"/>
  <c r="BF295" i="13"/>
  <c r="H405" i="12"/>
  <c r="I405" i="12" s="1"/>
  <c r="AW295" i="13"/>
  <c r="AK296" i="13" s="1"/>
  <c r="J295" i="13"/>
  <c r="BG295" i="13"/>
  <c r="J406" i="12" l="1"/>
  <c r="BM295" i="13"/>
  <c r="AS296" i="13" s="1"/>
  <c r="BN295" i="13"/>
  <c r="AT296" i="13" s="1"/>
  <c r="BL295" i="13"/>
  <c r="AR296" i="13" s="1"/>
  <c r="L506" i="7"/>
  <c r="G406" i="12" s="1"/>
  <c r="H406" i="12" s="1"/>
  <c r="I406" i="12" s="1"/>
  <c r="L295" i="13"/>
  <c r="O295" i="13" s="1"/>
  <c r="R295" i="13"/>
  <c r="AA296" i="13" s="1"/>
  <c r="BK295" i="13"/>
  <c r="Q295" i="13"/>
  <c r="Z296" i="13" s="1"/>
  <c r="K295" i="13"/>
  <c r="M295" i="13"/>
  <c r="P295" i="13" s="1"/>
  <c r="S295" i="13"/>
  <c r="AB296" i="13" s="1"/>
  <c r="BN296" i="13" l="1"/>
  <c r="BL296" i="13"/>
  <c r="BM296" i="13"/>
  <c r="F506" i="7"/>
  <c r="BH296" i="13"/>
  <c r="BJ296" i="13"/>
  <c r="BI296" i="13"/>
  <c r="N295" i="13"/>
  <c r="J296" i="13"/>
  <c r="AW296" i="13"/>
  <c r="AK297" i="13" s="1"/>
  <c r="BG296" i="13"/>
  <c r="AU296" i="13"/>
  <c r="AI297" i="13" s="1"/>
  <c r="H296" i="13"/>
  <c r="BE296" i="13"/>
  <c r="I296" i="13"/>
  <c r="AV296" i="13"/>
  <c r="AJ297" i="13" s="1"/>
  <c r="BF296" i="13"/>
  <c r="BA296" i="13"/>
  <c r="J407" i="12"/>
  <c r="AS297" i="13" l="1"/>
  <c r="AR297" i="13"/>
  <c r="AT297" i="13"/>
  <c r="S296" i="13"/>
  <c r="AB297" i="13" s="1"/>
  <c r="M296" i="13"/>
  <c r="P296" i="13" s="1"/>
  <c r="J507" i="7"/>
  <c r="I507" i="7"/>
  <c r="G507" i="7"/>
  <c r="K507" i="7"/>
  <c r="H507" i="7"/>
  <c r="Q296" i="13"/>
  <c r="Z297" i="13" s="1"/>
  <c r="K296" i="13"/>
  <c r="BK296" i="13"/>
  <c r="R296" i="13"/>
  <c r="AA297" i="13" s="1"/>
  <c r="L296" i="13"/>
  <c r="O296" i="13" s="1"/>
  <c r="F507" i="7" l="1"/>
  <c r="G508" i="7" s="1"/>
  <c r="BH297" i="13"/>
  <c r="BJ297" i="13"/>
  <c r="BI297" i="13"/>
  <c r="N296" i="13"/>
  <c r="BA297" i="13"/>
  <c r="L507" i="7"/>
  <c r="G407" i="12" s="1"/>
  <c r="I297" i="13"/>
  <c r="BF297" i="13"/>
  <c r="AV297" i="13"/>
  <c r="AJ298" i="13" s="1"/>
  <c r="AW297" i="13"/>
  <c r="AK298" i="13" s="1"/>
  <c r="J297" i="13"/>
  <c r="BG297" i="13"/>
  <c r="H297" i="13"/>
  <c r="AU297" i="13"/>
  <c r="AI298" i="13" s="1"/>
  <c r="BE297" i="13"/>
  <c r="K508" i="7" l="1"/>
  <c r="J508" i="7"/>
  <c r="R297" i="13"/>
  <c r="AA298" i="13" s="1"/>
  <c r="L297" i="13"/>
  <c r="O297" i="13" s="1"/>
  <c r="Q297" i="13"/>
  <c r="Z298" i="13" s="1"/>
  <c r="BK297" i="13"/>
  <c r="K297" i="13"/>
  <c r="M297" i="13"/>
  <c r="P297" i="13" s="1"/>
  <c r="S297" i="13"/>
  <c r="AB298" i="13" s="1"/>
  <c r="H407" i="12"/>
  <c r="I407" i="12" s="1"/>
  <c r="H508" i="7"/>
  <c r="I508" i="7"/>
  <c r="BL297" i="13" l="1"/>
  <c r="AR298" i="13" s="1"/>
  <c r="BM297" i="13"/>
  <c r="AS298" i="13" s="1"/>
  <c r="BI298" i="13" s="1"/>
  <c r="BN297" i="13"/>
  <c r="AT298" i="13" s="1"/>
  <c r="F508" i="7"/>
  <c r="I509" i="7" s="1"/>
  <c r="N297" i="13"/>
  <c r="BA298" i="13"/>
  <c r="J408" i="12"/>
  <c r="L508" i="7"/>
  <c r="G408" i="12" s="1"/>
  <c r="BH298" i="13" l="1"/>
  <c r="BJ298" i="13"/>
  <c r="H408" i="12"/>
  <c r="I408" i="12" s="1"/>
  <c r="I298" i="13"/>
  <c r="AV298" i="13"/>
  <c r="AJ299" i="13" s="1"/>
  <c r="BF298" i="13"/>
  <c r="AU298" i="13"/>
  <c r="AI299" i="13" s="1"/>
  <c r="H298" i="13"/>
  <c r="BE298" i="13"/>
  <c r="K509" i="7"/>
  <c r="G509" i="7"/>
  <c r="J509" i="7"/>
  <c r="AW298" i="13"/>
  <c r="AK299" i="13" s="1"/>
  <c r="J298" i="13"/>
  <c r="BG298" i="13"/>
  <c r="H509" i="7"/>
  <c r="BL298" i="13" l="1"/>
  <c r="AR299" i="13" s="1"/>
  <c r="BM298" i="13"/>
  <c r="AS299" i="13" s="1"/>
  <c r="BN298" i="13"/>
  <c r="AT299" i="13" s="1"/>
  <c r="S298" i="13"/>
  <c r="AB299" i="13" s="1"/>
  <c r="M298" i="13"/>
  <c r="P298" i="13" s="1"/>
  <c r="L298" i="13"/>
  <c r="O298" i="13" s="1"/>
  <c r="R298" i="13"/>
  <c r="AA299" i="13" s="1"/>
  <c r="J409" i="12"/>
  <c r="L509" i="7"/>
  <c r="G409" i="12" s="1"/>
  <c r="BK298" i="13"/>
  <c r="Q298" i="13"/>
  <c r="Z299" i="13" s="1"/>
  <c r="K298" i="13"/>
  <c r="F509" i="7" l="1"/>
  <c r="BI299" i="13"/>
  <c r="BH299" i="13"/>
  <c r="BJ299" i="13"/>
  <c r="N298" i="13"/>
  <c r="I299" i="13"/>
  <c r="AV299" i="13"/>
  <c r="AJ300" i="13" s="1"/>
  <c r="BF299" i="13"/>
  <c r="H299" i="13"/>
  <c r="AU299" i="13"/>
  <c r="AI300" i="13" s="1"/>
  <c r="BE299" i="13"/>
  <c r="J299" i="13"/>
  <c r="BG299" i="13"/>
  <c r="AW299" i="13"/>
  <c r="AK300" i="13" s="1"/>
  <c r="BA299" i="13"/>
  <c r="H409" i="12"/>
  <c r="I409" i="12" s="1"/>
  <c r="BM299" i="13" l="1"/>
  <c r="AS300" i="13" s="1"/>
  <c r="BN299" i="13"/>
  <c r="AT300" i="13" s="1"/>
  <c r="BL299" i="13"/>
  <c r="AR300" i="13" s="1"/>
  <c r="S299" i="13"/>
  <c r="AB300" i="13" s="1"/>
  <c r="M299" i="13"/>
  <c r="P299" i="13" s="1"/>
  <c r="I510" i="7"/>
  <c r="K510" i="7"/>
  <c r="J510" i="7"/>
  <c r="G510" i="7"/>
  <c r="H510" i="7"/>
  <c r="BK299" i="13"/>
  <c r="Q299" i="13"/>
  <c r="Z300" i="13" s="1"/>
  <c r="K299" i="13"/>
  <c r="R299" i="13"/>
  <c r="AA300" i="13" s="1"/>
  <c r="L299" i="13"/>
  <c r="O299" i="13" s="1"/>
  <c r="J410" i="12"/>
  <c r="F510" i="7" l="1"/>
  <c r="G511" i="7" s="1"/>
  <c r="BJ300" i="13"/>
  <c r="BI300" i="13"/>
  <c r="N299" i="13"/>
  <c r="BH300" i="13"/>
  <c r="J300" i="13"/>
  <c r="AW300" i="13"/>
  <c r="AK301" i="13" s="1"/>
  <c r="BG300" i="13"/>
  <c r="H300" i="13"/>
  <c r="BE300" i="13"/>
  <c r="AU300" i="13"/>
  <c r="AI301" i="13" s="1"/>
  <c r="L510" i="7"/>
  <c r="G410" i="12" s="1"/>
  <c r="BA300" i="13"/>
  <c r="I300" i="13"/>
  <c r="AV300" i="13"/>
  <c r="AJ301" i="13" s="1"/>
  <c r="BF300" i="13"/>
  <c r="J511" i="7" l="1"/>
  <c r="I511" i="7"/>
  <c r="K511" i="7"/>
  <c r="H511" i="7"/>
  <c r="L300" i="13"/>
  <c r="O300" i="13" s="1"/>
  <c r="R300" i="13"/>
  <c r="AA301" i="13" s="1"/>
  <c r="Q300" i="13"/>
  <c r="Z301" i="13" s="1"/>
  <c r="BK300" i="13"/>
  <c r="K300" i="13"/>
  <c r="M300" i="13"/>
  <c r="P300" i="13" s="1"/>
  <c r="S300" i="13"/>
  <c r="AB301" i="13" s="1"/>
  <c r="H410" i="12"/>
  <c r="I410" i="12" s="1"/>
  <c r="BN300" i="13" l="1"/>
  <c r="AT301" i="13" s="1"/>
  <c r="BL300" i="13"/>
  <c r="AR301" i="13" s="1"/>
  <c r="BM300" i="13"/>
  <c r="AS301" i="13" s="1"/>
  <c r="F511" i="7"/>
  <c r="L511" i="7"/>
  <c r="G411" i="12" s="1"/>
  <c r="H411" i="12" s="1"/>
  <c r="I411" i="12" s="1"/>
  <c r="N300" i="13"/>
  <c r="BA301" i="13"/>
  <c r="J411" i="12"/>
  <c r="BL301" i="13" l="1"/>
  <c r="BM301" i="13"/>
  <c r="BN301" i="13"/>
  <c r="BI301" i="13"/>
  <c r="BJ301" i="13"/>
  <c r="BH301" i="13"/>
  <c r="I301" i="13"/>
  <c r="BF301" i="13"/>
  <c r="AV301" i="13"/>
  <c r="AJ302" i="13" s="1"/>
  <c r="AU301" i="13"/>
  <c r="AI302" i="13" s="1"/>
  <c r="H301" i="13"/>
  <c r="BE301" i="13"/>
  <c r="I512" i="7"/>
  <c r="J512" i="7"/>
  <c r="H512" i="7"/>
  <c r="G512" i="7"/>
  <c r="K512" i="7"/>
  <c r="J301" i="13"/>
  <c r="AW301" i="13"/>
  <c r="AK302" i="13" s="1"/>
  <c r="BG301" i="13"/>
  <c r="J412" i="12"/>
  <c r="AT302" i="13" l="1"/>
  <c r="AS302" i="13"/>
  <c r="AR302" i="13"/>
  <c r="L301" i="13"/>
  <c r="O301" i="13" s="1"/>
  <c r="R301" i="13"/>
  <c r="AA302" i="13" s="1"/>
  <c r="M301" i="13"/>
  <c r="P301" i="13" s="1"/>
  <c r="S301" i="13"/>
  <c r="AB302" i="13" s="1"/>
  <c r="BK301" i="13"/>
  <c r="K301" i="13"/>
  <c r="Q301" i="13"/>
  <c r="Z302" i="13" s="1"/>
  <c r="L512" i="7"/>
  <c r="G412" i="12" s="1"/>
  <c r="F512" i="7" l="1"/>
  <c r="BJ302" i="13"/>
  <c r="BI302" i="13"/>
  <c r="BH302" i="13"/>
  <c r="N301" i="13"/>
  <c r="H412" i="12"/>
  <c r="I412" i="12" s="1"/>
  <c r="AW302" i="13"/>
  <c r="AK303" i="13" s="1"/>
  <c r="J302" i="13"/>
  <c r="BG302" i="13"/>
  <c r="BF302" i="13"/>
  <c r="I302" i="13"/>
  <c r="AV302" i="13"/>
  <c r="AJ303" i="13" s="1"/>
  <c r="BA302" i="13"/>
  <c r="H302" i="13"/>
  <c r="AU302" i="13"/>
  <c r="AI303" i="13" s="1"/>
  <c r="BE302" i="13"/>
  <c r="BL302" i="13" l="1"/>
  <c r="AR303" i="13" s="1"/>
  <c r="BM302" i="13"/>
  <c r="AS303" i="13" s="1"/>
  <c r="BN302" i="13"/>
  <c r="AT303" i="13" s="1"/>
  <c r="H513" i="7"/>
  <c r="J513" i="7"/>
  <c r="K513" i="7"/>
  <c r="I513" i="7"/>
  <c r="G513" i="7"/>
  <c r="J413" i="12"/>
  <c r="BK302" i="13"/>
  <c r="Q302" i="13"/>
  <c r="Z303" i="13" s="1"/>
  <c r="K302" i="13"/>
  <c r="R302" i="13"/>
  <c r="AA303" i="13" s="1"/>
  <c r="L302" i="13"/>
  <c r="O302" i="13" s="1"/>
  <c r="M302" i="13"/>
  <c r="P302" i="13" s="1"/>
  <c r="S302" i="13"/>
  <c r="AB303" i="13" s="1"/>
  <c r="F513" i="7" l="1"/>
  <c r="J514" i="7" s="1"/>
  <c r="BJ303" i="13"/>
  <c r="BI303" i="13"/>
  <c r="BH303" i="13"/>
  <c r="N302" i="13"/>
  <c r="J303" i="13"/>
  <c r="AW303" i="13"/>
  <c r="AK304" i="13" s="1"/>
  <c r="BG303" i="13"/>
  <c r="AV303" i="13"/>
  <c r="AJ304" i="13" s="1"/>
  <c r="BF303" i="13"/>
  <c r="I303" i="13"/>
  <c r="L513" i="7"/>
  <c r="G413" i="12" s="1"/>
  <c r="H303" i="13"/>
  <c r="AU303" i="13"/>
  <c r="AI304" i="13" s="1"/>
  <c r="BE303" i="13"/>
  <c r="BA303" i="13"/>
  <c r="K514" i="7" l="1"/>
  <c r="I514" i="7"/>
  <c r="H413" i="12"/>
  <c r="I413" i="12" s="1"/>
  <c r="S303" i="13"/>
  <c r="AB304" i="13" s="1"/>
  <c r="M303" i="13"/>
  <c r="P303" i="13" s="1"/>
  <c r="BK303" i="13"/>
  <c r="Q303" i="13"/>
  <c r="Z304" i="13" s="1"/>
  <c r="K303" i="13"/>
  <c r="G514" i="7"/>
  <c r="L303" i="13"/>
  <c r="O303" i="13" s="1"/>
  <c r="R303" i="13"/>
  <c r="AA304" i="13" s="1"/>
  <c r="H514" i="7"/>
  <c r="BM303" i="13" l="1"/>
  <c r="AS304" i="13" s="1"/>
  <c r="BN303" i="13"/>
  <c r="AT304" i="13" s="1"/>
  <c r="BL303" i="13"/>
  <c r="AR304" i="13" s="1"/>
  <c r="F514" i="7"/>
  <c r="I515" i="7" s="1"/>
  <c r="N303" i="13"/>
  <c r="J414" i="12"/>
  <c r="BA304" i="13"/>
  <c r="L514" i="7"/>
  <c r="G414" i="12" s="1"/>
  <c r="BH304" i="13" l="1"/>
  <c r="BI304" i="13"/>
  <c r="BJ304" i="13"/>
  <c r="K515" i="7"/>
  <c r="H515" i="7"/>
  <c r="J515" i="7"/>
  <c r="G515" i="7"/>
  <c r="AU304" i="13"/>
  <c r="AI305" i="13" s="1"/>
  <c r="H304" i="13"/>
  <c r="BE304" i="13"/>
  <c r="AW304" i="13"/>
  <c r="AK305" i="13" s="1"/>
  <c r="J304" i="13"/>
  <c r="BG304" i="13"/>
  <c r="I304" i="13"/>
  <c r="BF304" i="13"/>
  <c r="AV304" i="13"/>
  <c r="AJ305" i="13" s="1"/>
  <c r="H414" i="12"/>
  <c r="I414" i="12" s="1"/>
  <c r="BN304" i="13" l="1"/>
  <c r="AT305" i="13" s="1"/>
  <c r="BL304" i="13"/>
  <c r="AR305" i="13" s="1"/>
  <c r="BM304" i="13"/>
  <c r="AS305" i="13" s="1"/>
  <c r="L515" i="7"/>
  <c r="G415" i="12" s="1"/>
  <c r="H415" i="12" s="1"/>
  <c r="I415" i="12" s="1"/>
  <c r="R304" i="13"/>
  <c r="AA305" i="13" s="1"/>
  <c r="L304" i="13"/>
  <c r="O304" i="13" s="1"/>
  <c r="M304" i="13"/>
  <c r="P304" i="13" s="1"/>
  <c r="S304" i="13"/>
  <c r="AB305" i="13" s="1"/>
  <c r="Q304" i="13"/>
  <c r="Z305" i="13" s="1"/>
  <c r="BK304" i="13"/>
  <c r="K304" i="13"/>
  <c r="J415" i="12"/>
  <c r="BL305" i="13" l="1"/>
  <c r="BM305" i="13"/>
  <c r="BN305" i="13"/>
  <c r="F515" i="7"/>
  <c r="BH305" i="13"/>
  <c r="BJ305" i="13"/>
  <c r="BI305" i="13"/>
  <c r="N304" i="13"/>
  <c r="AU305" i="13"/>
  <c r="AI306" i="13" s="1"/>
  <c r="BE305" i="13"/>
  <c r="H305" i="13"/>
  <c r="AV305" i="13"/>
  <c r="AJ306" i="13" s="1"/>
  <c r="I305" i="13"/>
  <c r="BF305" i="13"/>
  <c r="AW305" i="13"/>
  <c r="AK306" i="13" s="1"/>
  <c r="J305" i="13"/>
  <c r="BG305" i="13"/>
  <c r="BA305" i="13"/>
  <c r="J416" i="12"/>
  <c r="AS306" i="13" l="1"/>
  <c r="AT306" i="13"/>
  <c r="AR306" i="13"/>
  <c r="H516" i="7"/>
  <c r="I516" i="7"/>
  <c r="K516" i="7"/>
  <c r="J516" i="7"/>
  <c r="G516" i="7"/>
  <c r="BK305" i="13"/>
  <c r="Q305" i="13"/>
  <c r="Z306" i="13" s="1"/>
  <c r="K305" i="13"/>
  <c r="S305" i="13"/>
  <c r="AB306" i="13" s="1"/>
  <c r="M305" i="13"/>
  <c r="P305" i="13" s="1"/>
  <c r="R305" i="13"/>
  <c r="AA306" i="13" s="1"/>
  <c r="L305" i="13"/>
  <c r="O305" i="13" s="1"/>
  <c r="F516" i="7" l="1"/>
  <c r="J517" i="7" s="1"/>
  <c r="BI306" i="13"/>
  <c r="BH306" i="13"/>
  <c r="N305" i="13"/>
  <c r="BJ306" i="13"/>
  <c r="I306" i="13"/>
  <c r="AV306" i="13"/>
  <c r="AJ307" i="13" s="1"/>
  <c r="BF306" i="13"/>
  <c r="L516" i="7"/>
  <c r="G416" i="12" s="1"/>
  <c r="J306" i="13"/>
  <c r="AW306" i="13"/>
  <c r="AK307" i="13" s="1"/>
  <c r="BG306" i="13"/>
  <c r="AU306" i="13"/>
  <c r="AI307" i="13" s="1"/>
  <c r="H306" i="13"/>
  <c r="BE306" i="13"/>
  <c r="BA306" i="13"/>
  <c r="K517" i="7" l="1"/>
  <c r="G517" i="7"/>
  <c r="I517" i="7"/>
  <c r="H517" i="7"/>
  <c r="L306" i="13"/>
  <c r="O306" i="13" s="1"/>
  <c r="R306" i="13"/>
  <c r="AA307" i="13" s="1"/>
  <c r="BK306" i="13"/>
  <c r="Q306" i="13"/>
  <c r="Z307" i="13" s="1"/>
  <c r="K306" i="13"/>
  <c r="H416" i="12"/>
  <c r="I416" i="12" s="1"/>
  <c r="M306" i="13"/>
  <c r="P306" i="13" s="1"/>
  <c r="S306" i="13"/>
  <c r="AB307" i="13" s="1"/>
  <c r="BL306" i="13" l="1"/>
  <c r="AR307" i="13" s="1"/>
  <c r="BM306" i="13"/>
  <c r="AS307" i="13" s="1"/>
  <c r="BN306" i="13"/>
  <c r="AT307" i="13" s="1"/>
  <c r="F517" i="7"/>
  <c r="L517" i="7"/>
  <c r="G417" i="12" s="1"/>
  <c r="H417" i="12" s="1"/>
  <c r="I417" i="12" s="1"/>
  <c r="N306" i="13"/>
  <c r="J417" i="12"/>
  <c r="BA307" i="13"/>
  <c r="BM307" i="13" l="1"/>
  <c r="BN307" i="13"/>
  <c r="BL307" i="13"/>
  <c r="BJ307" i="13"/>
  <c r="BI307" i="13"/>
  <c r="BH307" i="13"/>
  <c r="AU307" i="13"/>
  <c r="AI308" i="13" s="1"/>
  <c r="AR308" i="13" s="1"/>
  <c r="H307" i="13"/>
  <c r="BE307" i="13"/>
  <c r="BF307" i="13"/>
  <c r="AV307" i="13"/>
  <c r="AJ308" i="13" s="1"/>
  <c r="I307" i="13"/>
  <c r="J518" i="7"/>
  <c r="K518" i="7"/>
  <c r="H518" i="7"/>
  <c r="G518" i="7"/>
  <c r="I518" i="7"/>
  <c r="BG307" i="13"/>
  <c r="J307" i="13"/>
  <c r="AW307" i="13"/>
  <c r="AK308" i="13" s="1"/>
  <c r="J418" i="12"/>
  <c r="AS308" i="13" l="1"/>
  <c r="AT308" i="13"/>
  <c r="L307" i="13"/>
  <c r="O307" i="13" s="1"/>
  <c r="R307" i="13"/>
  <c r="AA308" i="13" s="1"/>
  <c r="BK307" i="13"/>
  <c r="Q307" i="13"/>
  <c r="Z308" i="13" s="1"/>
  <c r="K307" i="13"/>
  <c r="S307" i="13"/>
  <c r="AB308" i="13" s="1"/>
  <c r="M307" i="13"/>
  <c r="P307" i="13" s="1"/>
  <c r="L518" i="7"/>
  <c r="G418" i="12" s="1"/>
  <c r="F518" i="7" l="1"/>
  <c r="BJ308" i="13"/>
  <c r="BH308" i="13"/>
  <c r="N307" i="13"/>
  <c r="BI308" i="13"/>
  <c r="H418" i="12"/>
  <c r="I418" i="12" s="1"/>
  <c r="H308" i="13"/>
  <c r="AU308" i="13"/>
  <c r="AI309" i="13" s="1"/>
  <c r="BE308" i="13"/>
  <c r="AV308" i="13"/>
  <c r="AJ309" i="13" s="1"/>
  <c r="I308" i="13"/>
  <c r="BF308" i="13"/>
  <c r="AW308" i="13"/>
  <c r="AK309" i="13" s="1"/>
  <c r="J308" i="13"/>
  <c r="BG308" i="13"/>
  <c r="BA308" i="13"/>
  <c r="BN308" i="13" l="1"/>
  <c r="AT309" i="13" s="1"/>
  <c r="BL308" i="13"/>
  <c r="AR309" i="13" s="1"/>
  <c r="BM308" i="13"/>
  <c r="AS309" i="13" s="1"/>
  <c r="J419" i="12"/>
  <c r="S308" i="13"/>
  <c r="AB309" i="13" s="1"/>
  <c r="M308" i="13"/>
  <c r="P308" i="13" s="1"/>
  <c r="K308" i="13"/>
  <c r="Q308" i="13"/>
  <c r="Z309" i="13" s="1"/>
  <c r="BK308" i="13"/>
  <c r="J519" i="7"/>
  <c r="I519" i="7"/>
  <c r="K519" i="7"/>
  <c r="G519" i="7"/>
  <c r="H519" i="7"/>
  <c r="R308" i="13"/>
  <c r="AA309" i="13" s="1"/>
  <c r="L308" i="13"/>
  <c r="O308" i="13" s="1"/>
  <c r="F519" i="7" l="1"/>
  <c r="BH309" i="13"/>
  <c r="BJ309" i="13"/>
  <c r="N308" i="13"/>
  <c r="BI309" i="13"/>
  <c r="AV309" i="13"/>
  <c r="AJ310" i="13" s="1"/>
  <c r="BF309" i="13"/>
  <c r="I309" i="13"/>
  <c r="AU309" i="13"/>
  <c r="AI310" i="13" s="1"/>
  <c r="H309" i="13"/>
  <c r="BE309" i="13"/>
  <c r="BA309" i="13"/>
  <c r="AW309" i="13"/>
  <c r="AK310" i="13" s="1"/>
  <c r="BG309" i="13"/>
  <c r="J309" i="13"/>
  <c r="L519" i="7"/>
  <c r="G419" i="12" s="1"/>
  <c r="S309" i="13" l="1"/>
  <c r="AB310" i="13" s="1"/>
  <c r="M309" i="13"/>
  <c r="P309" i="13" s="1"/>
  <c r="BK309" i="13"/>
  <c r="K309" i="13"/>
  <c r="Q309" i="13"/>
  <c r="Z310" i="13" s="1"/>
  <c r="J520" i="7"/>
  <c r="I520" i="7"/>
  <c r="G520" i="7"/>
  <c r="H419" i="12"/>
  <c r="I419" i="12" s="1"/>
  <c r="L309" i="13"/>
  <c r="O309" i="13" s="1"/>
  <c r="R309" i="13"/>
  <c r="AA310" i="13" s="1"/>
  <c r="H520" i="7"/>
  <c r="K520" i="7"/>
  <c r="F520" i="7" l="1"/>
  <c r="G521" i="7" s="1"/>
  <c r="BL309" i="13"/>
  <c r="AR310" i="13" s="1"/>
  <c r="BM309" i="13"/>
  <c r="AS310" i="13" s="1"/>
  <c r="BN309" i="13"/>
  <c r="AT310" i="13" s="1"/>
  <c r="N309" i="13"/>
  <c r="L520" i="7"/>
  <c r="G420" i="12" s="1"/>
  <c r="BA310" i="13"/>
  <c r="J420" i="12"/>
  <c r="BH310" i="13" l="1"/>
  <c r="BI310" i="13"/>
  <c r="BJ310" i="13"/>
  <c r="J521" i="7"/>
  <c r="K521" i="7"/>
  <c r="I521" i="7"/>
  <c r="H521" i="7"/>
  <c r="J310" i="13"/>
  <c r="BG310" i="13"/>
  <c r="AW310" i="13"/>
  <c r="AK311" i="13" s="1"/>
  <c r="H420" i="12"/>
  <c r="I420" i="12" s="1"/>
  <c r="AU310" i="13"/>
  <c r="AI311" i="13" s="1"/>
  <c r="H310" i="13"/>
  <c r="BE310" i="13"/>
  <c r="AV310" i="13"/>
  <c r="AJ311" i="13" s="1"/>
  <c r="I310" i="13"/>
  <c r="BF310" i="13"/>
  <c r="J421" i="12" l="1"/>
  <c r="BL310" i="13"/>
  <c r="AR311" i="13" s="1"/>
  <c r="BM310" i="13"/>
  <c r="AS311" i="13" s="1"/>
  <c r="BN310" i="13"/>
  <c r="AT311" i="13" s="1"/>
  <c r="L521" i="7"/>
  <c r="G421" i="12" s="1"/>
  <c r="H421" i="12" s="1"/>
  <c r="I421" i="12" s="1"/>
  <c r="M310" i="13"/>
  <c r="P310" i="13" s="1"/>
  <c r="S310" i="13"/>
  <c r="AB311" i="13" s="1"/>
  <c r="L310" i="13"/>
  <c r="O310" i="13" s="1"/>
  <c r="R310" i="13"/>
  <c r="AA311" i="13" s="1"/>
  <c r="BK310" i="13"/>
  <c r="Q310" i="13"/>
  <c r="Z311" i="13" s="1"/>
  <c r="K310" i="13"/>
  <c r="J422" i="12" l="1"/>
  <c r="BM311" i="13"/>
  <c r="BN311" i="13"/>
  <c r="BL311" i="13"/>
  <c r="F521" i="7"/>
  <c r="BJ311" i="13"/>
  <c r="BH311" i="13"/>
  <c r="BI311" i="13"/>
  <c r="N310" i="13"/>
  <c r="H311" i="13"/>
  <c r="AU311" i="13"/>
  <c r="AI312" i="13" s="1"/>
  <c r="BE311" i="13"/>
  <c r="AW311" i="13"/>
  <c r="AK312" i="13" s="1"/>
  <c r="J311" i="13"/>
  <c r="BG311" i="13"/>
  <c r="AV311" i="13"/>
  <c r="AJ312" i="13" s="1"/>
  <c r="I311" i="13"/>
  <c r="BF311" i="13"/>
  <c r="BA311" i="13"/>
  <c r="AR312" i="13" l="1"/>
  <c r="AT312" i="13"/>
  <c r="AS312" i="13"/>
  <c r="Q311" i="13"/>
  <c r="Z312" i="13" s="1"/>
  <c r="K311" i="13"/>
  <c r="BK311" i="13"/>
  <c r="J522" i="7"/>
  <c r="K522" i="7"/>
  <c r="H522" i="7"/>
  <c r="I522" i="7"/>
  <c r="G522" i="7"/>
  <c r="R311" i="13"/>
  <c r="AA312" i="13" s="1"/>
  <c r="L311" i="13"/>
  <c r="O311" i="13" s="1"/>
  <c r="S311" i="13"/>
  <c r="AB312" i="13" s="1"/>
  <c r="M311" i="13"/>
  <c r="P311" i="13" s="1"/>
  <c r="F522" i="7" l="1"/>
  <c r="H523" i="7" s="1"/>
  <c r="BI312" i="13"/>
  <c r="N311" i="13"/>
  <c r="BH312" i="13"/>
  <c r="BJ312" i="13"/>
  <c r="AV312" i="13"/>
  <c r="AJ313" i="13" s="1"/>
  <c r="I312" i="13"/>
  <c r="BF312" i="13"/>
  <c r="AW312" i="13"/>
  <c r="AK313" i="13" s="1"/>
  <c r="BG312" i="13"/>
  <c r="J312" i="13"/>
  <c r="L522" i="7"/>
  <c r="G422" i="12" s="1"/>
  <c r="BA312" i="13"/>
  <c r="H312" i="13"/>
  <c r="BE312" i="13"/>
  <c r="AU312" i="13"/>
  <c r="AI313" i="13" s="1"/>
  <c r="I523" i="7" l="1"/>
  <c r="J523" i="7"/>
  <c r="K523" i="7"/>
  <c r="G523" i="7"/>
  <c r="H422" i="12"/>
  <c r="I422" i="12" s="1"/>
  <c r="R312" i="13"/>
  <c r="AA313" i="13" s="1"/>
  <c r="L312" i="13"/>
  <c r="O312" i="13" s="1"/>
  <c r="BK312" i="13"/>
  <c r="Q312" i="13"/>
  <c r="Z313" i="13" s="1"/>
  <c r="K312" i="13"/>
  <c r="S312" i="13"/>
  <c r="AB313" i="13" s="1"/>
  <c r="M312" i="13"/>
  <c r="P312" i="13" s="1"/>
  <c r="F523" i="7" l="1"/>
  <c r="BN312" i="13"/>
  <c r="AT313" i="13" s="1"/>
  <c r="BL312" i="13"/>
  <c r="AR313" i="13" s="1"/>
  <c r="BM312" i="13"/>
  <c r="AS313" i="13" s="1"/>
  <c r="L523" i="7"/>
  <c r="G423" i="12" s="1"/>
  <c r="H423" i="12" s="1"/>
  <c r="I423" i="12" s="1"/>
  <c r="N312" i="13"/>
  <c r="J423" i="12"/>
  <c r="BA313" i="13"/>
  <c r="BL313" i="13" l="1"/>
  <c r="BM313" i="13"/>
  <c r="BN313" i="13"/>
  <c r="BI313" i="13"/>
  <c r="BJ313" i="13"/>
  <c r="BH313" i="13"/>
  <c r="I313" i="13"/>
  <c r="AV313" i="13"/>
  <c r="AJ314" i="13" s="1"/>
  <c r="BF313" i="13"/>
  <c r="J313" i="13"/>
  <c r="BG313" i="13"/>
  <c r="AW313" i="13"/>
  <c r="AK314" i="13" s="1"/>
  <c r="AU313" i="13"/>
  <c r="AI314" i="13" s="1"/>
  <c r="AR314" i="13" s="1"/>
  <c r="H313" i="13"/>
  <c r="BE313" i="13"/>
  <c r="J424" i="12"/>
  <c r="H524" i="7"/>
  <c r="I524" i="7"/>
  <c r="G524" i="7"/>
  <c r="J524" i="7"/>
  <c r="K524" i="7"/>
  <c r="AT314" i="13" l="1"/>
  <c r="AS314" i="13"/>
  <c r="BK313" i="13"/>
  <c r="Q313" i="13"/>
  <c r="Z314" i="13" s="1"/>
  <c r="K313" i="13"/>
  <c r="S313" i="13"/>
  <c r="AB314" i="13" s="1"/>
  <c r="M313" i="13"/>
  <c r="P313" i="13" s="1"/>
  <c r="R313" i="13"/>
  <c r="AA314" i="13" s="1"/>
  <c r="L313" i="13"/>
  <c r="O313" i="13" s="1"/>
  <c r="L524" i="7"/>
  <c r="G424" i="12" s="1"/>
  <c r="F524" i="7" l="1"/>
  <c r="BI314" i="13"/>
  <c r="BJ314" i="13"/>
  <c r="BH314" i="13"/>
  <c r="N313" i="13"/>
  <c r="H314" i="13"/>
  <c r="AU314" i="13"/>
  <c r="AI315" i="13" s="1"/>
  <c r="BE314" i="13"/>
  <c r="H424" i="12"/>
  <c r="I424" i="12" s="1"/>
  <c r="J314" i="13"/>
  <c r="AW314" i="13"/>
  <c r="AK315" i="13" s="1"/>
  <c r="BG314" i="13"/>
  <c r="I314" i="13"/>
  <c r="AV314" i="13"/>
  <c r="AJ315" i="13" s="1"/>
  <c r="BF314" i="13"/>
  <c r="BA314" i="13"/>
  <c r="BL314" i="13" l="1"/>
  <c r="AR315" i="13" s="1"/>
  <c r="BM314" i="13"/>
  <c r="AS315" i="13" s="1"/>
  <c r="BN314" i="13"/>
  <c r="AT315" i="13" s="1"/>
  <c r="J425" i="12"/>
  <c r="Q314" i="13"/>
  <c r="Z315" i="13" s="1"/>
  <c r="K314" i="13"/>
  <c r="BK314" i="13"/>
  <c r="J525" i="7"/>
  <c r="I525" i="7"/>
  <c r="G525" i="7"/>
  <c r="H525" i="7"/>
  <c r="K525" i="7"/>
  <c r="R314" i="13"/>
  <c r="AA315" i="13" s="1"/>
  <c r="L314" i="13"/>
  <c r="O314" i="13" s="1"/>
  <c r="M314" i="13"/>
  <c r="P314" i="13" s="1"/>
  <c r="S314" i="13"/>
  <c r="AB315" i="13" s="1"/>
  <c r="F525" i="7" l="1"/>
  <c r="I526" i="7" s="1"/>
  <c r="BH315" i="13"/>
  <c r="BI315" i="13"/>
  <c r="BJ315" i="13"/>
  <c r="N314" i="13"/>
  <c r="BG315" i="13"/>
  <c r="J315" i="13"/>
  <c r="AW315" i="13"/>
  <c r="AK316" i="13" s="1"/>
  <c r="BA315" i="13"/>
  <c r="I315" i="13"/>
  <c r="AV315" i="13"/>
  <c r="AJ316" i="13" s="1"/>
  <c r="BF315" i="13"/>
  <c r="BE315" i="13"/>
  <c r="H315" i="13"/>
  <c r="AU315" i="13"/>
  <c r="AI316" i="13" s="1"/>
  <c r="L525" i="7"/>
  <c r="G425" i="12" s="1"/>
  <c r="G526" i="7" l="1"/>
  <c r="R315" i="13"/>
  <c r="AA316" i="13" s="1"/>
  <c r="L315" i="13"/>
  <c r="O315" i="13" s="1"/>
  <c r="S315" i="13"/>
  <c r="AB316" i="13" s="1"/>
  <c r="M315" i="13"/>
  <c r="P315" i="13" s="1"/>
  <c r="Q315" i="13"/>
  <c r="Z316" i="13" s="1"/>
  <c r="BK315" i="13"/>
  <c r="K315" i="13"/>
  <c r="H425" i="12"/>
  <c r="I425" i="12" s="1"/>
  <c r="H526" i="7"/>
  <c r="K526" i="7"/>
  <c r="J526" i="7"/>
  <c r="BM315" i="13" l="1"/>
  <c r="AS316" i="13" s="1"/>
  <c r="BN315" i="13"/>
  <c r="AT316" i="13" s="1"/>
  <c r="BL315" i="13"/>
  <c r="AR316" i="13" s="1"/>
  <c r="F526" i="7"/>
  <c r="H527" i="7" s="1"/>
  <c r="N315" i="13"/>
  <c r="L526" i="7"/>
  <c r="G426" i="12" s="1"/>
  <c r="J426" i="12"/>
  <c r="BA316" i="13"/>
  <c r="K527" i="7" l="1"/>
  <c r="I527" i="7"/>
  <c r="G527" i="7"/>
  <c r="J527" i="7"/>
  <c r="BJ316" i="13"/>
  <c r="BI316" i="13"/>
  <c r="BH316" i="13"/>
  <c r="H316" i="13"/>
  <c r="AU316" i="13"/>
  <c r="AI317" i="13" s="1"/>
  <c r="BE316" i="13"/>
  <c r="J316" i="13"/>
  <c r="AW316" i="13"/>
  <c r="AK317" i="13" s="1"/>
  <c r="BG316" i="13"/>
  <c r="I316" i="13"/>
  <c r="AV316" i="13"/>
  <c r="AJ317" i="13" s="1"/>
  <c r="BF316" i="13"/>
  <c r="H426" i="12"/>
  <c r="I426" i="12" s="1"/>
  <c r="BN316" i="13" l="1"/>
  <c r="AT317" i="13" s="1"/>
  <c r="BL316" i="13"/>
  <c r="AR317" i="13" s="1"/>
  <c r="BM316" i="13"/>
  <c r="AS317" i="13" s="1"/>
  <c r="L527" i="7"/>
  <c r="G427" i="12" s="1"/>
  <c r="H427" i="12" s="1"/>
  <c r="I427" i="12" s="1"/>
  <c r="S316" i="13"/>
  <c r="AB317" i="13" s="1"/>
  <c r="M316" i="13"/>
  <c r="P316" i="13" s="1"/>
  <c r="R316" i="13"/>
  <c r="AA317" i="13" s="1"/>
  <c r="L316" i="13"/>
  <c r="O316" i="13" s="1"/>
  <c r="BK316" i="13"/>
  <c r="Q316" i="13"/>
  <c r="Z317" i="13" s="1"/>
  <c r="K316" i="13"/>
  <c r="J427" i="12"/>
  <c r="F527" i="7" l="1"/>
  <c r="BL317" i="13"/>
  <c r="BM317" i="13"/>
  <c r="BN317" i="13"/>
  <c r="BH317" i="13"/>
  <c r="BJ317" i="13"/>
  <c r="N316" i="13"/>
  <c r="BI317" i="13"/>
  <c r="BG317" i="13"/>
  <c r="AW317" i="13"/>
  <c r="AK318" i="13" s="1"/>
  <c r="J317" i="13"/>
  <c r="I317" i="13"/>
  <c r="AV317" i="13"/>
  <c r="AJ318" i="13" s="1"/>
  <c r="BF317" i="13"/>
  <c r="H317" i="13"/>
  <c r="AU317" i="13"/>
  <c r="AI318" i="13" s="1"/>
  <c r="BE317" i="13"/>
  <c r="BA317" i="13"/>
  <c r="J428" i="12"/>
  <c r="AS318" i="13" l="1"/>
  <c r="AR318" i="13"/>
  <c r="AT318" i="13"/>
  <c r="Q317" i="13"/>
  <c r="Z318" i="13" s="1"/>
  <c r="K317" i="13"/>
  <c r="BK317" i="13"/>
  <c r="H528" i="7"/>
  <c r="G528" i="7"/>
  <c r="K528" i="7"/>
  <c r="I528" i="7"/>
  <c r="J528" i="7"/>
  <c r="L317" i="13"/>
  <c r="O317" i="13" s="1"/>
  <c r="R317" i="13"/>
  <c r="AA318" i="13" s="1"/>
  <c r="S317" i="13"/>
  <c r="AB318" i="13" s="1"/>
  <c r="M317" i="13"/>
  <c r="P317" i="13" s="1"/>
  <c r="F528" i="7" l="1"/>
  <c r="H529" i="7" s="1"/>
  <c r="BH318" i="13"/>
  <c r="BJ318" i="13"/>
  <c r="BI318" i="13"/>
  <c r="N317" i="13"/>
  <c r="AV318" i="13"/>
  <c r="AJ319" i="13" s="1"/>
  <c r="I318" i="13"/>
  <c r="BF318" i="13"/>
  <c r="H318" i="13"/>
  <c r="AU318" i="13"/>
  <c r="AI319" i="13" s="1"/>
  <c r="BE318" i="13"/>
  <c r="L528" i="7"/>
  <c r="G428" i="12" s="1"/>
  <c r="BA318" i="13"/>
  <c r="AW318" i="13"/>
  <c r="AK319" i="13" s="1"/>
  <c r="J318" i="13"/>
  <c r="BG318" i="13"/>
  <c r="G529" i="7" l="1"/>
  <c r="J529" i="7"/>
  <c r="K529" i="7"/>
  <c r="I529" i="7"/>
  <c r="L318" i="13"/>
  <c r="O318" i="13" s="1"/>
  <c r="R318" i="13"/>
  <c r="AA319" i="13" s="1"/>
  <c r="Q318" i="13"/>
  <c r="Z319" i="13" s="1"/>
  <c r="K318" i="13"/>
  <c r="BK318" i="13"/>
  <c r="S318" i="13"/>
  <c r="AB319" i="13" s="1"/>
  <c r="M318" i="13"/>
  <c r="P318" i="13" s="1"/>
  <c r="H428" i="12"/>
  <c r="I428" i="12" s="1"/>
  <c r="BL318" i="13" l="1"/>
  <c r="AR319" i="13" s="1"/>
  <c r="BM318" i="13"/>
  <c r="AS319" i="13" s="1"/>
  <c r="BN318" i="13"/>
  <c r="AT319" i="13" s="1"/>
  <c r="F529" i="7"/>
  <c r="L529" i="7"/>
  <c r="G429" i="12" s="1"/>
  <c r="H429" i="12" s="1"/>
  <c r="I429" i="12" s="1"/>
  <c r="N318" i="13"/>
  <c r="J429" i="12"/>
  <c r="BA319" i="13"/>
  <c r="BM319" i="13" l="1"/>
  <c r="BN319" i="13"/>
  <c r="BL319" i="13"/>
  <c r="BJ319" i="13"/>
  <c r="BH319" i="13"/>
  <c r="BI319" i="13"/>
  <c r="H530" i="7"/>
  <c r="K530" i="7"/>
  <c r="G530" i="7"/>
  <c r="J530" i="7"/>
  <c r="I530" i="7"/>
  <c r="AU319" i="13"/>
  <c r="AI320" i="13" s="1"/>
  <c r="H319" i="13"/>
  <c r="BE319" i="13"/>
  <c r="J430" i="12"/>
  <c r="AV319" i="13"/>
  <c r="AJ320" i="13" s="1"/>
  <c r="I319" i="13"/>
  <c r="BF319" i="13"/>
  <c r="J319" i="13"/>
  <c r="AW319" i="13"/>
  <c r="AK320" i="13" s="1"/>
  <c r="BG319" i="13"/>
  <c r="AT320" i="13" l="1"/>
  <c r="AR320" i="13"/>
  <c r="AS320" i="13"/>
  <c r="S319" i="13"/>
  <c r="AB320" i="13" s="1"/>
  <c r="M319" i="13"/>
  <c r="P319" i="13" s="1"/>
  <c r="L319" i="13"/>
  <c r="O319" i="13" s="1"/>
  <c r="R319" i="13"/>
  <c r="AA320" i="13" s="1"/>
  <c r="BK319" i="13"/>
  <c r="Q319" i="13"/>
  <c r="Z320" i="13" s="1"/>
  <c r="K319" i="13"/>
  <c r="L530" i="7"/>
  <c r="G430" i="12" s="1"/>
  <c r="F530" i="7" l="1"/>
  <c r="BI320" i="13"/>
  <c r="N319" i="13"/>
  <c r="BH320" i="13"/>
  <c r="BJ320" i="13"/>
  <c r="AV320" i="13"/>
  <c r="AJ321" i="13" s="1"/>
  <c r="I320" i="13"/>
  <c r="BF320" i="13"/>
  <c r="J320" i="13"/>
  <c r="BG320" i="13"/>
  <c r="AW320" i="13"/>
  <c r="AK321" i="13" s="1"/>
  <c r="BA320" i="13"/>
  <c r="BE320" i="13"/>
  <c r="H320" i="13"/>
  <c r="AU320" i="13"/>
  <c r="AI321" i="13" s="1"/>
  <c r="H430" i="12"/>
  <c r="I430" i="12" s="1"/>
  <c r="BN320" i="13" l="1"/>
  <c r="AT321" i="13" s="1"/>
  <c r="BL320" i="13"/>
  <c r="AR321" i="13" s="1"/>
  <c r="BM320" i="13"/>
  <c r="AS321" i="13" s="1"/>
  <c r="R320" i="13"/>
  <c r="AA321" i="13" s="1"/>
  <c r="L320" i="13"/>
  <c r="O320" i="13" s="1"/>
  <c r="J431" i="12"/>
  <c r="S320" i="13"/>
  <c r="AB321" i="13" s="1"/>
  <c r="M320" i="13"/>
  <c r="P320" i="13" s="1"/>
  <c r="BK320" i="13"/>
  <c r="Q320" i="13"/>
  <c r="Z321" i="13" s="1"/>
  <c r="K320" i="13"/>
  <c r="J531" i="7"/>
  <c r="K531" i="7"/>
  <c r="G531" i="7"/>
  <c r="I531" i="7"/>
  <c r="H531" i="7"/>
  <c r="F531" i="7" l="1"/>
  <c r="K532" i="7" s="1"/>
  <c r="BI321" i="13"/>
  <c r="BH321" i="13"/>
  <c r="BJ321" i="13"/>
  <c r="N320" i="13"/>
  <c r="AW321" i="13"/>
  <c r="AK322" i="13" s="1"/>
  <c r="J321" i="13"/>
  <c r="BG321" i="13"/>
  <c r="I321" i="13"/>
  <c r="AV321" i="13"/>
  <c r="AJ322" i="13" s="1"/>
  <c r="BF321" i="13"/>
  <c r="L531" i="7"/>
  <c r="G431" i="12" s="1"/>
  <c r="BA321" i="13"/>
  <c r="AU321" i="13"/>
  <c r="AI322" i="13" s="1"/>
  <c r="H321" i="13"/>
  <c r="BE321" i="13"/>
  <c r="I532" i="7" l="1"/>
  <c r="G532" i="7"/>
  <c r="H532" i="7"/>
  <c r="J532" i="7"/>
  <c r="L321" i="13"/>
  <c r="O321" i="13" s="1"/>
  <c r="R321" i="13"/>
  <c r="AA322" i="13" s="1"/>
  <c r="H431" i="12"/>
  <c r="I431" i="12" s="1"/>
  <c r="M321" i="13"/>
  <c r="P321" i="13" s="1"/>
  <c r="S321" i="13"/>
  <c r="AB322" i="13" s="1"/>
  <c r="BK321" i="13"/>
  <c r="Q321" i="13"/>
  <c r="Z322" i="13" s="1"/>
  <c r="K321" i="13"/>
  <c r="L532" i="7" l="1"/>
  <c r="G432" i="12" s="1"/>
  <c r="H432" i="12" s="1"/>
  <c r="I432" i="12" s="1"/>
  <c r="BL321" i="13"/>
  <c r="AR322" i="13" s="1"/>
  <c r="BM321" i="13"/>
  <c r="AS322" i="13" s="1"/>
  <c r="BN321" i="13"/>
  <c r="AT322" i="13" s="1"/>
  <c r="F532" i="7"/>
  <c r="N321" i="13"/>
  <c r="J432" i="12"/>
  <c r="BA322" i="13"/>
  <c r="BL322" i="13" l="1"/>
  <c r="BM322" i="13"/>
  <c r="BN322" i="13"/>
  <c r="BH322" i="13"/>
  <c r="BJ322" i="13"/>
  <c r="BI322" i="13"/>
  <c r="H322" i="13"/>
  <c r="BE322" i="13"/>
  <c r="AU322" i="13"/>
  <c r="AI323" i="13" s="1"/>
  <c r="AR323" i="13" s="1"/>
  <c r="AW322" i="13"/>
  <c r="AK323" i="13" s="1"/>
  <c r="BG322" i="13"/>
  <c r="J322" i="13"/>
  <c r="J433" i="12"/>
  <c r="K533" i="7"/>
  <c r="H533" i="7"/>
  <c r="J533" i="7"/>
  <c r="I533" i="7"/>
  <c r="G533" i="7"/>
  <c r="I322" i="13"/>
  <c r="AV322" i="13"/>
  <c r="AJ323" i="13" s="1"/>
  <c r="BF322" i="13"/>
  <c r="AT323" i="13" l="1"/>
  <c r="AS323" i="13"/>
  <c r="Q322" i="13"/>
  <c r="Z323" i="13" s="1"/>
  <c r="BK322" i="13"/>
  <c r="K322" i="13"/>
  <c r="R322" i="13"/>
  <c r="AA323" i="13" s="1"/>
  <c r="L322" i="13"/>
  <c r="O322" i="13" s="1"/>
  <c r="M322" i="13"/>
  <c r="P322" i="13" s="1"/>
  <c r="S322" i="13"/>
  <c r="AB323" i="13" s="1"/>
  <c r="L533" i="7"/>
  <c r="G433" i="12" s="1"/>
  <c r="F533" i="7" l="1"/>
  <c r="BI323" i="13"/>
  <c r="BJ323" i="13"/>
  <c r="N322" i="13"/>
  <c r="BH323" i="13"/>
  <c r="BA323" i="13"/>
  <c r="H433" i="12"/>
  <c r="I433" i="12" s="1"/>
  <c r="J323" i="13"/>
  <c r="BG323" i="13"/>
  <c r="AW323" i="13"/>
  <c r="AK324" i="13" s="1"/>
  <c r="AV323" i="13"/>
  <c r="AJ324" i="13" s="1"/>
  <c r="I323" i="13"/>
  <c r="BF323" i="13"/>
  <c r="AU323" i="13"/>
  <c r="AI324" i="13" s="1"/>
  <c r="H323" i="13"/>
  <c r="BE323" i="13"/>
  <c r="BM323" i="13" l="1"/>
  <c r="AS324" i="13" s="1"/>
  <c r="BN323" i="13"/>
  <c r="AT324" i="13" s="1"/>
  <c r="BL323" i="13"/>
  <c r="AR324" i="13" s="1"/>
  <c r="S323" i="13"/>
  <c r="AB324" i="13" s="1"/>
  <c r="M323" i="13"/>
  <c r="P323" i="13" s="1"/>
  <c r="K534" i="7"/>
  <c r="I534" i="7"/>
  <c r="H534" i="7"/>
  <c r="J534" i="7"/>
  <c r="G534" i="7"/>
  <c r="R323" i="13"/>
  <c r="AA324" i="13" s="1"/>
  <c r="L323" i="13"/>
  <c r="O323" i="13" s="1"/>
  <c r="BK323" i="13"/>
  <c r="Q323" i="13"/>
  <c r="Z324" i="13" s="1"/>
  <c r="K323" i="13"/>
  <c r="J434" i="12"/>
  <c r="F534" i="7" l="1"/>
  <c r="J535" i="7" s="1"/>
  <c r="BI324" i="13"/>
  <c r="BH324" i="13"/>
  <c r="BJ324" i="13"/>
  <c r="N323" i="13"/>
  <c r="J324" i="13"/>
  <c r="BG324" i="13"/>
  <c r="AW324" i="13"/>
  <c r="AK325" i="13" s="1"/>
  <c r="I324" i="13"/>
  <c r="AV324" i="13"/>
  <c r="AJ325" i="13" s="1"/>
  <c r="BF324" i="13"/>
  <c r="AU324" i="13"/>
  <c r="AI325" i="13" s="1"/>
  <c r="H324" i="13"/>
  <c r="BE324" i="13"/>
  <c r="BA324" i="13"/>
  <c r="L534" i="7"/>
  <c r="G434" i="12" s="1"/>
  <c r="I535" i="7" l="1"/>
  <c r="K535" i="7"/>
  <c r="H535" i="7"/>
  <c r="G535" i="7"/>
  <c r="H434" i="12"/>
  <c r="I434" i="12" s="1"/>
  <c r="L324" i="13"/>
  <c r="O324" i="13" s="1"/>
  <c r="R324" i="13"/>
  <c r="AA325" i="13" s="1"/>
  <c r="BK324" i="13"/>
  <c r="K324" i="13"/>
  <c r="Q324" i="13"/>
  <c r="Z325" i="13" s="1"/>
  <c r="S324" i="13"/>
  <c r="AB325" i="13" s="1"/>
  <c r="M324" i="13"/>
  <c r="P324" i="13" s="1"/>
  <c r="F535" i="7" l="1"/>
  <c r="BN324" i="13"/>
  <c r="AT325" i="13" s="1"/>
  <c r="BL324" i="13"/>
  <c r="AR325" i="13" s="1"/>
  <c r="BM324" i="13"/>
  <c r="AS325" i="13" s="1"/>
  <c r="L535" i="7"/>
  <c r="G435" i="12" s="1"/>
  <c r="H435" i="12" s="1"/>
  <c r="I435" i="12" s="1"/>
  <c r="N324" i="13"/>
  <c r="J435" i="12"/>
  <c r="BA325" i="13"/>
  <c r="BL325" i="13" l="1"/>
  <c r="BM325" i="13"/>
  <c r="BN325" i="13"/>
  <c r="BI325" i="13"/>
  <c r="BH325" i="13"/>
  <c r="BJ325" i="13"/>
  <c r="H325" i="13"/>
  <c r="AU325" i="13"/>
  <c r="AI326" i="13" s="1"/>
  <c r="BE325" i="13"/>
  <c r="AV325" i="13"/>
  <c r="AJ326" i="13" s="1"/>
  <c r="I325" i="13"/>
  <c r="BF325" i="13"/>
  <c r="J436" i="12"/>
  <c r="J325" i="13"/>
  <c r="AW325" i="13"/>
  <c r="AK326" i="13" s="1"/>
  <c r="AT326" i="13" s="1"/>
  <c r="BG325" i="13"/>
  <c r="H536" i="7"/>
  <c r="G536" i="7"/>
  <c r="J536" i="7"/>
  <c r="K536" i="7"/>
  <c r="I536" i="7"/>
  <c r="AS326" i="13" l="1"/>
  <c r="AR326" i="13"/>
  <c r="R325" i="13"/>
  <c r="AA326" i="13" s="1"/>
  <c r="L325" i="13"/>
  <c r="O325" i="13" s="1"/>
  <c r="M325" i="13"/>
  <c r="P325" i="13" s="1"/>
  <c r="S325" i="13"/>
  <c r="AB326" i="13" s="1"/>
  <c r="BK325" i="13"/>
  <c r="K325" i="13"/>
  <c r="Q325" i="13"/>
  <c r="Z326" i="13" s="1"/>
  <c r="L536" i="7"/>
  <c r="G436" i="12" s="1"/>
  <c r="F536" i="7" l="1"/>
  <c r="BJ326" i="13"/>
  <c r="N325" i="13"/>
  <c r="BI326" i="13"/>
  <c r="BH326" i="13"/>
  <c r="H436" i="12"/>
  <c r="I436" i="12" s="1"/>
  <c r="BA326" i="13"/>
  <c r="AV326" i="13"/>
  <c r="AJ327" i="13" s="1"/>
  <c r="I326" i="13"/>
  <c r="BF326" i="13"/>
  <c r="BG326" i="13"/>
  <c r="AW326" i="13"/>
  <c r="AK327" i="13" s="1"/>
  <c r="J326" i="13"/>
  <c r="H326" i="13"/>
  <c r="AU326" i="13"/>
  <c r="AI327" i="13" s="1"/>
  <c r="BE326" i="13"/>
  <c r="BL326" i="13" l="1"/>
  <c r="AR327" i="13" s="1"/>
  <c r="BM326" i="13"/>
  <c r="AS327" i="13" s="1"/>
  <c r="BN326" i="13"/>
  <c r="AT327" i="13" s="1"/>
  <c r="S326" i="13"/>
  <c r="AB327" i="13" s="1"/>
  <c r="M326" i="13"/>
  <c r="P326" i="13" s="1"/>
  <c r="L326" i="13"/>
  <c r="O326" i="13" s="1"/>
  <c r="R326" i="13"/>
  <c r="AA327" i="13" s="1"/>
  <c r="H537" i="7"/>
  <c r="J537" i="7"/>
  <c r="G537" i="7"/>
  <c r="K537" i="7"/>
  <c r="I537" i="7"/>
  <c r="J437" i="12"/>
  <c r="BK326" i="13"/>
  <c r="Q326" i="13"/>
  <c r="Z327" i="13" s="1"/>
  <c r="K326" i="13"/>
  <c r="F537" i="7" l="1"/>
  <c r="I538" i="7" s="1"/>
  <c r="BH327" i="13"/>
  <c r="BJ327" i="13"/>
  <c r="N326" i="13"/>
  <c r="BI327" i="13"/>
  <c r="L537" i="7"/>
  <c r="G437" i="12" s="1"/>
  <c r="AV327" i="13"/>
  <c r="AJ328" i="13" s="1"/>
  <c r="I327" i="13"/>
  <c r="BF327" i="13"/>
  <c r="J327" i="13"/>
  <c r="AW327" i="13"/>
  <c r="AK328" i="13" s="1"/>
  <c r="BG327" i="13"/>
  <c r="AU327" i="13"/>
  <c r="AI328" i="13" s="1"/>
  <c r="H327" i="13"/>
  <c r="BE327" i="13"/>
  <c r="BA327" i="13"/>
  <c r="H538" i="7" l="1"/>
  <c r="G538" i="7"/>
  <c r="K538" i="7"/>
  <c r="J538" i="7"/>
  <c r="S327" i="13"/>
  <c r="AB328" i="13" s="1"/>
  <c r="M327" i="13"/>
  <c r="P327" i="13" s="1"/>
  <c r="R327" i="13"/>
  <c r="AA328" i="13" s="1"/>
  <c r="L327" i="13"/>
  <c r="O327" i="13" s="1"/>
  <c r="H437" i="12"/>
  <c r="I437" i="12" s="1"/>
  <c r="BK327" i="13"/>
  <c r="Q327" i="13"/>
  <c r="Z328" i="13" s="1"/>
  <c r="K327" i="13"/>
  <c r="BM327" i="13" l="1"/>
  <c r="AS328" i="13" s="1"/>
  <c r="BN327" i="13"/>
  <c r="AT328" i="13" s="1"/>
  <c r="BL327" i="13"/>
  <c r="AR328" i="13" s="1"/>
  <c r="F538" i="7"/>
  <c r="L538" i="7"/>
  <c r="G438" i="12" s="1"/>
  <c r="H438" i="12" s="1"/>
  <c r="I438" i="12" s="1"/>
  <c r="N327" i="13"/>
  <c r="BA328" i="13"/>
  <c r="J438" i="12"/>
  <c r="BN328" i="13" l="1"/>
  <c r="BL328" i="13"/>
  <c r="BM328" i="13"/>
  <c r="BH328" i="13"/>
  <c r="BJ328" i="13"/>
  <c r="BI328" i="13"/>
  <c r="AV328" i="13"/>
  <c r="AJ329" i="13" s="1"/>
  <c r="AS329" i="13" s="1"/>
  <c r="I328" i="13"/>
  <c r="BF328" i="13"/>
  <c r="K539" i="7"/>
  <c r="H539" i="7"/>
  <c r="I539" i="7"/>
  <c r="G539" i="7"/>
  <c r="J539" i="7"/>
  <c r="AU328" i="13"/>
  <c r="AI329" i="13" s="1"/>
  <c r="H328" i="13"/>
  <c r="BE328" i="13"/>
  <c r="AW328" i="13"/>
  <c r="AK329" i="13" s="1"/>
  <c r="J328" i="13"/>
  <c r="BG328" i="13"/>
  <c r="J439" i="12"/>
  <c r="AT329" i="13" l="1"/>
  <c r="AR329" i="13"/>
  <c r="L539" i="7"/>
  <c r="G439" i="12" s="1"/>
  <c r="L328" i="13"/>
  <c r="O328" i="13" s="1"/>
  <c r="R328" i="13"/>
  <c r="AA329" i="13" s="1"/>
  <c r="S328" i="13"/>
  <c r="AB329" i="13" s="1"/>
  <c r="M328" i="13"/>
  <c r="P328" i="13" s="1"/>
  <c r="BK328" i="13"/>
  <c r="K328" i="13"/>
  <c r="Q328" i="13"/>
  <c r="Z329" i="13" s="1"/>
  <c r="BH329" i="13" l="1"/>
  <c r="F539" i="7"/>
  <c r="BI329" i="13"/>
  <c r="BJ329" i="13"/>
  <c r="N328" i="13"/>
  <c r="I329" i="13"/>
  <c r="AV329" i="13"/>
  <c r="AJ330" i="13" s="1"/>
  <c r="BF329" i="13"/>
  <c r="H439" i="12"/>
  <c r="I439" i="12" s="1"/>
  <c r="BA329" i="13"/>
  <c r="AW329" i="13"/>
  <c r="AK330" i="13" s="1"/>
  <c r="BG329" i="13"/>
  <c r="J329" i="13"/>
  <c r="H329" i="13"/>
  <c r="AU329" i="13"/>
  <c r="AI330" i="13" s="1"/>
  <c r="BE329" i="13"/>
  <c r="BL329" i="13" l="1"/>
  <c r="AR330" i="13" s="1"/>
  <c r="BM329" i="13"/>
  <c r="AS330" i="13" s="1"/>
  <c r="BN329" i="13"/>
  <c r="AT330" i="13" s="1"/>
  <c r="M329" i="13"/>
  <c r="P329" i="13" s="1"/>
  <c r="S329" i="13"/>
  <c r="AB330" i="13" s="1"/>
  <c r="R329" i="13"/>
  <c r="AA330" i="13" s="1"/>
  <c r="L329" i="13"/>
  <c r="O329" i="13" s="1"/>
  <c r="J440" i="12"/>
  <c r="I540" i="7"/>
  <c r="K540" i="7"/>
  <c r="J540" i="7"/>
  <c r="G540" i="7"/>
  <c r="H540" i="7"/>
  <c r="K329" i="13"/>
  <c r="Q329" i="13"/>
  <c r="Z330" i="13" s="1"/>
  <c r="BK329" i="13"/>
  <c r="BI330" i="13" l="1"/>
  <c r="F540" i="7"/>
  <c r="K541" i="7" s="1"/>
  <c r="BH330" i="13"/>
  <c r="N329" i="13"/>
  <c r="BJ330" i="13"/>
  <c r="AU330" i="13"/>
  <c r="AI331" i="13" s="1"/>
  <c r="H330" i="13"/>
  <c r="BE330" i="13"/>
  <c r="BA330" i="13"/>
  <c r="AV330" i="13"/>
  <c r="AJ331" i="13" s="1"/>
  <c r="BF330" i="13"/>
  <c r="I330" i="13"/>
  <c r="BG330" i="13"/>
  <c r="AW330" i="13"/>
  <c r="AK331" i="13" s="1"/>
  <c r="J330" i="13"/>
  <c r="L540" i="7"/>
  <c r="G440" i="12" s="1"/>
  <c r="H440" i="12" l="1"/>
  <c r="I440" i="12" s="1"/>
  <c r="R330" i="13"/>
  <c r="AA331" i="13" s="1"/>
  <c r="L330" i="13"/>
  <c r="O330" i="13" s="1"/>
  <c r="I541" i="7"/>
  <c r="BK330" i="13"/>
  <c r="K330" i="13"/>
  <c r="Q330" i="13"/>
  <c r="Z331" i="13" s="1"/>
  <c r="S330" i="13"/>
  <c r="AB331" i="13" s="1"/>
  <c r="M330" i="13"/>
  <c r="P330" i="13" s="1"/>
  <c r="G541" i="7"/>
  <c r="H541" i="7"/>
  <c r="J541" i="7"/>
  <c r="BL330" i="13" l="1"/>
  <c r="AR331" i="13" s="1"/>
  <c r="BM330" i="13"/>
  <c r="AS331" i="13" s="1"/>
  <c r="BN330" i="13"/>
  <c r="AT331" i="13" s="1"/>
  <c r="F541" i="7"/>
  <c r="J542" i="7" s="1"/>
  <c r="N330" i="13"/>
  <c r="L541" i="7"/>
  <c r="G441" i="12" s="1"/>
  <c r="BA331" i="13"/>
  <c r="J441" i="12"/>
  <c r="BI331" i="13" l="1"/>
  <c r="BJ331" i="13"/>
  <c r="BH331" i="13"/>
  <c r="I542" i="7"/>
  <c r="G542" i="7"/>
  <c r="H542" i="7"/>
  <c r="K542" i="7"/>
  <c r="H331" i="13"/>
  <c r="AU331" i="13"/>
  <c r="AI332" i="13" s="1"/>
  <c r="BE331" i="13"/>
  <c r="J331" i="13"/>
  <c r="AW331" i="13"/>
  <c r="AK332" i="13" s="1"/>
  <c r="BG331" i="13"/>
  <c r="H441" i="12"/>
  <c r="I441" i="12" s="1"/>
  <c r="I331" i="13"/>
  <c r="AV331" i="13"/>
  <c r="AJ332" i="13" s="1"/>
  <c r="BF331" i="13"/>
  <c r="J442" i="12" l="1"/>
  <c r="BM331" i="13"/>
  <c r="AS332" i="13" s="1"/>
  <c r="BN331" i="13"/>
  <c r="AT332" i="13" s="1"/>
  <c r="BL331" i="13"/>
  <c r="AR332" i="13" s="1"/>
  <c r="L542" i="7"/>
  <c r="G442" i="12" s="1"/>
  <c r="H442" i="12" s="1"/>
  <c r="I442" i="12" s="1"/>
  <c r="K331" i="13"/>
  <c r="BK331" i="13"/>
  <c r="Q331" i="13"/>
  <c r="Z332" i="13" s="1"/>
  <c r="S331" i="13"/>
  <c r="AB332" i="13" s="1"/>
  <c r="M331" i="13"/>
  <c r="P331" i="13" s="1"/>
  <c r="L331" i="13"/>
  <c r="O331" i="13" s="1"/>
  <c r="R331" i="13"/>
  <c r="AA332" i="13" s="1"/>
  <c r="J443" i="12" l="1"/>
  <c r="BN332" i="13"/>
  <c r="BL332" i="13"/>
  <c r="BM332" i="13"/>
  <c r="F542" i="7"/>
  <c r="BH332" i="13"/>
  <c r="BI332" i="13"/>
  <c r="N331" i="13"/>
  <c r="BJ332" i="13"/>
  <c r="H332" i="13"/>
  <c r="AU332" i="13"/>
  <c r="AI333" i="13" s="1"/>
  <c r="BE332" i="13"/>
  <c r="J332" i="13"/>
  <c r="AW332" i="13"/>
  <c r="AK333" i="13" s="1"/>
  <c r="BG332" i="13"/>
  <c r="I332" i="13"/>
  <c r="BF332" i="13"/>
  <c r="AV332" i="13"/>
  <c r="AJ333" i="13" s="1"/>
  <c r="BA332" i="13"/>
  <c r="AS333" i="13" l="1"/>
  <c r="AR333" i="13"/>
  <c r="AT333" i="13"/>
  <c r="R332" i="13"/>
  <c r="AA333" i="13" s="1"/>
  <c r="L332" i="13"/>
  <c r="O332" i="13" s="1"/>
  <c r="Q332" i="13"/>
  <c r="Z333" i="13" s="1"/>
  <c r="K332" i="13"/>
  <c r="BK332" i="13"/>
  <c r="J543" i="7"/>
  <c r="G543" i="7"/>
  <c r="H543" i="7"/>
  <c r="I543" i="7"/>
  <c r="K543" i="7"/>
  <c r="M332" i="13"/>
  <c r="P332" i="13" s="1"/>
  <c r="S332" i="13"/>
  <c r="AB333" i="13" s="1"/>
  <c r="F543" i="7" l="1"/>
  <c r="BI333" i="13"/>
  <c r="N332" i="13"/>
  <c r="BH333" i="13"/>
  <c r="BJ333" i="13"/>
  <c r="I333" i="13"/>
  <c r="AV333" i="13"/>
  <c r="AJ334" i="13" s="1"/>
  <c r="BF333" i="13"/>
  <c r="BA333" i="13"/>
  <c r="AW333" i="13"/>
  <c r="AK334" i="13" s="1"/>
  <c r="J333" i="13"/>
  <c r="BG333" i="13"/>
  <c r="H333" i="13"/>
  <c r="AU333" i="13"/>
  <c r="AI334" i="13" s="1"/>
  <c r="BE333" i="13"/>
  <c r="L543" i="7"/>
  <c r="G443" i="12" s="1"/>
  <c r="J544" i="7" l="1"/>
  <c r="K544" i="7"/>
  <c r="G544" i="7"/>
  <c r="H544" i="7"/>
  <c r="I544" i="7"/>
  <c r="H443" i="12"/>
  <c r="I443" i="12" s="1"/>
  <c r="Q333" i="13"/>
  <c r="Z334" i="13" s="1"/>
  <c r="K333" i="13"/>
  <c r="BK333" i="13"/>
  <c r="R333" i="13"/>
  <c r="AA334" i="13" s="1"/>
  <c r="L333" i="13"/>
  <c r="O333" i="13" s="1"/>
  <c r="S333" i="13"/>
  <c r="AB334" i="13" s="1"/>
  <c r="M333" i="13"/>
  <c r="P333" i="13" s="1"/>
  <c r="BL333" i="13" l="1"/>
  <c r="AR334" i="13" s="1"/>
  <c r="BM333" i="13"/>
  <c r="AS334" i="13" s="1"/>
  <c r="BN333" i="13"/>
  <c r="AT334" i="13" s="1"/>
  <c r="L544" i="7"/>
  <c r="G444" i="12" s="1"/>
  <c r="H444" i="12" s="1"/>
  <c r="I444" i="12" s="1"/>
  <c r="F544" i="7"/>
  <c r="N333" i="13"/>
  <c r="J444" i="12"/>
  <c r="BA334" i="13"/>
  <c r="BL334" i="13" l="1"/>
  <c r="BM334" i="13"/>
  <c r="BN334" i="13"/>
  <c r="BJ334" i="13"/>
  <c r="BI334" i="13"/>
  <c r="BH334" i="13"/>
  <c r="AW334" i="13"/>
  <c r="AK335" i="13" s="1"/>
  <c r="AT335" i="13" s="1"/>
  <c r="J334" i="13"/>
  <c r="BG334" i="13"/>
  <c r="I334" i="13"/>
  <c r="AV334" i="13"/>
  <c r="AJ335" i="13" s="1"/>
  <c r="BF334" i="13"/>
  <c r="BE334" i="13"/>
  <c r="AU334" i="13"/>
  <c r="AI335" i="13" s="1"/>
  <c r="H334" i="13"/>
  <c r="J445" i="12"/>
  <c r="H545" i="7"/>
  <c r="J545" i="7"/>
  <c r="G545" i="7"/>
  <c r="I545" i="7"/>
  <c r="K545" i="7"/>
  <c r="AR335" i="13" l="1"/>
  <c r="AS335" i="13"/>
  <c r="R334" i="13"/>
  <c r="AA335" i="13" s="1"/>
  <c r="L334" i="13"/>
  <c r="O334" i="13" s="1"/>
  <c r="S334" i="13"/>
  <c r="AB335" i="13" s="1"/>
  <c r="M334" i="13"/>
  <c r="P334" i="13" s="1"/>
  <c r="Q334" i="13"/>
  <c r="Z335" i="13" s="1"/>
  <c r="BK334" i="13"/>
  <c r="K334" i="13"/>
  <c r="L545" i="7"/>
  <c r="G445" i="12" s="1"/>
  <c r="F545" i="7" l="1"/>
  <c r="BI335" i="13"/>
  <c r="N334" i="13"/>
  <c r="BJ335" i="13"/>
  <c r="BH335" i="13"/>
  <c r="H445" i="12"/>
  <c r="I445" i="12" s="1"/>
  <c r="AW335" i="13"/>
  <c r="AK336" i="13" s="1"/>
  <c r="J335" i="13"/>
  <c r="BG335" i="13"/>
  <c r="BA335" i="13"/>
  <c r="I335" i="13"/>
  <c r="AV335" i="13"/>
  <c r="AJ336" i="13" s="1"/>
  <c r="BF335" i="13"/>
  <c r="H335" i="13"/>
  <c r="AU335" i="13"/>
  <c r="AI336" i="13" s="1"/>
  <c r="BE335" i="13"/>
  <c r="BM335" i="13" l="1"/>
  <c r="AS336" i="13" s="1"/>
  <c r="BN335" i="13"/>
  <c r="AT336" i="13" s="1"/>
  <c r="BL335" i="13"/>
  <c r="AR336" i="13" s="1"/>
  <c r="I546" i="7"/>
  <c r="H546" i="7"/>
  <c r="K546" i="7"/>
  <c r="G546" i="7"/>
  <c r="J546" i="7"/>
  <c r="Q335" i="13"/>
  <c r="Z336" i="13" s="1"/>
  <c r="BK335" i="13"/>
  <c r="K335" i="13"/>
  <c r="J446" i="12"/>
  <c r="R335" i="13"/>
  <c r="AA336" i="13" s="1"/>
  <c r="L335" i="13"/>
  <c r="O335" i="13" s="1"/>
  <c r="M335" i="13"/>
  <c r="P335" i="13" s="1"/>
  <c r="S335" i="13"/>
  <c r="AB336" i="13" s="1"/>
  <c r="F546" i="7" l="1"/>
  <c r="H547" i="7" s="1"/>
  <c r="BJ336" i="13"/>
  <c r="BH336" i="13"/>
  <c r="N335" i="13"/>
  <c r="BI336" i="13"/>
  <c r="I336" i="13"/>
  <c r="AV336" i="13"/>
  <c r="AJ337" i="13" s="1"/>
  <c r="BF336" i="13"/>
  <c r="J336" i="13"/>
  <c r="BG336" i="13"/>
  <c r="AW336" i="13"/>
  <c r="AK337" i="13" s="1"/>
  <c r="H336" i="13"/>
  <c r="AU336" i="13"/>
  <c r="AI337" i="13" s="1"/>
  <c r="BE336" i="13"/>
  <c r="L546" i="7"/>
  <c r="G446" i="12" s="1"/>
  <c r="BA336" i="13"/>
  <c r="I547" i="7" l="1"/>
  <c r="J547" i="7"/>
  <c r="G547" i="7"/>
  <c r="K547" i="7"/>
  <c r="H446" i="12"/>
  <c r="I446" i="12" s="1"/>
  <c r="S336" i="13"/>
  <c r="AB337" i="13" s="1"/>
  <c r="M336" i="13"/>
  <c r="P336" i="13" s="1"/>
  <c r="L336" i="13"/>
  <c r="O336" i="13" s="1"/>
  <c r="R336" i="13"/>
  <c r="AA337" i="13" s="1"/>
  <c r="BK336" i="13"/>
  <c r="K336" i="13"/>
  <c r="Q336" i="13"/>
  <c r="Z337" i="13" s="1"/>
  <c r="BN336" i="13" l="1"/>
  <c r="AT337" i="13" s="1"/>
  <c r="BL336" i="13"/>
  <c r="AR337" i="13" s="1"/>
  <c r="BM336" i="13"/>
  <c r="AS337" i="13" s="1"/>
  <c r="F547" i="7"/>
  <c r="L547" i="7"/>
  <c r="G447" i="12" s="1"/>
  <c r="H447" i="12" s="1"/>
  <c r="I447" i="12" s="1"/>
  <c r="N336" i="13"/>
  <c r="BA337" i="13"/>
  <c r="J447" i="12"/>
  <c r="BL337" i="13" l="1"/>
  <c r="BM337" i="13"/>
  <c r="BN337" i="13"/>
  <c r="BH337" i="13"/>
  <c r="BI337" i="13"/>
  <c r="BJ337" i="13"/>
  <c r="G548" i="7"/>
  <c r="J548" i="7"/>
  <c r="I548" i="7"/>
  <c r="H548" i="7"/>
  <c r="K548" i="7"/>
  <c r="H337" i="13"/>
  <c r="AU337" i="13"/>
  <c r="AI338" i="13" s="1"/>
  <c r="AR338" i="13" s="1"/>
  <c r="BE337" i="13"/>
  <c r="AV337" i="13"/>
  <c r="AJ338" i="13" s="1"/>
  <c r="I337" i="13"/>
  <c r="BF337" i="13"/>
  <c r="AW337" i="13"/>
  <c r="AK338" i="13" s="1"/>
  <c r="J337" i="13"/>
  <c r="BG337" i="13"/>
  <c r="J448" i="12"/>
  <c r="AT338" i="13" l="1"/>
  <c r="AS338" i="13"/>
  <c r="L548" i="7"/>
  <c r="G448" i="12" s="1"/>
  <c r="S337" i="13"/>
  <c r="AB338" i="13" s="1"/>
  <c r="M337" i="13"/>
  <c r="P337" i="13" s="1"/>
  <c r="R337" i="13"/>
  <c r="AA338" i="13" s="1"/>
  <c r="L337" i="13"/>
  <c r="O337" i="13" s="1"/>
  <c r="Q337" i="13"/>
  <c r="Z338" i="13" s="1"/>
  <c r="BK337" i="13"/>
  <c r="K337" i="13"/>
  <c r="F548" i="7" l="1"/>
  <c r="N337" i="13"/>
  <c r="BH338" i="13"/>
  <c r="BJ338" i="13"/>
  <c r="BI338" i="13"/>
  <c r="J338" i="13"/>
  <c r="AW338" i="13"/>
  <c r="AK339" i="13" s="1"/>
  <c r="BG338" i="13"/>
  <c r="BA338" i="13"/>
  <c r="AV338" i="13"/>
  <c r="AJ339" i="13" s="1"/>
  <c r="I338" i="13"/>
  <c r="BF338" i="13"/>
  <c r="BE338" i="13"/>
  <c r="H338" i="13"/>
  <c r="AU338" i="13"/>
  <c r="AI339" i="13" s="1"/>
  <c r="H448" i="12"/>
  <c r="I448" i="12" s="1"/>
  <c r="BL338" i="13" l="1"/>
  <c r="AR339" i="13" s="1"/>
  <c r="BM338" i="13"/>
  <c r="AS339" i="13" s="1"/>
  <c r="BN338" i="13"/>
  <c r="AT339" i="13" s="1"/>
  <c r="BK338" i="13"/>
  <c r="Q338" i="13"/>
  <c r="Z339" i="13" s="1"/>
  <c r="K338" i="13"/>
  <c r="R338" i="13"/>
  <c r="AA339" i="13" s="1"/>
  <c r="L338" i="13"/>
  <c r="O338" i="13" s="1"/>
  <c r="S338" i="13"/>
  <c r="AB339" i="13" s="1"/>
  <c r="M338" i="13"/>
  <c r="P338" i="13" s="1"/>
  <c r="J449" i="12"/>
  <c r="K549" i="7"/>
  <c r="H549" i="7"/>
  <c r="G549" i="7"/>
  <c r="I549" i="7"/>
  <c r="J549" i="7"/>
  <c r="F549" i="7" l="1"/>
  <c r="K550" i="7" s="1"/>
  <c r="BJ339" i="13"/>
  <c r="BI339" i="13"/>
  <c r="BH339" i="13"/>
  <c r="N338" i="13"/>
  <c r="J339" i="13"/>
  <c r="AW339" i="13"/>
  <c r="AK340" i="13" s="1"/>
  <c r="BG339" i="13"/>
  <c r="H339" i="13"/>
  <c r="AU339" i="13"/>
  <c r="AI340" i="13" s="1"/>
  <c r="BE339" i="13"/>
  <c r="L549" i="7"/>
  <c r="G449" i="12" s="1"/>
  <c r="I339" i="13"/>
  <c r="AV339" i="13"/>
  <c r="AJ340" i="13" s="1"/>
  <c r="BF339" i="13"/>
  <c r="BA339" i="13"/>
  <c r="H550" i="7" l="1"/>
  <c r="I550" i="7"/>
  <c r="J550" i="7"/>
  <c r="H449" i="12"/>
  <c r="I449" i="12" s="1"/>
  <c r="Q339" i="13"/>
  <c r="Z340" i="13" s="1"/>
  <c r="BK339" i="13"/>
  <c r="K339" i="13"/>
  <c r="S339" i="13"/>
  <c r="AB340" i="13" s="1"/>
  <c r="M339" i="13"/>
  <c r="P339" i="13" s="1"/>
  <c r="L339" i="13"/>
  <c r="O339" i="13" s="1"/>
  <c r="R339" i="13"/>
  <c r="AA340" i="13" s="1"/>
  <c r="G550" i="7"/>
  <c r="BM339" i="13" l="1"/>
  <c r="AS340" i="13" s="1"/>
  <c r="BN339" i="13"/>
  <c r="AT340" i="13" s="1"/>
  <c r="BL339" i="13"/>
  <c r="AR340" i="13" s="1"/>
  <c r="F550" i="7"/>
  <c r="H551" i="7" s="1"/>
  <c r="N339" i="13"/>
  <c r="J450" i="12"/>
  <c r="BA340" i="13"/>
  <c r="L550" i="7"/>
  <c r="G450" i="12" s="1"/>
  <c r="BI340" i="13" l="1"/>
  <c r="BH340" i="13"/>
  <c r="BJ340" i="13"/>
  <c r="J551" i="7"/>
  <c r="I551" i="7"/>
  <c r="K551" i="7"/>
  <c r="G551" i="7"/>
  <c r="H340" i="13"/>
  <c r="AU340" i="13"/>
  <c r="AI341" i="13" s="1"/>
  <c r="BE340" i="13"/>
  <c r="I340" i="13"/>
  <c r="AV340" i="13"/>
  <c r="AJ341" i="13" s="1"/>
  <c r="BF340" i="13"/>
  <c r="BG340" i="13"/>
  <c r="AW340" i="13"/>
  <c r="AK341" i="13" s="1"/>
  <c r="J340" i="13"/>
  <c r="H450" i="12"/>
  <c r="I450" i="12" s="1"/>
  <c r="BN340" i="13" l="1"/>
  <c r="AT341" i="13" s="1"/>
  <c r="BL340" i="13"/>
  <c r="AR341" i="13" s="1"/>
  <c r="BM340" i="13"/>
  <c r="AS341" i="13" s="1"/>
  <c r="L551" i="7"/>
  <c r="G451" i="12" s="1"/>
  <c r="H451" i="12" s="1"/>
  <c r="I451" i="12" s="1"/>
  <c r="Q340" i="13"/>
  <c r="Z341" i="13" s="1"/>
  <c r="BK340" i="13"/>
  <c r="K340" i="13"/>
  <c r="S340" i="13"/>
  <c r="AB341" i="13" s="1"/>
  <c r="M340" i="13"/>
  <c r="P340" i="13" s="1"/>
  <c r="R340" i="13"/>
  <c r="AA341" i="13" s="1"/>
  <c r="L340" i="13"/>
  <c r="O340" i="13" s="1"/>
  <c r="J451" i="12"/>
  <c r="BL341" i="13" l="1"/>
  <c r="BM341" i="13"/>
  <c r="BN341" i="13"/>
  <c r="F551" i="7"/>
  <c r="BH341" i="13"/>
  <c r="BI341" i="13"/>
  <c r="BJ341" i="13"/>
  <c r="N340" i="13"/>
  <c r="I341" i="13"/>
  <c r="AV341" i="13"/>
  <c r="AJ342" i="13" s="1"/>
  <c r="BF341" i="13"/>
  <c r="AW341" i="13"/>
  <c r="AK342" i="13" s="1"/>
  <c r="BG341" i="13"/>
  <c r="J341" i="13"/>
  <c r="BA341" i="13"/>
  <c r="AU341" i="13"/>
  <c r="AI342" i="13" s="1"/>
  <c r="H341" i="13"/>
  <c r="BE341" i="13"/>
  <c r="J452" i="12"/>
  <c r="AT342" i="13" l="1"/>
  <c r="AR342" i="13"/>
  <c r="AS342" i="13"/>
  <c r="R341" i="13"/>
  <c r="AA342" i="13" s="1"/>
  <c r="L341" i="13"/>
  <c r="O341" i="13" s="1"/>
  <c r="M341" i="13"/>
  <c r="P341" i="13" s="1"/>
  <c r="S341" i="13"/>
  <c r="AB342" i="13" s="1"/>
  <c r="BK341" i="13"/>
  <c r="K341" i="13"/>
  <c r="Q341" i="13"/>
  <c r="Z342" i="13" s="1"/>
  <c r="H552" i="7"/>
  <c r="K552" i="7"/>
  <c r="I552" i="7"/>
  <c r="J552" i="7"/>
  <c r="G552" i="7"/>
  <c r="F552" i="7" l="1"/>
  <c r="I553" i="7" s="1"/>
  <c r="BJ342" i="13"/>
  <c r="BI342" i="13"/>
  <c r="N341" i="13"/>
  <c r="BH342" i="13"/>
  <c r="L552" i="7"/>
  <c r="G452" i="12" s="1"/>
  <c r="BA342" i="13"/>
  <c r="H342" i="13"/>
  <c r="BE342" i="13"/>
  <c r="AU342" i="13"/>
  <c r="AI343" i="13" s="1"/>
  <c r="I342" i="13"/>
  <c r="BF342" i="13"/>
  <c r="AV342" i="13"/>
  <c r="AJ343" i="13" s="1"/>
  <c r="BG342" i="13"/>
  <c r="J342" i="13"/>
  <c r="AW342" i="13"/>
  <c r="AK343" i="13" s="1"/>
  <c r="J553" i="7" l="1"/>
  <c r="H553" i="7"/>
  <c r="K553" i="7"/>
  <c r="G553" i="7"/>
  <c r="H452" i="12"/>
  <c r="I452" i="12" s="1"/>
  <c r="BK342" i="13"/>
  <c r="Q342" i="13"/>
  <c r="Z343" i="13" s="1"/>
  <c r="K342" i="13"/>
  <c r="S342" i="13"/>
  <c r="AB343" i="13" s="1"/>
  <c r="M342" i="13"/>
  <c r="P342" i="13" s="1"/>
  <c r="L342" i="13"/>
  <c r="O342" i="13" s="1"/>
  <c r="R342" i="13"/>
  <c r="AA343" i="13" s="1"/>
  <c r="BL342" i="13" l="1"/>
  <c r="AR343" i="13" s="1"/>
  <c r="BM342" i="13"/>
  <c r="AS343" i="13" s="1"/>
  <c r="BN342" i="13"/>
  <c r="AT343" i="13" s="1"/>
  <c r="L553" i="7"/>
  <c r="G453" i="12" s="1"/>
  <c r="H453" i="12" s="1"/>
  <c r="I453" i="12" s="1"/>
  <c r="F553" i="7"/>
  <c r="N342" i="13"/>
  <c r="J453" i="12"/>
  <c r="BA343" i="13"/>
  <c r="BM343" i="13" l="1"/>
  <c r="BN343" i="13"/>
  <c r="BL343" i="13"/>
  <c r="BI343" i="13"/>
  <c r="BH343" i="13"/>
  <c r="BJ343" i="13"/>
  <c r="J554" i="7"/>
  <c r="I554" i="7"/>
  <c r="G554" i="7"/>
  <c r="K554" i="7"/>
  <c r="H554" i="7"/>
  <c r="J343" i="13"/>
  <c r="AW343" i="13"/>
  <c r="AK344" i="13" s="1"/>
  <c r="BG343" i="13"/>
  <c r="H343" i="13"/>
  <c r="BE343" i="13"/>
  <c r="AU343" i="13"/>
  <c r="AI344" i="13" s="1"/>
  <c r="J454" i="12"/>
  <c r="AV343" i="13"/>
  <c r="AJ344" i="13" s="1"/>
  <c r="I343" i="13"/>
  <c r="BF343" i="13"/>
  <c r="AR344" i="13" l="1"/>
  <c r="AS344" i="13"/>
  <c r="AT344" i="13"/>
  <c r="Q343" i="13"/>
  <c r="Z344" i="13" s="1"/>
  <c r="K343" i="13"/>
  <c r="BK343" i="13"/>
  <c r="M343" i="13"/>
  <c r="P343" i="13" s="1"/>
  <c r="S343" i="13"/>
  <c r="AB344" i="13" s="1"/>
  <c r="L343" i="13"/>
  <c r="O343" i="13" s="1"/>
  <c r="R343" i="13"/>
  <c r="AA344" i="13" s="1"/>
  <c r="L554" i="7"/>
  <c r="G454" i="12" s="1"/>
  <c r="F554" i="7" l="1"/>
  <c r="BJ344" i="13"/>
  <c r="BI344" i="13"/>
  <c r="BH344" i="13"/>
  <c r="N343" i="13"/>
  <c r="J344" i="13"/>
  <c r="AW344" i="13"/>
  <c r="AK345" i="13" s="1"/>
  <c r="BG344" i="13"/>
  <c r="BF344" i="13"/>
  <c r="I344" i="13"/>
  <c r="AV344" i="13"/>
  <c r="AJ345" i="13" s="1"/>
  <c r="BA344" i="13"/>
  <c r="H344" i="13"/>
  <c r="AU344" i="13"/>
  <c r="AI345" i="13" s="1"/>
  <c r="BE344" i="13"/>
  <c r="H454" i="12"/>
  <c r="I454" i="12" s="1"/>
  <c r="BN344" i="13" l="1"/>
  <c r="AT345" i="13" s="1"/>
  <c r="BL344" i="13"/>
  <c r="AR345" i="13" s="1"/>
  <c r="BM344" i="13"/>
  <c r="AS345" i="13" s="1"/>
  <c r="J455" i="12"/>
  <c r="K344" i="13"/>
  <c r="Q344" i="13"/>
  <c r="Z345" i="13" s="1"/>
  <c r="BK344" i="13"/>
  <c r="S344" i="13"/>
  <c r="AB345" i="13" s="1"/>
  <c r="M344" i="13"/>
  <c r="P344" i="13" s="1"/>
  <c r="L344" i="13"/>
  <c r="O344" i="13" s="1"/>
  <c r="R344" i="13"/>
  <c r="AA345" i="13" s="1"/>
  <c r="J555" i="7"/>
  <c r="H555" i="7"/>
  <c r="K555" i="7"/>
  <c r="G555" i="7"/>
  <c r="I555" i="7"/>
  <c r="F555" i="7" l="1"/>
  <c r="BJ345" i="13"/>
  <c r="BH345" i="13"/>
  <c r="N344" i="13"/>
  <c r="BI345" i="13"/>
  <c r="AU345" i="13"/>
  <c r="AI346" i="13" s="1"/>
  <c r="BE345" i="13"/>
  <c r="H345" i="13"/>
  <c r="AV345" i="13"/>
  <c r="AJ346" i="13" s="1"/>
  <c r="I345" i="13"/>
  <c r="BF345" i="13"/>
  <c r="J345" i="13"/>
  <c r="AW345" i="13"/>
  <c r="AK346" i="13" s="1"/>
  <c r="BG345" i="13"/>
  <c r="L555" i="7"/>
  <c r="G455" i="12" s="1"/>
  <c r="BA345" i="13"/>
  <c r="R345" i="13" l="1"/>
  <c r="AA346" i="13" s="1"/>
  <c r="L345" i="13"/>
  <c r="O345" i="13" s="1"/>
  <c r="BK345" i="13"/>
  <c r="Q345" i="13"/>
  <c r="Z346" i="13" s="1"/>
  <c r="K345" i="13"/>
  <c r="J556" i="7"/>
  <c r="H556" i="7"/>
  <c r="H455" i="12"/>
  <c r="I455" i="12" s="1"/>
  <c r="M345" i="13"/>
  <c r="P345" i="13" s="1"/>
  <c r="S345" i="13"/>
  <c r="AB346" i="13" s="1"/>
  <c r="I556" i="7"/>
  <c r="G556" i="7"/>
  <c r="K556" i="7"/>
  <c r="BL345" i="13" l="1"/>
  <c r="BM345" i="13"/>
  <c r="AS346" i="13" s="1"/>
  <c r="BN345" i="13"/>
  <c r="AT346" i="13" s="1"/>
  <c r="F556" i="7"/>
  <c r="N345" i="13"/>
  <c r="L556" i="7"/>
  <c r="G456" i="12" s="1"/>
  <c r="J456" i="12"/>
  <c r="BA346" i="13"/>
  <c r="BI346" i="13" l="1"/>
  <c r="BJ346" i="13"/>
  <c r="BH346" i="13"/>
  <c r="AV346" i="13"/>
  <c r="BF346" i="13"/>
  <c r="I346" i="13"/>
  <c r="AW346" i="13"/>
  <c r="J346" i="13"/>
  <c r="BG346" i="13"/>
  <c r="H456" i="12"/>
  <c r="I456" i="12" s="1"/>
  <c r="H346" i="13"/>
  <c r="AU346" i="13"/>
  <c r="BE346" i="13"/>
  <c r="BL346" i="13" l="1"/>
  <c r="BM346" i="13"/>
  <c r="BN346" i="13"/>
  <c r="K346" i="13"/>
  <c r="Q346" i="13"/>
  <c r="BK346" i="13"/>
  <c r="S346" i="13"/>
  <c r="M346" i="13"/>
  <c r="P346" i="13" s="1"/>
  <c r="R346" i="13"/>
  <c r="L346" i="13"/>
  <c r="O346" i="13" s="1"/>
  <c r="N346" i="13" l="1"/>
</calcChain>
</file>

<file path=xl/sharedStrings.xml><?xml version="1.0" encoding="utf-8"?>
<sst xmlns="http://schemas.openxmlformats.org/spreadsheetml/2006/main" count="211" uniqueCount="66">
  <si>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</si>
  <si>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</si>
  <si>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</si>
  <si>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</si>
  <si>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</si>
  <si>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</si>
  <si>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</si>
  <si>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</si>
  <si>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</si>
  <si>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</si>
  <si>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</si>
  <si>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</si>
  <si>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</si>
  <si>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</si>
  <si>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</si>
  <si>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</si>
  <si>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</si>
  <si>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</si>
  <si>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</si>
  <si>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</si>
  <si>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</si>
  <si>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</si>
  <si>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</si>
  <si>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</si>
  <si>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</si>
  <si>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</si>
  <si>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</si>
  <si>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</si>
  <si>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</si>
  <si>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</si>
  <si>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</si>
  <si>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</si>
  <si>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</si>
  <si>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</si>
  <si>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</si>
  <si>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</si>
  <si>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</si>
  <si>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</si>
  <si>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</si>
  <si>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</si>
  <si>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</si>
  <si>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</si>
  <si>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</si>
  <si>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</si>
  <si>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</si>
  <si>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</si>
  <si>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</si>
  <si>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</si>
  <si>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</si>
  <si>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</si>
  <si>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</si>
  <si>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</si>
  <si>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</si>
  <si>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</si>
  <si>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</si>
  <si>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</si>
  <si>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</si>
  <si>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Interest rate</t>
  </si>
  <si>
    <t>World</t>
  </si>
  <si>
    <t>Current</t>
  </si>
  <si>
    <t>Per capita income</t>
  </si>
  <si>
    <t>14.6.1</t>
  </si>
  <si>
    <t>14.6.3</t>
  </si>
  <si>
    <t>Impact of climate change</t>
  </si>
  <si>
    <t>watermark</t>
  </si>
  <si>
    <t>peturbed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</si>
</sst>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6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0"/>
  <sheetViews>
    <sheetView zoomScale="130" zoomScaleNormal="130" workbookViewId="0">
      <pane xSplit="5" ySplit="5" topLeftCell="K276" activePane="bottomRight" state="frozen"/>
      <selection pane="topRight" activeCell="F1" sqref="F1"/>
      <selection pane="bottomLeft" activeCell="A6" sqref="A6"/>
      <selection pane="bottomRight" activeCell="K277" sqref="K277"/>
    </sheetView>
  </sheetViews>
  <sheetFormatPr defaultColWidth="9.109375" defaultRowHeight="14.4" x14ac:dyDescent="0.3"/>
  <cols>
    <col min="6" max="6" width="10" bestFit="1" customWidth="1"/>
    <col min="12" max="12" width="9.44140625" customWidth="1"/>
  </cols>
  <sheetData>
    <row r="1" spans="1:37" x14ac:dyDescent="0.3">
      <c r="A1" t="s">
        <v>10</v>
      </c>
      <c r="G1" t="s">
        <v>11</v>
      </c>
      <c r="N1" t="s">
        <v>65</v>
      </c>
    </row>
    <row r="2" spans="1:37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37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37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N4">
        <v>0.13</v>
      </c>
      <c r="O4">
        <v>0.2</v>
      </c>
      <c r="P4">
        <v>0.32</v>
      </c>
      <c r="Q4">
        <v>0.25</v>
      </c>
      <c r="R4">
        <v>0.1</v>
      </c>
      <c r="S4">
        <f>1/2.13</f>
        <v>0.46948356807511737</v>
      </c>
    </row>
    <row r="5" spans="1:37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O5">
        <f>1-EXP(-1/363)</f>
        <v>2.7510298994511961E-3</v>
      </c>
      <c r="P5">
        <f>1-EXP(-1/74)</f>
        <v>1.3422615899161938E-2</v>
      </c>
      <c r="Q5">
        <f>1-EXP(-1/17)</f>
        <v>5.7126856145125027E-2</v>
      </c>
      <c r="R5">
        <f>1-EXP(-1/2)</f>
        <v>0.39346934028736658</v>
      </c>
      <c r="S5">
        <v>275</v>
      </c>
    </row>
    <row r="6" spans="1:37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M6">
        <f>F6</f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>SUM(N6:R6,S$5)</f>
        <v>275</v>
      </c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0">G6*(1-G$5)+G$4*$F6*$L$4/1000</f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ref="L7:L70" si="1">SUM(G7:K7,L$5)</f>
        <v>275</v>
      </c>
      <c r="M7">
        <f t="shared" ref="M7:M70" si="2">F7</f>
        <v>3</v>
      </c>
      <c r="N7" s="2">
        <f t="shared" ref="N7:N70" si="3">N6*(1-N$5)+N$4*$M6*$L$4/1000</f>
        <v>0</v>
      </c>
      <c r="O7" s="2">
        <f>O6*(1-O$5)+O$4*$M6*$L$4/1000</f>
        <v>0</v>
      </c>
      <c r="P7" s="2">
        <f t="shared" ref="P7:P70" si="4">P6*(1-P$5)+P$4*$M6*$L$4/1000</f>
        <v>0</v>
      </c>
      <c r="Q7" s="2">
        <f t="shared" ref="Q7:Q70" si="5">Q6*(1-Q$5)+Q$4*$M6*$L$4/1000</f>
        <v>0</v>
      </c>
      <c r="R7" s="2">
        <f t="shared" ref="R7:R70" si="6">R6*(1-R$5)+R$4*$M6*$L$4/1000</f>
        <v>0</v>
      </c>
      <c r="S7" s="2">
        <f t="shared" ref="S7:S70" si="7">SUM(N7:R7,S$5)</f>
        <v>275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0"/>
        <v>1.8309859154929577E-4</v>
      </c>
      <c r="H8" s="2">
        <f t="shared" si="0"/>
        <v>2.8169014084507049E-4</v>
      </c>
      <c r="I8" s="2">
        <f t="shared" si="0"/>
        <v>4.5070422535211269E-4</v>
      </c>
      <c r="J8" s="2">
        <f t="shared" si="0"/>
        <v>3.5211267605633799E-4</v>
      </c>
      <c r="K8" s="2">
        <f t="shared" si="0"/>
        <v>1.4084507042253525E-4</v>
      </c>
      <c r="L8" s="2">
        <f t="shared" si="1"/>
        <v>275.00140845070422</v>
      </c>
      <c r="M8">
        <f t="shared" si="2"/>
        <v>3</v>
      </c>
      <c r="N8" s="2">
        <f t="shared" si="3"/>
        <v>1.8309859154929577E-4</v>
      </c>
      <c r="O8" s="2">
        <f t="shared" ref="O8:O71" si="8">O7*(1-O$5)+O$4*$M7*$L$4/1000</f>
        <v>2.8169014084507049E-4</v>
      </c>
      <c r="P8" s="2">
        <f t="shared" si="4"/>
        <v>4.5070422535211269E-4</v>
      </c>
      <c r="Q8" s="2">
        <f t="shared" si="5"/>
        <v>3.5211267605633799E-4</v>
      </c>
      <c r="R8" s="2">
        <f t="shared" si="6"/>
        <v>1.4084507042253525E-4</v>
      </c>
      <c r="S8" s="2">
        <f t="shared" si="7"/>
        <v>275.00140845070422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0"/>
        <v>3.6619718309859154E-4</v>
      </c>
      <c r="H9" s="2">
        <f t="shared" si="0"/>
        <v>5.626053436902955E-4</v>
      </c>
      <c r="I9" s="2">
        <f t="shared" si="0"/>
        <v>8.9535882100319464E-4</v>
      </c>
      <c r="J9" s="2">
        <f t="shared" si="0"/>
        <v>6.8411026192073058E-4</v>
      </c>
      <c r="K9" s="2">
        <f t="shared" si="0"/>
        <v>2.2627192390318784E-4</v>
      </c>
      <c r="L9" s="2">
        <f t="shared" si="1"/>
        <v>275.00273454353362</v>
      </c>
      <c r="M9">
        <f t="shared" si="2"/>
        <v>3</v>
      </c>
      <c r="N9" s="2">
        <f t="shared" si="3"/>
        <v>3.6619718309859154E-4</v>
      </c>
      <c r="O9" s="2">
        <f t="shared" si="8"/>
        <v>5.626053436902955E-4</v>
      </c>
      <c r="P9" s="2">
        <f t="shared" si="4"/>
        <v>8.9535882100319464E-4</v>
      </c>
      <c r="Q9" s="2">
        <f t="shared" si="5"/>
        <v>6.8411026192073058E-4</v>
      </c>
      <c r="R9" s="2">
        <f t="shared" si="6"/>
        <v>2.2627192390318784E-4</v>
      </c>
      <c r="S9" s="2">
        <f t="shared" si="7"/>
        <v>275.00273454353362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0"/>
        <v>5.4929577464788728E-4</v>
      </c>
      <c r="H10" s="2">
        <f t="shared" si="0"/>
        <v>8.4274774041328301E-4</v>
      </c>
      <c r="I10" s="2">
        <f t="shared" si="0"/>
        <v>1.334044988809055E-3</v>
      </c>
      <c r="J10" s="2">
        <f t="shared" si="0"/>
        <v>9.9714186945691922E-4</v>
      </c>
      <c r="K10" s="2">
        <f t="shared" si="0"/>
        <v>2.7808592970198257E-4</v>
      </c>
      <c r="L10" s="2">
        <f t="shared" si="1"/>
        <v>275.004001316303</v>
      </c>
      <c r="M10">
        <f t="shared" si="2"/>
        <v>3</v>
      </c>
      <c r="N10" s="2">
        <f t="shared" si="3"/>
        <v>5.4929577464788728E-4</v>
      </c>
      <c r="O10" s="2">
        <f t="shared" si="8"/>
        <v>8.4274774041328301E-4</v>
      </c>
      <c r="P10" s="2">
        <f t="shared" si="4"/>
        <v>1.334044988809055E-3</v>
      </c>
      <c r="Q10" s="2">
        <f t="shared" si="5"/>
        <v>9.9714186945691922E-4</v>
      </c>
      <c r="R10" s="2">
        <f t="shared" si="6"/>
        <v>2.7808592970198257E-4</v>
      </c>
      <c r="S10" s="2">
        <f t="shared" si="7"/>
        <v>275.004001316303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0"/>
        <v>7.3239436619718307E-4</v>
      </c>
      <c r="H11" s="2">
        <f t="shared" si="0"/>
        <v>1.1221194570267816E-3</v>
      </c>
      <c r="I11" s="2">
        <f t="shared" si="0"/>
        <v>1.766842840684182E-3</v>
      </c>
      <c r="J11" s="2">
        <f t="shared" si="0"/>
        <v>1.2922909653805107E-3</v>
      </c>
      <c r="K11" s="2">
        <f t="shared" si="0"/>
        <v>3.0951271282147975E-4</v>
      </c>
      <c r="L11" s="2">
        <f t="shared" si="1"/>
        <v>275.0052231603421</v>
      </c>
      <c r="M11">
        <f t="shared" si="2"/>
        <v>3</v>
      </c>
      <c r="N11" s="2">
        <f t="shared" si="3"/>
        <v>7.3239436619718307E-4</v>
      </c>
      <c r="O11" s="2">
        <f t="shared" si="8"/>
        <v>1.1221194570267816E-3</v>
      </c>
      <c r="P11" s="2">
        <f t="shared" si="4"/>
        <v>1.766842840684182E-3</v>
      </c>
      <c r="Q11" s="2">
        <f t="shared" si="5"/>
        <v>1.2922909653805107E-3</v>
      </c>
      <c r="R11" s="2">
        <f t="shared" si="6"/>
        <v>3.0951271282147975E-4</v>
      </c>
      <c r="S11" s="2">
        <f t="shared" si="7"/>
        <v>275.0052231603421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0"/>
        <v>9.1549295774647887E-4</v>
      </c>
      <c r="H12" s="2">
        <f t="shared" si="0"/>
        <v>1.4007226136948155E-3</v>
      </c>
      <c r="I12" s="2">
        <f t="shared" si="0"/>
        <v>2.1938314132316067E-3</v>
      </c>
      <c r="J12" s="2">
        <f t="shared" si="0"/>
        <v>1.5705791213599116E-3</v>
      </c>
      <c r="K12" s="2">
        <f t="shared" si="0"/>
        <v>3.2857402031959419E-4</v>
      </c>
      <c r="L12" s="2">
        <f t="shared" si="1"/>
        <v>275.00640920012637</v>
      </c>
      <c r="M12">
        <f t="shared" si="2"/>
        <v>3</v>
      </c>
      <c r="N12" s="2">
        <f t="shared" si="3"/>
        <v>9.1549295774647887E-4</v>
      </c>
      <c r="O12" s="2">
        <f t="shared" si="8"/>
        <v>1.4007226136948155E-3</v>
      </c>
      <c r="P12" s="2">
        <f t="shared" si="4"/>
        <v>2.1938314132316067E-3</v>
      </c>
      <c r="Q12" s="2">
        <f t="shared" si="5"/>
        <v>1.5705791213599116E-3</v>
      </c>
      <c r="R12" s="2">
        <f t="shared" si="6"/>
        <v>3.2857402031959419E-4</v>
      </c>
      <c r="S12" s="2">
        <f t="shared" si="7"/>
        <v>275.00640920012637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0"/>
        <v>1.0985915492957746E-3</v>
      </c>
      <c r="H13" s="2">
        <f t="shared" si="0"/>
        <v>1.6785593247487741E-3</v>
      </c>
      <c r="I13" s="2">
        <f t="shared" si="0"/>
        <v>2.6150886821763959E-3</v>
      </c>
      <c r="J13" s="2">
        <f t="shared" si="0"/>
        <v>1.832969549885785E-3</v>
      </c>
      <c r="K13" s="2">
        <f t="shared" si="0"/>
        <v>3.4013528773141094E-4</v>
      </c>
      <c r="L13" s="2">
        <f t="shared" si="1"/>
        <v>275.00756534439381</v>
      </c>
      <c r="M13">
        <f t="shared" si="2"/>
        <v>3</v>
      </c>
      <c r="N13" s="2">
        <f t="shared" si="3"/>
        <v>1.0985915492957746E-3</v>
      </c>
      <c r="O13" s="2">
        <f t="shared" si="8"/>
        <v>1.6785593247487741E-3</v>
      </c>
      <c r="P13" s="2">
        <f t="shared" si="4"/>
        <v>2.6150886821763959E-3</v>
      </c>
      <c r="Q13" s="2">
        <f t="shared" si="5"/>
        <v>1.832969549885785E-3</v>
      </c>
      <c r="R13" s="2">
        <f t="shared" si="6"/>
        <v>3.4013528773141094E-4</v>
      </c>
      <c r="S13" s="2">
        <f t="shared" si="7"/>
        <v>275.00756534439381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0"/>
        <v>1.2816901408450702E-3</v>
      </c>
      <c r="H14" s="2">
        <f t="shared" si="0"/>
        <v>1.9556316987034581E-3</v>
      </c>
      <c r="I14" s="2">
        <f t="shared" si="0"/>
        <v>3.0306915766054091E-3</v>
      </c>
      <c r="J14" s="2">
        <f t="shared" si="0"/>
        <v>2.0803704381474031E-3</v>
      </c>
      <c r="K14" s="2">
        <f t="shared" si="0"/>
        <v>3.4714755088181436E-4</v>
      </c>
      <c r="L14" s="2">
        <f t="shared" si="1"/>
        <v>275.00869553140518</v>
      </c>
      <c r="M14">
        <f t="shared" si="2"/>
        <v>3</v>
      </c>
      <c r="N14" s="2">
        <f t="shared" si="3"/>
        <v>1.2816901408450702E-3</v>
      </c>
      <c r="O14" s="2">
        <f t="shared" si="8"/>
        <v>1.9556316987034581E-3</v>
      </c>
      <c r="P14" s="2">
        <f t="shared" si="4"/>
        <v>3.0306915766054091E-3</v>
      </c>
      <c r="Q14" s="2">
        <f t="shared" si="5"/>
        <v>2.0803704381474031E-3</v>
      </c>
      <c r="R14" s="2">
        <f t="shared" si="6"/>
        <v>3.4714755088181436E-4</v>
      </c>
      <c r="S14" s="2">
        <f t="shared" si="7"/>
        <v>275.00869553140518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0"/>
        <v>1.4647887323943659E-3</v>
      </c>
      <c r="H15" s="2">
        <f t="shared" si="0"/>
        <v>2.231941838273081E-3</v>
      </c>
      <c r="I15" s="2">
        <f t="shared" si="0"/>
        <v>3.4407159930159217E-3</v>
      </c>
      <c r="J15" s="2">
        <f t="shared" si="0"/>
        <v>2.3136380914551237E-3</v>
      </c>
      <c r="K15" s="2">
        <f t="shared" si="0"/>
        <v>3.5140070347650706E-4</v>
      </c>
      <c r="L15" s="2">
        <f t="shared" si="1"/>
        <v>275.00980248535859</v>
      </c>
      <c r="M15">
        <f t="shared" si="2"/>
        <v>3</v>
      </c>
      <c r="N15" s="2">
        <f t="shared" si="3"/>
        <v>1.4647887323943659E-3</v>
      </c>
      <c r="O15" s="2">
        <f t="shared" si="8"/>
        <v>2.231941838273081E-3</v>
      </c>
      <c r="P15" s="2">
        <f t="shared" si="4"/>
        <v>3.4407159930159217E-3</v>
      </c>
      <c r="Q15" s="2">
        <f t="shared" si="5"/>
        <v>2.3136380914551237E-3</v>
      </c>
      <c r="R15" s="2">
        <f t="shared" si="6"/>
        <v>3.5140070347650706E-4</v>
      </c>
      <c r="S15" s="2">
        <f t="shared" si="7"/>
        <v>275.00980248535859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0"/>
        <v>1.6478873239436616E-3</v>
      </c>
      <c r="H16" s="2">
        <f t="shared" si="0"/>
        <v>2.5074918403872265E-3</v>
      </c>
      <c r="I16" s="2">
        <f t="shared" si="0"/>
        <v>3.845236809175678E-3</v>
      </c>
      <c r="J16" s="2">
        <f t="shared" si="0"/>
        <v>2.5335798970890231E-3</v>
      </c>
      <c r="K16" s="2">
        <f t="shared" si="0"/>
        <v>3.5398037092562458E-4</v>
      </c>
      <c r="L16" s="2">
        <f t="shared" si="1"/>
        <v>275.01088817624151</v>
      </c>
      <c r="M16">
        <f t="shared" si="2"/>
        <v>3</v>
      </c>
      <c r="N16" s="2">
        <f t="shared" si="3"/>
        <v>1.6478873239436616E-3</v>
      </c>
      <c r="O16" s="2">
        <f t="shared" si="8"/>
        <v>2.5074918403872265E-3</v>
      </c>
      <c r="P16" s="2">
        <f t="shared" si="4"/>
        <v>3.845236809175678E-3</v>
      </c>
      <c r="Q16" s="2">
        <f t="shared" si="5"/>
        <v>2.5335798970890231E-3</v>
      </c>
      <c r="R16" s="2">
        <f t="shared" si="6"/>
        <v>3.5398037092562458E-4</v>
      </c>
      <c r="S16" s="2">
        <f t="shared" si="7"/>
        <v>275.01088817624151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0"/>
        <v>1.8309859154929573E-3</v>
      </c>
      <c r="H17" s="2">
        <f t="shared" si="0"/>
        <v>2.782283796206762E-3</v>
      </c>
      <c r="I17" s="2">
        <f t="shared" si="0"/>
        <v>4.2443278977969063E-3</v>
      </c>
      <c r="J17" s="2">
        <f t="shared" si="0"/>
        <v>2.7409571188321759E-3</v>
      </c>
      <c r="K17" s="2">
        <f t="shared" si="0"/>
        <v>3.5554501832537699E-4</v>
      </c>
      <c r="L17" s="2">
        <f t="shared" si="1"/>
        <v>275.01195409974667</v>
      </c>
      <c r="M17">
        <f t="shared" si="2"/>
        <v>3</v>
      </c>
      <c r="N17" s="2">
        <f t="shared" si="3"/>
        <v>1.8309859154929573E-3</v>
      </c>
      <c r="O17" s="2">
        <f t="shared" si="8"/>
        <v>2.782283796206762E-3</v>
      </c>
      <c r="P17" s="2">
        <f t="shared" si="4"/>
        <v>4.2443278977969063E-3</v>
      </c>
      <c r="Q17" s="2">
        <f t="shared" si="5"/>
        <v>2.7409571188321759E-3</v>
      </c>
      <c r="R17" s="2">
        <f t="shared" si="6"/>
        <v>3.5554501832537699E-4</v>
      </c>
      <c r="S17" s="2">
        <f t="shared" si="7"/>
        <v>275.01195409974667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0"/>
        <v>2.014084507042253E-3</v>
      </c>
      <c r="H18" s="2">
        <f t="shared" si="0"/>
        <v>3.0563197911397093E-3</v>
      </c>
      <c r="I18" s="2">
        <f t="shared" si="0"/>
        <v>4.6380621400267932E-3</v>
      </c>
      <c r="J18" s="2">
        <f t="shared" si="0"/>
        <v>2.936487531861032E-3</v>
      </c>
      <c r="K18" s="2">
        <f t="shared" si="0"/>
        <v>3.5649402494496651E-4</v>
      </c>
      <c r="L18" s="2">
        <f t="shared" si="1"/>
        <v>275.01300144799501</v>
      </c>
      <c r="M18">
        <f t="shared" si="2"/>
        <v>3</v>
      </c>
      <c r="N18" s="2">
        <f t="shared" si="3"/>
        <v>2.014084507042253E-3</v>
      </c>
      <c r="O18" s="2">
        <f t="shared" si="8"/>
        <v>3.0563197911397093E-3</v>
      </c>
      <c r="P18" s="2">
        <f t="shared" si="4"/>
        <v>4.6380621400267932E-3</v>
      </c>
      <c r="Q18" s="2">
        <f t="shared" si="5"/>
        <v>2.936487531861032E-3</v>
      </c>
      <c r="R18" s="2">
        <f t="shared" si="6"/>
        <v>3.5649402494496651E-4</v>
      </c>
      <c r="S18" s="2">
        <f t="shared" si="7"/>
        <v>275.01300144799501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0"/>
        <v>2.1971830985915487E-3</v>
      </c>
      <c r="H19" s="2">
        <f t="shared" si="0"/>
        <v>3.3296019048570701E-3</v>
      </c>
      <c r="I19" s="2">
        <f t="shared" si="0"/>
        <v>5.0265114387568807E-3</v>
      </c>
      <c r="J19" s="2">
        <f t="shared" si="0"/>
        <v>3.1208479071127915E-3</v>
      </c>
      <c r="K19" s="2">
        <f t="shared" si="0"/>
        <v>3.570696265560178E-4</v>
      </c>
      <c r="L19" s="2">
        <f t="shared" si="1"/>
        <v>275.0140312139759</v>
      </c>
      <c r="M19">
        <f t="shared" si="2"/>
        <v>3</v>
      </c>
      <c r="N19" s="2">
        <f t="shared" si="3"/>
        <v>2.1971830985915487E-3</v>
      </c>
      <c r="O19" s="2">
        <f t="shared" si="8"/>
        <v>3.3296019048570701E-3</v>
      </c>
      <c r="P19" s="2">
        <f t="shared" si="4"/>
        <v>5.0265114387568807E-3</v>
      </c>
      <c r="Q19" s="2">
        <f t="shared" si="5"/>
        <v>3.1208479071127915E-3</v>
      </c>
      <c r="R19" s="2">
        <f t="shared" si="6"/>
        <v>3.570696265560178E-4</v>
      </c>
      <c r="S19" s="2">
        <f t="shared" si="7"/>
        <v>275.0140312139759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0"/>
        <v>2.3802816901408444E-3</v>
      </c>
      <c r="H20" s="2">
        <f t="shared" si="0"/>
        <v>3.6021322113086091E-3</v>
      </c>
      <c r="I20" s="2">
        <f t="shared" si="0"/>
        <v>5.4097467317538155E-3</v>
      </c>
      <c r="J20" s="2">
        <f t="shared" si="0"/>
        <v>3.2946763537286825E-3</v>
      </c>
      <c r="K20" s="2">
        <f t="shared" si="0"/>
        <v>3.5741874658090037E-4</v>
      </c>
      <c r="L20" s="2">
        <f t="shared" si="1"/>
        <v>275.01504425573353</v>
      </c>
      <c r="M20">
        <f t="shared" si="2"/>
        <v>3</v>
      </c>
      <c r="N20" s="2">
        <f t="shared" si="3"/>
        <v>2.3802816901408444E-3</v>
      </c>
      <c r="O20" s="2">
        <f t="shared" si="8"/>
        <v>3.6021322113086091E-3</v>
      </c>
      <c r="P20" s="2">
        <f t="shared" si="4"/>
        <v>5.4097467317538155E-3</v>
      </c>
      <c r="Q20" s="2">
        <f t="shared" si="5"/>
        <v>3.2946763537286825E-3</v>
      </c>
      <c r="R20" s="2">
        <f t="shared" si="6"/>
        <v>3.5741874658090037E-4</v>
      </c>
      <c r="S20" s="2">
        <f t="shared" si="7"/>
        <v>275.01504425573353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0"/>
        <v>2.56338028169014E-3</v>
      </c>
      <c r="H21" s="2">
        <f t="shared" si="0"/>
        <v>3.8739127787385938E-3</v>
      </c>
      <c r="I21" s="2">
        <f t="shared" si="0"/>
        <v>5.7878380046138501E-3</v>
      </c>
      <c r="J21" s="2">
        <f t="shared" si="0"/>
        <v>3.4585745276808169E-3</v>
      </c>
      <c r="K21" s="2">
        <f t="shared" si="0"/>
        <v>3.576304985799113E-4</v>
      </c>
      <c r="L21" s="2">
        <f t="shared" si="1"/>
        <v>275.01604133609129</v>
      </c>
      <c r="M21">
        <f t="shared" si="2"/>
        <v>3</v>
      </c>
      <c r="N21" s="2">
        <f t="shared" si="3"/>
        <v>2.56338028169014E-3</v>
      </c>
      <c r="O21" s="2">
        <f t="shared" si="8"/>
        <v>3.8739127787385938E-3</v>
      </c>
      <c r="P21" s="2">
        <f t="shared" si="4"/>
        <v>5.7878380046138501E-3</v>
      </c>
      <c r="Q21" s="2">
        <f t="shared" si="5"/>
        <v>3.4585745276808169E-3</v>
      </c>
      <c r="R21" s="2">
        <f t="shared" si="6"/>
        <v>3.576304985799113E-4</v>
      </c>
      <c r="S21" s="2">
        <f t="shared" si="7"/>
        <v>275.01604133609129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0"/>
        <v>2.7464788732394357E-3</v>
      </c>
      <c r="H22" s="2">
        <f t="shared" si="0"/>
        <v>4.1449456697014884E-3</v>
      </c>
      <c r="I22" s="2">
        <f t="shared" si="0"/>
        <v>6.1608543035434589E-3</v>
      </c>
      <c r="J22" s="2">
        <f t="shared" si="0"/>
        <v>3.613109714227139E-3</v>
      </c>
      <c r="K22" s="2">
        <f t="shared" si="0"/>
        <v>3.5775893265956689E-4</v>
      </c>
      <c r="L22" s="2">
        <f t="shared" si="1"/>
        <v>275.01702314749338</v>
      </c>
      <c r="M22">
        <f t="shared" si="2"/>
        <v>3</v>
      </c>
      <c r="N22" s="2">
        <f t="shared" si="3"/>
        <v>2.7464788732394357E-3</v>
      </c>
      <c r="O22" s="2">
        <f t="shared" si="8"/>
        <v>4.1449456697014884E-3</v>
      </c>
      <c r="P22" s="2">
        <f t="shared" si="4"/>
        <v>6.1608543035434589E-3</v>
      </c>
      <c r="Q22" s="2">
        <f t="shared" si="5"/>
        <v>3.613109714227139E-3</v>
      </c>
      <c r="R22" s="2">
        <f t="shared" si="6"/>
        <v>3.5775893265956689E-4</v>
      </c>
      <c r="S22" s="2">
        <f t="shared" si="7"/>
        <v>275.01702314749338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9">G22*(1-G$5)+G$4*$F22*$L$4/1000</f>
        <v>2.9295774647887314E-3</v>
      </c>
      <c r="H23" s="2">
        <f t="shared" si="9"/>
        <v>4.4152329410776089E-3</v>
      </c>
      <c r="I23" s="2">
        <f t="shared" si="9"/>
        <v>6.5288637479684088E-3</v>
      </c>
      <c r="J23" s="2">
        <f t="shared" si="9"/>
        <v>3.7588167914022696E-3</v>
      </c>
      <c r="K23" s="2">
        <f t="shared" si="9"/>
        <v>3.5783683186662994E-4</v>
      </c>
      <c r="L23" s="2">
        <f t="shared" si="1"/>
        <v>275.01799032777711</v>
      </c>
      <c r="M23">
        <f t="shared" si="2"/>
        <v>3</v>
      </c>
      <c r="N23" s="2">
        <f t="shared" si="3"/>
        <v>2.9295774647887314E-3</v>
      </c>
      <c r="O23" s="2">
        <f t="shared" si="8"/>
        <v>4.4152329410776089E-3</v>
      </c>
      <c r="P23" s="2">
        <f t="shared" si="4"/>
        <v>6.5288637479684088E-3</v>
      </c>
      <c r="Q23" s="2">
        <f t="shared" si="5"/>
        <v>3.7588167914022696E-3</v>
      </c>
      <c r="R23" s="2">
        <f t="shared" si="6"/>
        <v>3.5783683186662994E-4</v>
      </c>
      <c r="S23" s="2">
        <f t="shared" si="7"/>
        <v>275.01799032777711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9"/>
        <v>3.1126760563380271E-3</v>
      </c>
      <c r="H24" s="2">
        <f t="shared" si="9"/>
        <v>4.6847766440887327E-3</v>
      </c>
      <c r="I24" s="2">
        <f t="shared" si="9"/>
        <v>6.8919335429735787E-3</v>
      </c>
      <c r="J24" s="2">
        <f t="shared" si="9"/>
        <v>3.8962000813402898E-3</v>
      </c>
      <c r="K24" s="2">
        <f t="shared" si="9"/>
        <v>3.5788408012408103E-4</v>
      </c>
      <c r="L24" s="2">
        <f t="shared" si="1"/>
        <v>275.01894347040485</v>
      </c>
      <c r="M24">
        <f t="shared" si="2"/>
        <v>3</v>
      </c>
      <c r="N24" s="2">
        <f t="shared" si="3"/>
        <v>3.1126760563380271E-3</v>
      </c>
      <c r="O24" s="2">
        <f t="shared" si="8"/>
        <v>4.6847766440887327E-3</v>
      </c>
      <c r="P24" s="2">
        <f t="shared" si="4"/>
        <v>6.8919335429735787E-3</v>
      </c>
      <c r="Q24" s="2">
        <f t="shared" si="5"/>
        <v>3.8962000813402898E-3</v>
      </c>
      <c r="R24" s="2">
        <f t="shared" si="6"/>
        <v>3.5788408012408103E-4</v>
      </c>
      <c r="S24" s="2">
        <f t="shared" si="7"/>
        <v>275.01894347040485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9"/>
        <v>3.2957746478873228E-3</v>
      </c>
      <c r="H25" s="2">
        <f t="shared" si="9"/>
        <v>4.9535788243136643E-3</v>
      </c>
      <c r="I25" s="2">
        <f t="shared" si="9"/>
        <v>7.2501299915758068E-3</v>
      </c>
      <c r="J25" s="2">
        <f t="shared" si="9"/>
        <v>4.0257350958372764E-3</v>
      </c>
      <c r="K25" s="2">
        <f t="shared" si="9"/>
        <v>3.579127376408431E-4</v>
      </c>
      <c r="L25" s="2">
        <f t="shared" si="1"/>
        <v>275.01988313129726</v>
      </c>
      <c r="M25">
        <f t="shared" si="2"/>
        <v>3</v>
      </c>
      <c r="N25" s="2">
        <f t="shared" si="3"/>
        <v>3.2957746478873228E-3</v>
      </c>
      <c r="O25" s="2">
        <f t="shared" si="8"/>
        <v>4.9535788243136643E-3</v>
      </c>
      <c r="P25" s="2">
        <f t="shared" si="4"/>
        <v>7.2501299915758068E-3</v>
      </c>
      <c r="Q25" s="2">
        <f t="shared" si="5"/>
        <v>4.0257350958372764E-3</v>
      </c>
      <c r="R25" s="2">
        <f t="shared" si="6"/>
        <v>3.579127376408431E-4</v>
      </c>
      <c r="S25" s="2">
        <f t="shared" si="7"/>
        <v>275.01988313129726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9"/>
        <v>3.4788732394366185E-3</v>
      </c>
      <c r="H26" s="2">
        <f t="shared" si="9"/>
        <v>5.2216415217037591E-3</v>
      </c>
      <c r="I26" s="2">
        <f t="shared" si="9"/>
        <v>7.6035185068320035E-3</v>
      </c>
      <c r="J26" s="2">
        <f t="shared" si="9"/>
        <v>4.1478701821953366E-3</v>
      </c>
      <c r="K26" s="2">
        <f t="shared" si="9"/>
        <v>3.5793011930339053E-4</v>
      </c>
      <c r="L26" s="2">
        <f t="shared" si="1"/>
        <v>275.02080983356944</v>
      </c>
      <c r="M26">
        <f t="shared" si="2"/>
        <v>3</v>
      </c>
      <c r="N26" s="2">
        <f t="shared" si="3"/>
        <v>3.4788732394366185E-3</v>
      </c>
      <c r="O26" s="2">
        <f t="shared" si="8"/>
        <v>5.2216415217037591E-3</v>
      </c>
      <c r="P26" s="2">
        <f t="shared" si="4"/>
        <v>7.6035185068320035E-3</v>
      </c>
      <c r="Q26" s="2">
        <f t="shared" si="5"/>
        <v>4.1478701821953366E-3</v>
      </c>
      <c r="R26" s="2">
        <f t="shared" si="6"/>
        <v>3.5793011930339053E-4</v>
      </c>
      <c r="S26" s="2">
        <f t="shared" si="7"/>
        <v>275.02080983356944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9"/>
        <v>3.6619718309859142E-3</v>
      </c>
      <c r="H27" s="2">
        <f t="shared" si="9"/>
        <v>5.4889667705984068E-3</v>
      </c>
      <c r="I27" s="2">
        <f t="shared" si="9"/>
        <v>7.9521636237847408E-3</v>
      </c>
      <c r="J27" s="2">
        <f t="shared" si="9"/>
        <v>4.2630280750447485E-3</v>
      </c>
      <c r="K27" s="2">
        <f t="shared" si="9"/>
        <v>3.5794066181464232E-4</v>
      </c>
      <c r="L27" s="2">
        <f t="shared" si="1"/>
        <v>275.02172407096225</v>
      </c>
      <c r="M27">
        <f t="shared" si="2"/>
        <v>4</v>
      </c>
      <c r="N27" s="2">
        <f t="shared" si="3"/>
        <v>3.6619718309859142E-3</v>
      </c>
      <c r="O27" s="2">
        <f t="shared" si="8"/>
        <v>5.4889667705984068E-3</v>
      </c>
      <c r="P27" s="2">
        <f t="shared" si="4"/>
        <v>7.9521636237847408E-3</v>
      </c>
      <c r="Q27" s="2">
        <f t="shared" si="5"/>
        <v>4.2630280750447485E-3</v>
      </c>
      <c r="R27" s="2">
        <f t="shared" si="6"/>
        <v>3.5794066181464232E-4</v>
      </c>
      <c r="S27" s="2">
        <f t="shared" si="7"/>
        <v>275.02172407096225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9"/>
        <v>3.9061032863849754E-3</v>
      </c>
      <c r="H28" s="2">
        <f t="shared" si="9"/>
        <v>5.8494533133554901E-3</v>
      </c>
      <c r="I28" s="2">
        <f t="shared" si="9"/>
        <v>8.44636375303154E-3</v>
      </c>
      <c r="J28" s="2">
        <f t="shared" si="9"/>
        <v>4.4889782515341549E-3</v>
      </c>
      <c r="K28" s="2">
        <f t="shared" si="9"/>
        <v>4.0489541297845856E-4</v>
      </c>
      <c r="L28" s="2">
        <f t="shared" si="1"/>
        <v>275.02309579401731</v>
      </c>
      <c r="M28">
        <f t="shared" si="2"/>
        <v>4</v>
      </c>
      <c r="N28" s="2">
        <f t="shared" si="3"/>
        <v>3.9061032863849754E-3</v>
      </c>
      <c r="O28" s="2">
        <f t="shared" si="8"/>
        <v>5.8494533133554901E-3</v>
      </c>
      <c r="P28" s="2">
        <f t="shared" si="4"/>
        <v>8.44636375303154E-3</v>
      </c>
      <c r="Q28" s="2">
        <f t="shared" si="5"/>
        <v>4.4889782515341549E-3</v>
      </c>
      <c r="R28" s="2">
        <f t="shared" si="6"/>
        <v>4.0489541297845856E-4</v>
      </c>
      <c r="S28" s="2">
        <f t="shared" si="7"/>
        <v>275.02309579401731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9"/>
        <v>4.1502347417840361E-3</v>
      </c>
      <c r="H29" s="2">
        <f t="shared" si="9"/>
        <v>6.208948146855099E-3</v>
      </c>
      <c r="I29" s="2">
        <f t="shared" si="9"/>
        <v>8.9339304237661434E-3</v>
      </c>
      <c r="J29" s="2">
        <f t="shared" si="9"/>
        <v>4.7020206047952854E-3</v>
      </c>
      <c r="K29" s="2">
        <f t="shared" si="9"/>
        <v>4.3337490917849062E-4</v>
      </c>
      <c r="L29" s="2">
        <f t="shared" si="1"/>
        <v>275.02442850882636</v>
      </c>
      <c r="M29">
        <f t="shared" si="2"/>
        <v>4</v>
      </c>
      <c r="N29" s="2">
        <f t="shared" si="3"/>
        <v>4.1502347417840361E-3</v>
      </c>
      <c r="O29" s="2">
        <f t="shared" si="8"/>
        <v>6.208948146855099E-3</v>
      </c>
      <c r="P29" s="2">
        <f t="shared" si="4"/>
        <v>8.9339304237661434E-3</v>
      </c>
      <c r="Q29" s="2">
        <f t="shared" si="5"/>
        <v>4.7020206047952854E-3</v>
      </c>
      <c r="R29" s="2">
        <f t="shared" si="6"/>
        <v>4.3337490917849062E-4</v>
      </c>
      <c r="S29" s="2">
        <f t="shared" si="7"/>
        <v>275.02442850882636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9"/>
        <v>4.3943661971830974E-3</v>
      </c>
      <c r="H30" s="2">
        <f t="shared" si="9"/>
        <v>6.567453999319052E-3</v>
      </c>
      <c r="I30" s="2">
        <f t="shared" si="9"/>
        <v>9.4149526743542433E-3</v>
      </c>
      <c r="J30" s="2">
        <f t="shared" si="9"/>
        <v>4.9028925181888484E-3</v>
      </c>
      <c r="K30" s="2">
        <f t="shared" si="9"/>
        <v>4.5064859679697951E-4</v>
      </c>
      <c r="L30" s="2">
        <f t="shared" si="1"/>
        <v>275.02573031398583</v>
      </c>
      <c r="M30">
        <f t="shared" si="2"/>
        <v>4</v>
      </c>
      <c r="N30" s="2">
        <f t="shared" si="3"/>
        <v>4.3943661971830974E-3</v>
      </c>
      <c r="O30" s="2">
        <f t="shared" si="8"/>
        <v>6.567453999319052E-3</v>
      </c>
      <c r="P30" s="2">
        <f t="shared" si="4"/>
        <v>9.4149526743542433E-3</v>
      </c>
      <c r="Q30" s="2">
        <f t="shared" si="5"/>
        <v>4.9028925181888484E-3</v>
      </c>
      <c r="R30" s="2">
        <f t="shared" si="6"/>
        <v>4.5064859679697951E-4</v>
      </c>
      <c r="S30" s="2">
        <f t="shared" si="7"/>
        <v>275.02573031398583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9"/>
        <v>4.6384976525821586E-3</v>
      </c>
      <c r="H31" s="2">
        <f t="shared" si="9"/>
        <v>6.9249735914637487E-3</v>
      </c>
      <c r="I31" s="2">
        <f t="shared" si="9"/>
        <v>9.8895183480337476E-3</v>
      </c>
      <c r="J31" s="2">
        <f t="shared" si="9"/>
        <v>5.0922892506823809E-3</v>
      </c>
      <c r="K31" s="2">
        <f t="shared" si="9"/>
        <v>4.6112561794389148E-4</v>
      </c>
      <c r="L31" s="2">
        <f t="shared" si="1"/>
        <v>275.02700640446068</v>
      </c>
      <c r="M31">
        <f t="shared" si="2"/>
        <v>4</v>
      </c>
      <c r="N31" s="2">
        <f t="shared" si="3"/>
        <v>4.6384976525821586E-3</v>
      </c>
      <c r="O31" s="2">
        <f t="shared" si="8"/>
        <v>6.9249735914637487E-3</v>
      </c>
      <c r="P31" s="2">
        <f t="shared" si="4"/>
        <v>9.8895183480337476E-3</v>
      </c>
      <c r="Q31" s="2">
        <f t="shared" si="5"/>
        <v>5.0922892506823809E-3</v>
      </c>
      <c r="R31" s="2">
        <f t="shared" si="6"/>
        <v>4.6112561794389148E-4</v>
      </c>
      <c r="S31" s="2">
        <f t="shared" si="7"/>
        <v>275.02700640446068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9"/>
        <v>4.8826291079812198E-3</v>
      </c>
      <c r="H32" s="2">
        <f t="shared" si="9"/>
        <v>7.2815096365208155E-3</v>
      </c>
      <c r="I32" s="2">
        <f t="shared" si="9"/>
        <v>1.0357714108956525E-2</v>
      </c>
      <c r="J32" s="2">
        <f t="shared" si="9"/>
        <v>5.2708663432843991E-3</v>
      </c>
      <c r="K32" s="2">
        <f t="shared" si="9"/>
        <v>4.6748025249195122E-4</v>
      </c>
      <c r="L32" s="2">
        <f t="shared" si="1"/>
        <v>275.02826019944922</v>
      </c>
      <c r="M32">
        <f t="shared" si="2"/>
        <v>4</v>
      </c>
      <c r="N32" s="2">
        <f t="shared" si="3"/>
        <v>4.8826291079812198E-3</v>
      </c>
      <c r="O32" s="2">
        <f t="shared" si="8"/>
        <v>7.2815096365208155E-3</v>
      </c>
      <c r="P32" s="2">
        <f t="shared" si="4"/>
        <v>1.0357714108956525E-2</v>
      </c>
      <c r="Q32" s="2">
        <f t="shared" si="5"/>
        <v>5.2708663432843991E-3</v>
      </c>
      <c r="R32" s="2">
        <f t="shared" si="6"/>
        <v>4.6748025249195122E-4</v>
      </c>
      <c r="S32" s="2">
        <f t="shared" si="7"/>
        <v>275.02826019944922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9"/>
        <v>5.126760563380281E-3</v>
      </c>
      <c r="H33" s="2">
        <f t="shared" si="9"/>
        <v>7.6370648402576983E-3</v>
      </c>
      <c r="I33" s="2">
        <f t="shared" si="9"/>
        <v>1.081962545801482E-2</v>
      </c>
      <c r="J33" s="2">
        <f t="shared" si="9"/>
        <v>5.4392418880065269E-3</v>
      </c>
      <c r="K33" s="2">
        <f t="shared" si="9"/>
        <v>4.7133453317661859E-4</v>
      </c>
      <c r="L33" s="2">
        <f t="shared" si="1"/>
        <v>275.02949402728285</v>
      </c>
      <c r="M33">
        <f t="shared" si="2"/>
        <v>4</v>
      </c>
      <c r="N33" s="2">
        <f t="shared" si="3"/>
        <v>5.126760563380281E-3</v>
      </c>
      <c r="O33" s="2">
        <f t="shared" si="8"/>
        <v>7.6370648402576983E-3</v>
      </c>
      <c r="P33" s="2">
        <f t="shared" si="4"/>
        <v>1.081962545801482E-2</v>
      </c>
      <c r="Q33" s="2">
        <f t="shared" si="5"/>
        <v>5.4392418880065269E-3</v>
      </c>
      <c r="R33" s="2">
        <f t="shared" si="6"/>
        <v>4.7133453317661859E-4</v>
      </c>
      <c r="S33" s="2">
        <f t="shared" si="7"/>
        <v>275.02949402728285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9"/>
        <v>5.3708920187793422E-3</v>
      </c>
      <c r="H34" s="2">
        <f t="shared" si="9"/>
        <v>7.9916419009981952E-3</v>
      </c>
      <c r="I34" s="2">
        <f t="shared" si="9"/>
        <v>1.1275336748455243E-2</v>
      </c>
      <c r="J34" s="2">
        <f t="shared" si="9"/>
        <v>5.5979986672069571E-3</v>
      </c>
      <c r="K34" s="2">
        <f t="shared" si="9"/>
        <v>4.7367227258300756E-4</v>
      </c>
      <c r="L34" s="2">
        <f t="shared" si="1"/>
        <v>275.03070954160802</v>
      </c>
      <c r="M34">
        <f t="shared" si="2"/>
        <v>4</v>
      </c>
      <c r="N34" s="2">
        <f t="shared" si="3"/>
        <v>5.3708920187793422E-3</v>
      </c>
      <c r="O34" s="2">
        <f t="shared" si="8"/>
        <v>7.9916419009981952E-3</v>
      </c>
      <c r="P34" s="2">
        <f t="shared" si="4"/>
        <v>1.1275336748455243E-2</v>
      </c>
      <c r="Q34" s="2">
        <f t="shared" si="5"/>
        <v>5.5979986672069571E-3</v>
      </c>
      <c r="R34" s="2">
        <f t="shared" si="6"/>
        <v>4.7367227258300756E-4</v>
      </c>
      <c r="S34" s="2">
        <f t="shared" si="7"/>
        <v>275.03070954160802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9"/>
        <v>5.6150234741784034E-3</v>
      </c>
      <c r="H35" s="2">
        <f t="shared" si="9"/>
        <v>8.3452435096429359E-3</v>
      </c>
      <c r="I35" s="2">
        <f t="shared" si="9"/>
        <v>1.1724931201283172E-2</v>
      </c>
      <c r="J35" s="2">
        <f t="shared" si="9"/>
        <v>5.7476861707199409E-3</v>
      </c>
      <c r="K35" s="2">
        <f t="shared" si="9"/>
        <v>4.7509018320740086E-4</v>
      </c>
      <c r="L35" s="2">
        <f t="shared" si="1"/>
        <v>275.03190797453902</v>
      </c>
      <c r="M35">
        <f t="shared" si="2"/>
        <v>4</v>
      </c>
      <c r="N35" s="2">
        <f t="shared" si="3"/>
        <v>5.6150234741784034E-3</v>
      </c>
      <c r="O35" s="2">
        <f t="shared" si="8"/>
        <v>8.3452435096429359E-3</v>
      </c>
      <c r="P35" s="2">
        <f t="shared" si="4"/>
        <v>1.1724931201283172E-2</v>
      </c>
      <c r="Q35" s="2">
        <f t="shared" si="5"/>
        <v>5.7476861707199409E-3</v>
      </c>
      <c r="R35" s="2">
        <f t="shared" si="6"/>
        <v>4.7509018320740086E-4</v>
      </c>
      <c r="S35" s="2">
        <f t="shared" si="7"/>
        <v>275.03190797453902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9"/>
        <v>5.8591549295774646E-3</v>
      </c>
      <c r="H36" s="2">
        <f t="shared" si="9"/>
        <v>8.6978723496898003E-3</v>
      </c>
      <c r="I36" s="2">
        <f t="shared" si="9"/>
        <v>1.2168490920460398E-2</v>
      </c>
      <c r="J36" s="2">
        <f t="shared" si="9"/>
        <v>5.8888224977530152E-3</v>
      </c>
      <c r="K36" s="2">
        <f t="shared" si="9"/>
        <v>4.7595018947382768E-4</v>
      </c>
      <c r="L36" s="2">
        <f t="shared" si="1"/>
        <v>275.03309029088695</v>
      </c>
      <c r="M36">
        <f t="shared" si="2"/>
        <v>4</v>
      </c>
      <c r="N36" s="2">
        <f t="shared" si="3"/>
        <v>5.8591549295774646E-3</v>
      </c>
      <c r="O36" s="2">
        <f t="shared" si="8"/>
        <v>8.6978723496898003E-3</v>
      </c>
      <c r="P36" s="2">
        <f t="shared" si="4"/>
        <v>1.2168490920460398E-2</v>
      </c>
      <c r="Q36" s="2">
        <f t="shared" si="5"/>
        <v>5.8888224977530152E-3</v>
      </c>
      <c r="R36" s="2">
        <f t="shared" si="6"/>
        <v>4.7595018947382768E-4</v>
      </c>
      <c r="S36" s="2">
        <f t="shared" si="7"/>
        <v>275.03309029088695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9"/>
        <v>6.1032863849765258E-3</v>
      </c>
      <c r="H37" s="2">
        <f t="shared" si="9"/>
        <v>9.0495310972542875E-3</v>
      </c>
      <c r="I37" s="2">
        <f t="shared" si="9"/>
        <v>1.2606096907898767E-2</v>
      </c>
      <c r="J37" s="2">
        <f t="shared" si="9"/>
        <v>6.02189615013482E-3</v>
      </c>
      <c r="K37" s="2">
        <f t="shared" si="9"/>
        <v>4.7647180964196053E-4</v>
      </c>
      <c r="L37" s="2">
        <f t="shared" si="1"/>
        <v>275.03425728234993</v>
      </c>
      <c r="M37">
        <f t="shared" si="2"/>
        <v>5</v>
      </c>
      <c r="N37" s="2">
        <f t="shared" si="3"/>
        <v>6.1032863849765258E-3</v>
      </c>
      <c r="O37" s="2">
        <f t="shared" si="8"/>
        <v>9.0495310972542875E-3</v>
      </c>
      <c r="P37" s="2">
        <f t="shared" si="4"/>
        <v>1.2606096907898767E-2</v>
      </c>
      <c r="Q37" s="2">
        <f t="shared" si="5"/>
        <v>6.02189615013482E-3</v>
      </c>
      <c r="R37" s="2">
        <f t="shared" si="6"/>
        <v>4.7647180964196053E-4</v>
      </c>
      <c r="S37" s="2">
        <f t="shared" si="7"/>
        <v>275.03425728234993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9"/>
        <v>6.4084507042253521E-3</v>
      </c>
      <c r="H38" s="2">
        <f t="shared" si="9"/>
        <v>9.494119134704845E-3</v>
      </c>
      <c r="I38" s="2">
        <f t="shared" si="9"/>
        <v>1.3188063820036617E-2</v>
      </c>
      <c r="J38" s="2">
        <f t="shared" si="9"/>
        <v>6.2647386151390826E-3</v>
      </c>
      <c r="K38" s="2">
        <f t="shared" si="9"/>
        <v>5.237365450741693E-4</v>
      </c>
      <c r="L38" s="2">
        <f t="shared" si="1"/>
        <v>275.03587910881919</v>
      </c>
      <c r="M38">
        <f t="shared" si="2"/>
        <v>5</v>
      </c>
      <c r="N38" s="2">
        <f t="shared" si="3"/>
        <v>6.4084507042253521E-3</v>
      </c>
      <c r="O38" s="2">
        <f t="shared" si="8"/>
        <v>9.494119134704845E-3</v>
      </c>
      <c r="P38" s="2">
        <f t="shared" si="4"/>
        <v>1.3188063820036617E-2</v>
      </c>
      <c r="Q38" s="2">
        <f t="shared" si="5"/>
        <v>6.2647386151390826E-3</v>
      </c>
      <c r="R38" s="2">
        <f t="shared" si="6"/>
        <v>5.237365450741693E-4</v>
      </c>
      <c r="S38" s="2">
        <f t="shared" si="7"/>
        <v>275.03587910881919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10">G38*(1-G$5)+G$4*$F38*$L$4/1000</f>
        <v>6.7136150234741784E-3</v>
      </c>
      <c r="H39" s="2">
        <f t="shared" si="10"/>
        <v>9.9374840971714375E-3</v>
      </c>
      <c r="I39" s="2">
        <f t="shared" si="10"/>
        <v>1.3762219213846818E-2</v>
      </c>
      <c r="J39" s="2">
        <f t="shared" si="10"/>
        <v>6.4937082535791186E-3</v>
      </c>
      <c r="K39" s="2">
        <f t="shared" si="10"/>
        <v>5.5240405623700989E-4</v>
      </c>
      <c r="L39" s="2">
        <f t="shared" si="1"/>
        <v>275.03745943064433</v>
      </c>
      <c r="M39">
        <f t="shared" si="2"/>
        <v>5</v>
      </c>
      <c r="N39" s="2">
        <f t="shared" si="3"/>
        <v>6.7136150234741784E-3</v>
      </c>
      <c r="O39" s="2">
        <f t="shared" si="8"/>
        <v>9.9374840971714375E-3</v>
      </c>
      <c r="P39" s="2">
        <f t="shared" si="4"/>
        <v>1.3762219213846818E-2</v>
      </c>
      <c r="Q39" s="2">
        <f t="shared" si="5"/>
        <v>6.4937082535791186E-3</v>
      </c>
      <c r="R39" s="2">
        <f t="shared" si="6"/>
        <v>5.5240405623700989E-4</v>
      </c>
      <c r="S39" s="2">
        <f t="shared" si="7"/>
        <v>275.03745943064433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10"/>
        <v>7.0187793427230047E-3</v>
      </c>
      <c r="H40" s="2">
        <f t="shared" si="10"/>
        <v>1.0379629349369916E-2</v>
      </c>
      <c r="I40" s="2">
        <f t="shared" si="10"/>
        <v>1.4328667940339473E-2</v>
      </c>
      <c r="J40" s="2">
        <f t="shared" si="10"/>
        <v>6.7095975764223893E-3</v>
      </c>
      <c r="K40" s="2">
        <f t="shared" si="10"/>
        <v>5.6979178069492694E-4</v>
      </c>
      <c r="L40" s="2">
        <f t="shared" si="1"/>
        <v>275.03900646598953</v>
      </c>
      <c r="M40">
        <f t="shared" si="2"/>
        <v>5</v>
      </c>
      <c r="N40" s="2">
        <f t="shared" si="3"/>
        <v>7.0187793427230047E-3</v>
      </c>
      <c r="O40" s="2">
        <f t="shared" si="8"/>
        <v>1.0379629349369916E-2</v>
      </c>
      <c r="P40" s="2">
        <f t="shared" si="4"/>
        <v>1.4328667940339473E-2</v>
      </c>
      <c r="Q40" s="2">
        <f t="shared" si="5"/>
        <v>6.7095975764223893E-3</v>
      </c>
      <c r="R40" s="2">
        <f t="shared" si="6"/>
        <v>5.6979178069492694E-4</v>
      </c>
      <c r="S40" s="2">
        <f t="shared" si="7"/>
        <v>275.03900646598953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10"/>
        <v>7.3239436619718309E-3</v>
      </c>
      <c r="H41" s="2">
        <f t="shared" si="10"/>
        <v>1.0820558246759697E-2</v>
      </c>
      <c r="I41" s="2">
        <f t="shared" si="10"/>
        <v>1.4887513443149848E-2</v>
      </c>
      <c r="J41" s="2">
        <f t="shared" si="10"/>
        <v>6.9131538209763243E-3</v>
      </c>
      <c r="K41" s="2">
        <f t="shared" si="10"/>
        <v>5.8033796868128882E-4</v>
      </c>
      <c r="L41" s="2">
        <f t="shared" si="1"/>
        <v>275.04052550714152</v>
      </c>
      <c r="M41">
        <f t="shared" si="2"/>
        <v>5</v>
      </c>
      <c r="N41" s="2">
        <f t="shared" si="3"/>
        <v>7.3239436619718309E-3</v>
      </c>
      <c r="O41" s="2">
        <f t="shared" si="8"/>
        <v>1.0820558246759697E-2</v>
      </c>
      <c r="P41" s="2">
        <f t="shared" si="4"/>
        <v>1.4887513443149848E-2</v>
      </c>
      <c r="Q41" s="2">
        <f t="shared" si="5"/>
        <v>6.9131538209763243E-3</v>
      </c>
      <c r="R41" s="2">
        <f t="shared" si="6"/>
        <v>5.8033796868128882E-4</v>
      </c>
      <c r="S41" s="2">
        <f t="shared" si="7"/>
        <v>275.04052550714152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10"/>
        <v>7.6291079812206572E-3</v>
      </c>
      <c r="H42" s="2">
        <f t="shared" si="10"/>
        <v>1.1260274135569225E-2</v>
      </c>
      <c r="I42" s="2">
        <f t="shared" si="10"/>
        <v>1.5438857777429026E-2</v>
      </c>
      <c r="J42" s="2">
        <f t="shared" si="10"/>
        <v>7.1050815372301849E-3</v>
      </c>
      <c r="K42" s="2">
        <f t="shared" si="10"/>
        <v>5.867345550381103E-4</v>
      </c>
      <c r="L42" s="2">
        <f t="shared" si="1"/>
        <v>275.04202005598648</v>
      </c>
      <c r="M42">
        <f t="shared" si="2"/>
        <v>5</v>
      </c>
      <c r="N42" s="2">
        <f t="shared" si="3"/>
        <v>7.6291079812206572E-3</v>
      </c>
      <c r="O42" s="2">
        <f t="shared" si="8"/>
        <v>1.1260274135569225E-2</v>
      </c>
      <c r="P42" s="2">
        <f t="shared" si="4"/>
        <v>1.5438857777429026E-2</v>
      </c>
      <c r="Q42" s="2">
        <f t="shared" si="5"/>
        <v>7.1050815372301849E-3</v>
      </c>
      <c r="R42" s="2">
        <f t="shared" si="6"/>
        <v>5.867345550381103E-4</v>
      </c>
      <c r="S42" s="2">
        <f t="shared" si="7"/>
        <v>275.04202005598648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10"/>
        <v>7.9342723004694835E-3</v>
      </c>
      <c r="H43" s="2">
        <f t="shared" si="10"/>
        <v>1.1698780352821375E-2</v>
      </c>
      <c r="I43" s="2">
        <f t="shared" si="10"/>
        <v>1.5982801628480994E-2</v>
      </c>
      <c r="J43" s="2">
        <f t="shared" si="10"/>
        <v>7.2860450264473492E-3</v>
      </c>
      <c r="K43" s="2">
        <f t="shared" si="10"/>
        <v>5.9061428078102207E-4</v>
      </c>
      <c r="L43" s="2">
        <f t="shared" si="1"/>
        <v>275.043492513589</v>
      </c>
      <c r="M43">
        <f t="shared" si="2"/>
        <v>5</v>
      </c>
      <c r="N43" s="2">
        <f t="shared" si="3"/>
        <v>7.9342723004694835E-3</v>
      </c>
      <c r="O43" s="2">
        <f t="shared" si="8"/>
        <v>1.1698780352821375E-2</v>
      </c>
      <c r="P43" s="2">
        <f t="shared" si="4"/>
        <v>1.5982801628480994E-2</v>
      </c>
      <c r="Q43" s="2">
        <f t="shared" si="5"/>
        <v>7.2860450264473492E-3</v>
      </c>
      <c r="R43" s="2">
        <f t="shared" si="6"/>
        <v>5.9061428078102207E-4</v>
      </c>
      <c r="S43" s="2">
        <f t="shared" si="7"/>
        <v>275.043492513589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10"/>
        <v>8.2394366197183107E-3</v>
      </c>
      <c r="H44" s="2">
        <f t="shared" si="10"/>
        <v>1.2136080226358769E-2</v>
      </c>
      <c r="I44" s="2">
        <f t="shared" si="10"/>
        <v>1.6519444330149582E-2</v>
      </c>
      <c r="J44" s="2">
        <f t="shared" si="10"/>
        <v>7.4566706404484845E-3</v>
      </c>
      <c r="K44" s="2">
        <f t="shared" si="10"/>
        <v>5.9296745339537443E-4</v>
      </c>
      <c r="L44" s="2">
        <f t="shared" si="1"/>
        <v>275.04494459927008</v>
      </c>
      <c r="M44">
        <f t="shared" si="2"/>
        <v>5</v>
      </c>
      <c r="N44" s="2">
        <f t="shared" si="3"/>
        <v>8.2394366197183107E-3</v>
      </c>
      <c r="O44" s="2">
        <f t="shared" si="8"/>
        <v>1.2136080226358769E-2</v>
      </c>
      <c r="P44" s="2">
        <f t="shared" si="4"/>
        <v>1.6519444330149582E-2</v>
      </c>
      <c r="Q44" s="2">
        <f t="shared" si="5"/>
        <v>7.4566706404484845E-3</v>
      </c>
      <c r="R44" s="2">
        <f t="shared" si="6"/>
        <v>5.9296745339537443E-4</v>
      </c>
      <c r="S44" s="2">
        <f t="shared" si="7"/>
        <v>275.04494459927008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10"/>
        <v>8.5446009389671361E-3</v>
      </c>
      <c r="H45" s="2">
        <f t="shared" si="10"/>
        <v>1.2572177074869035E-2</v>
      </c>
      <c r="I45" s="2">
        <f t="shared" si="10"/>
        <v>1.7048883882958582E-2</v>
      </c>
      <c r="J45" s="2">
        <f t="shared" si="10"/>
        <v>7.6175489495439027E-3</v>
      </c>
      <c r="K45" s="2">
        <f t="shared" si="10"/>
        <v>5.9439472473357528E-4</v>
      </c>
      <c r="L45" s="2">
        <f t="shared" si="1"/>
        <v>275.04637760557108</v>
      </c>
      <c r="M45">
        <f t="shared" si="2"/>
        <v>5</v>
      </c>
      <c r="N45" s="2">
        <f t="shared" si="3"/>
        <v>8.5446009389671361E-3</v>
      </c>
      <c r="O45" s="2">
        <f t="shared" si="8"/>
        <v>1.2572177074869035E-2</v>
      </c>
      <c r="P45" s="2">
        <f t="shared" si="4"/>
        <v>1.7048883882958582E-2</v>
      </c>
      <c r="Q45" s="2">
        <f t="shared" si="5"/>
        <v>7.6175489495439027E-3</v>
      </c>
      <c r="R45" s="2">
        <f t="shared" si="6"/>
        <v>5.9439472473357528E-4</v>
      </c>
      <c r="S45" s="2">
        <f t="shared" si="7"/>
        <v>275.04637760557108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10"/>
        <v>8.8497652582159615E-3</v>
      </c>
      <c r="H46" s="2">
        <f t="shared" si="10"/>
        <v>1.3007074207909993E-2</v>
      </c>
      <c r="I46" s="2">
        <f t="shared" si="10"/>
        <v>1.7571216972008405E-2</v>
      </c>
      <c r="J46" s="2">
        <f t="shared" si="10"/>
        <v>7.7692367866187568E-3</v>
      </c>
      <c r="K46" s="2">
        <f t="shared" si="10"/>
        <v>5.9526040855992321E-4</v>
      </c>
      <c r="L46" s="2">
        <f t="shared" si="1"/>
        <v>275.04779255363331</v>
      </c>
      <c r="M46">
        <f t="shared" si="2"/>
        <v>5</v>
      </c>
      <c r="N46" s="2">
        <f t="shared" si="3"/>
        <v>8.8497652582159615E-3</v>
      </c>
      <c r="O46" s="2">
        <f t="shared" si="8"/>
        <v>1.3007074207909993E-2</v>
      </c>
      <c r="P46" s="2">
        <f t="shared" si="4"/>
        <v>1.7571216972008405E-2</v>
      </c>
      <c r="Q46" s="2">
        <f t="shared" si="5"/>
        <v>7.7692367866187568E-3</v>
      </c>
      <c r="R46" s="2">
        <f t="shared" si="6"/>
        <v>5.9526040855992321E-4</v>
      </c>
      <c r="S46" s="2">
        <f t="shared" si="7"/>
        <v>275.04779255363331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10"/>
        <v>9.1549295774647869E-3</v>
      </c>
      <c r="H47" s="2">
        <f t="shared" si="10"/>
        <v>1.3440774925934771E-2</v>
      </c>
      <c r="I47" s="2">
        <f t="shared" si="10"/>
        <v>1.8086538984632489E-2</v>
      </c>
      <c r="J47" s="2">
        <f t="shared" si="10"/>
        <v>7.91225917444607E-3</v>
      </c>
      <c r="K47" s="2">
        <f t="shared" si="10"/>
        <v>5.9578547234222061E-4</v>
      </c>
      <c r="L47" s="2">
        <f t="shared" si="1"/>
        <v>275.04919028813481</v>
      </c>
      <c r="M47">
        <f t="shared" si="2"/>
        <v>6</v>
      </c>
      <c r="N47" s="2">
        <f t="shared" si="3"/>
        <v>9.1549295774647869E-3</v>
      </c>
      <c r="O47" s="2">
        <f t="shared" si="8"/>
        <v>1.3440774925934771E-2</v>
      </c>
      <c r="P47" s="2">
        <f t="shared" si="4"/>
        <v>1.8086538984632489E-2</v>
      </c>
      <c r="Q47" s="2">
        <f t="shared" si="5"/>
        <v>7.91225917444607E-3</v>
      </c>
      <c r="R47" s="2">
        <f t="shared" si="6"/>
        <v>5.9578547234222061E-4</v>
      </c>
      <c r="S47" s="2">
        <f t="shared" si="7"/>
        <v>275.04919028813481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10"/>
        <v>9.5211267605633792E-3</v>
      </c>
      <c r="H48" s="2">
        <f t="shared" si="10"/>
        <v>1.396717923393187E-2</v>
      </c>
      <c r="I48" s="2">
        <f t="shared" si="10"/>
        <v>1.8745178769600777E-2</v>
      </c>
      <c r="J48" s="2">
        <f t="shared" si="10"/>
        <v>8.1644820349172191E-3</v>
      </c>
      <c r="K48" s="2">
        <f t="shared" si="10"/>
        <v>6.4305229643200055E-4</v>
      </c>
      <c r="L48" s="2">
        <f t="shared" si="1"/>
        <v>275.05104101909546</v>
      </c>
      <c r="M48">
        <f t="shared" si="2"/>
        <v>6</v>
      </c>
      <c r="N48" s="2">
        <f t="shared" si="3"/>
        <v>9.5211267605633792E-3</v>
      </c>
      <c r="O48" s="2">
        <f t="shared" si="8"/>
        <v>1.396717923393187E-2</v>
      </c>
      <c r="P48" s="2">
        <f t="shared" si="4"/>
        <v>1.8745178769600777E-2</v>
      </c>
      <c r="Q48" s="2">
        <f t="shared" si="5"/>
        <v>8.1644820349172191E-3</v>
      </c>
      <c r="R48" s="2">
        <f t="shared" si="6"/>
        <v>6.4305229643200055E-4</v>
      </c>
      <c r="S48" s="2">
        <f t="shared" si="7"/>
        <v>275.05104101909546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10"/>
        <v>9.8873239436619714E-3</v>
      </c>
      <c r="H49" s="2">
        <f t="shared" si="10"/>
        <v>1.4492135387938469E-2</v>
      </c>
      <c r="I49" s="2">
        <f t="shared" si="10"/>
        <v>1.9394977885719526E-2</v>
      </c>
      <c r="J49" s="2">
        <f t="shared" si="10"/>
        <v>8.4022961963217211E-3</v>
      </c>
      <c r="K49" s="2">
        <f t="shared" si="10"/>
        <v>6.7172107442969571E-4</v>
      </c>
      <c r="L49" s="2">
        <f t="shared" si="1"/>
        <v>275.05284845448807</v>
      </c>
      <c r="M49">
        <f t="shared" si="2"/>
        <v>6</v>
      </c>
      <c r="N49" s="2">
        <f t="shared" si="3"/>
        <v>9.8873239436619714E-3</v>
      </c>
      <c r="O49" s="2">
        <f t="shared" si="8"/>
        <v>1.4492135387938469E-2</v>
      </c>
      <c r="P49" s="2">
        <f t="shared" si="4"/>
        <v>1.9394977885719526E-2</v>
      </c>
      <c r="Q49" s="2">
        <f t="shared" si="5"/>
        <v>8.4022961963217211E-3</v>
      </c>
      <c r="R49" s="2">
        <f t="shared" si="6"/>
        <v>6.7172107442969571E-4</v>
      </c>
      <c r="S49" s="2">
        <f t="shared" si="7"/>
        <v>275.05284845448807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10"/>
        <v>1.0253521126760564E-2</v>
      </c>
      <c r="H50" s="2">
        <f t="shared" si="10"/>
        <v>1.5015647371869497E-2</v>
      </c>
      <c r="I50" s="2">
        <f t="shared" si="10"/>
        <v>2.0036054997891E-2</v>
      </c>
      <c r="J50" s="2">
        <f t="shared" si="10"/>
        <v>8.6265247823383955E-3</v>
      </c>
      <c r="K50" s="2">
        <f t="shared" si="10"/>
        <v>6.8910956726179269E-4</v>
      </c>
      <c r="L50" s="2">
        <f t="shared" si="1"/>
        <v>275.05462085784615</v>
      </c>
      <c r="M50">
        <f t="shared" si="2"/>
        <v>6</v>
      </c>
      <c r="N50" s="2">
        <f t="shared" si="3"/>
        <v>1.0253521126760564E-2</v>
      </c>
      <c r="O50" s="2">
        <f t="shared" si="8"/>
        <v>1.5015647371869497E-2</v>
      </c>
      <c r="P50" s="2">
        <f t="shared" si="4"/>
        <v>2.0036054997891E-2</v>
      </c>
      <c r="Q50" s="2">
        <f t="shared" si="5"/>
        <v>8.6265247823383955E-3</v>
      </c>
      <c r="R50" s="2">
        <f t="shared" si="6"/>
        <v>6.8910956726179269E-4</v>
      </c>
      <c r="S50" s="2">
        <f t="shared" si="7"/>
        <v>275.05462085784615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10"/>
        <v>1.0619718309859156E-2</v>
      </c>
      <c r="H51" s="2">
        <f t="shared" si="10"/>
        <v>1.5537719158680009E-2</v>
      </c>
      <c r="I51" s="2">
        <f t="shared" si="10"/>
        <v>2.0668527178224053E-2</v>
      </c>
      <c r="J51" s="2">
        <f t="shared" si="10"/>
        <v>8.8379438941780693E-3</v>
      </c>
      <c r="K51" s="2">
        <f t="shared" si="10"/>
        <v>6.9965622129065301E-4</v>
      </c>
      <c r="L51" s="2">
        <f t="shared" si="1"/>
        <v>275.05636356476225</v>
      </c>
      <c r="M51">
        <f t="shared" si="2"/>
        <v>6</v>
      </c>
      <c r="N51" s="2">
        <f t="shared" si="3"/>
        <v>1.0619718309859156E-2</v>
      </c>
      <c r="O51" s="2">
        <f t="shared" si="8"/>
        <v>1.5537719158680009E-2</v>
      </c>
      <c r="P51" s="2">
        <f t="shared" si="4"/>
        <v>2.0668527178224053E-2</v>
      </c>
      <c r="Q51" s="2">
        <f t="shared" si="5"/>
        <v>8.8379438941780693E-3</v>
      </c>
      <c r="R51" s="2">
        <f t="shared" si="6"/>
        <v>6.9965622129065301E-4</v>
      </c>
      <c r="S51" s="2">
        <f t="shared" si="7"/>
        <v>275.05636356476225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10"/>
        <v>1.0985915492957748E-2</v>
      </c>
      <c r="H52" s="2">
        <f t="shared" si="10"/>
        <v>1.6058354710395347E-2</v>
      </c>
      <c r="I52" s="2">
        <f t="shared" si="10"/>
        <v>2.1292509927413588E-2</v>
      </c>
      <c r="J52" s="2">
        <f t="shared" si="10"/>
        <v>9.0372852968293484E-3</v>
      </c>
      <c r="K52" s="2">
        <f t="shared" si="10"/>
        <v>7.0605309031653843E-4</v>
      </c>
      <c r="L52" s="2">
        <f t="shared" si="1"/>
        <v>275.05808011851792</v>
      </c>
      <c r="M52">
        <f t="shared" si="2"/>
        <v>6</v>
      </c>
      <c r="N52" s="2">
        <f t="shared" si="3"/>
        <v>1.0985915492957748E-2</v>
      </c>
      <c r="O52" s="2">
        <f t="shared" si="8"/>
        <v>1.6058354710395347E-2</v>
      </c>
      <c r="P52" s="2">
        <f t="shared" si="4"/>
        <v>2.1292509927413588E-2</v>
      </c>
      <c r="Q52" s="2">
        <f t="shared" si="5"/>
        <v>9.0372852968293484E-3</v>
      </c>
      <c r="R52" s="2">
        <f t="shared" si="6"/>
        <v>7.0605309031653843E-4</v>
      </c>
      <c r="S52" s="2">
        <f t="shared" si="7"/>
        <v>275.05808011851792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10"/>
        <v>1.135211267605634E-2</v>
      </c>
      <c r="H53" s="2">
        <f t="shared" si="10"/>
        <v>1.65775579781412E-2</v>
      </c>
      <c r="I53" s="2">
        <f t="shared" si="10"/>
        <v>2.1908117195833049E-2</v>
      </c>
      <c r="J53" s="2">
        <f t="shared" si="10"/>
        <v>9.2252389518476009E-3</v>
      </c>
      <c r="K53" s="2">
        <f t="shared" si="10"/>
        <v>7.0993298750690408E-4</v>
      </c>
      <c r="L53" s="2">
        <f t="shared" si="1"/>
        <v>275.05977295978937</v>
      </c>
      <c r="M53">
        <f t="shared" si="2"/>
        <v>7</v>
      </c>
      <c r="N53" s="2">
        <f t="shared" si="3"/>
        <v>1.135211267605634E-2</v>
      </c>
      <c r="O53" s="2">
        <f t="shared" si="8"/>
        <v>1.65775579781412E-2</v>
      </c>
      <c r="P53" s="2">
        <f t="shared" si="4"/>
        <v>2.1908117195833049E-2</v>
      </c>
      <c r="Q53" s="2">
        <f t="shared" si="5"/>
        <v>9.2252389518476009E-3</v>
      </c>
      <c r="R53" s="2">
        <f t="shared" si="6"/>
        <v>7.0993298750690408E-4</v>
      </c>
      <c r="S53" s="2">
        <f t="shared" si="7"/>
        <v>275.05977295978937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10"/>
        <v>1.1779342723004698E-2</v>
      </c>
      <c r="H54" s="2">
        <f t="shared" si="10"/>
        <v>1.7189229615788611E-2</v>
      </c>
      <c r="I54" s="2">
        <f t="shared" si="10"/>
        <v>2.2665696146127821E-2</v>
      </c>
      <c r="J54" s="2">
        <f t="shared" si="10"/>
        <v>9.519826297472455E-3</v>
      </c>
      <c r="K54" s="2">
        <f t="shared" si="10"/>
        <v>7.5923462091690547E-4</v>
      </c>
      <c r="L54" s="2">
        <f t="shared" si="1"/>
        <v>275.0619133294033</v>
      </c>
      <c r="M54">
        <f t="shared" si="2"/>
        <v>7</v>
      </c>
      <c r="N54" s="2">
        <f t="shared" si="3"/>
        <v>1.1779342723004698E-2</v>
      </c>
      <c r="O54" s="2">
        <f t="shared" si="8"/>
        <v>1.7189229615788611E-2</v>
      </c>
      <c r="P54" s="2">
        <f t="shared" si="4"/>
        <v>2.2665696146127821E-2</v>
      </c>
      <c r="Q54" s="2">
        <f t="shared" si="5"/>
        <v>9.519826297472455E-3</v>
      </c>
      <c r="R54" s="2">
        <f t="shared" si="6"/>
        <v>7.5923462091690547E-4</v>
      </c>
      <c r="S54" s="2">
        <f t="shared" si="7"/>
        <v>275.0619133294033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11">G54*(1-G$5)+G$4*$F54*$L$4/1000</f>
        <v>1.2206572769953055E-2</v>
      </c>
      <c r="H55" s="2">
        <f t="shared" si="11"/>
        <v>1.7799218526472208E-2</v>
      </c>
      <c r="I55" s="2">
        <f t="shared" si="11"/>
        <v>2.3413106405159496E-2</v>
      </c>
      <c r="J55" s="2">
        <f t="shared" si="11"/>
        <v>9.797584794181623E-3</v>
      </c>
      <c r="K55" s="2">
        <f t="shared" si="11"/>
        <v>7.8913757315398399E-4</v>
      </c>
      <c r="L55" s="2">
        <f t="shared" si="1"/>
        <v>275.06400562006894</v>
      </c>
      <c r="M55">
        <f t="shared" si="2"/>
        <v>7</v>
      </c>
      <c r="N55" s="2">
        <f t="shared" si="3"/>
        <v>1.2206572769953055E-2</v>
      </c>
      <c r="O55" s="2">
        <f t="shared" si="8"/>
        <v>1.7799218526472208E-2</v>
      </c>
      <c r="P55" s="2">
        <f t="shared" si="4"/>
        <v>2.3413106405159496E-2</v>
      </c>
      <c r="Q55" s="2">
        <f t="shared" si="5"/>
        <v>9.797584794181623E-3</v>
      </c>
      <c r="R55" s="2">
        <f t="shared" si="6"/>
        <v>7.8913757315398399E-4</v>
      </c>
      <c r="S55" s="2">
        <f t="shared" si="7"/>
        <v>275.06400562006894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11"/>
        <v>1.2633802816901412E-2</v>
      </c>
      <c r="H56" s="2">
        <f t="shared" si="11"/>
        <v>1.8407529339424182E-2</v>
      </c>
      <c r="I56" s="2">
        <f t="shared" si="11"/>
        <v>2.4150484463365096E-2</v>
      </c>
      <c r="J56" s="2">
        <f t="shared" si="11"/>
        <v>1.00594758212062E-2</v>
      </c>
      <c r="K56" s="2">
        <f t="shared" si="11"/>
        <v>8.0727463050169466E-4</v>
      </c>
      <c r="L56" s="2">
        <f t="shared" si="1"/>
        <v>275.06605856707142</v>
      </c>
      <c r="M56">
        <f t="shared" si="2"/>
        <v>8</v>
      </c>
      <c r="N56" s="2">
        <f t="shared" si="3"/>
        <v>1.2633802816901412E-2</v>
      </c>
      <c r="O56" s="2">
        <f t="shared" si="8"/>
        <v>1.8407529339424182E-2</v>
      </c>
      <c r="P56" s="2">
        <f t="shared" si="4"/>
        <v>2.4150484463365096E-2</v>
      </c>
      <c r="Q56" s="2">
        <f t="shared" si="5"/>
        <v>1.00594758212062E-2</v>
      </c>
      <c r="R56" s="2">
        <f t="shared" si="6"/>
        <v>8.0727463050169466E-4</v>
      </c>
      <c r="S56" s="2">
        <f t="shared" si="7"/>
        <v>275.06605856707142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11"/>
        <v>1.3122065727699535E-2</v>
      </c>
      <c r="H57" s="2">
        <f t="shared" si="11"/>
        <v>1.9108063384756589E-2</v>
      </c>
      <c r="I57" s="2">
        <f t="shared" si="11"/>
        <v>2.5028199720906967E-2</v>
      </c>
      <c r="J57" s="2">
        <f t="shared" si="11"/>
        <v>1.0423776729223025E-2</v>
      </c>
      <c r="K57" s="2">
        <f t="shared" si="11"/>
        <v>8.6522366866755918E-4</v>
      </c>
      <c r="L57" s="2">
        <f t="shared" si="1"/>
        <v>275.06854732923125</v>
      </c>
      <c r="M57">
        <f t="shared" si="2"/>
        <v>8</v>
      </c>
      <c r="N57" s="2">
        <f t="shared" si="3"/>
        <v>1.3122065727699535E-2</v>
      </c>
      <c r="O57" s="2">
        <f t="shared" si="8"/>
        <v>1.9108063384756589E-2</v>
      </c>
      <c r="P57" s="2">
        <f t="shared" si="4"/>
        <v>2.5028199720906967E-2</v>
      </c>
      <c r="Q57" s="2">
        <f t="shared" si="5"/>
        <v>1.0423776729223025E-2</v>
      </c>
      <c r="R57" s="2">
        <f t="shared" si="6"/>
        <v>8.6522366866755918E-4</v>
      </c>
      <c r="S57" s="2">
        <f t="shared" si="7"/>
        <v>275.06854732923125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11"/>
        <v>1.3610328638497657E-2</v>
      </c>
      <c r="H58" s="2">
        <f t="shared" si="11"/>
        <v>1.9806670239984704E-2</v>
      </c>
      <c r="I58" s="2">
        <f t="shared" si="11"/>
        <v>2.5894133743678018E-2</v>
      </c>
      <c r="J58" s="2">
        <f t="shared" si="11"/>
        <v>1.0767266271674033E-2</v>
      </c>
      <c r="K58" s="2">
        <f t="shared" si="11"/>
        <v>9.0037153701601354E-4</v>
      </c>
      <c r="L58" s="2">
        <f t="shared" si="1"/>
        <v>275.07097877043083</v>
      </c>
      <c r="M58">
        <f t="shared" si="2"/>
        <v>10</v>
      </c>
      <c r="N58" s="2">
        <f t="shared" si="3"/>
        <v>1.3610328638497657E-2</v>
      </c>
      <c r="O58" s="2">
        <f t="shared" si="8"/>
        <v>1.9806670239984704E-2</v>
      </c>
      <c r="P58" s="2">
        <f t="shared" si="4"/>
        <v>2.5894133743678018E-2</v>
      </c>
      <c r="Q58" s="2">
        <f t="shared" si="5"/>
        <v>1.0767266271674033E-2</v>
      </c>
      <c r="R58" s="2">
        <f t="shared" si="6"/>
        <v>9.0037153701601354E-4</v>
      </c>
      <c r="S58" s="2">
        <f t="shared" si="7"/>
        <v>275.07097877043083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11"/>
        <v>1.422065727699531E-2</v>
      </c>
      <c r="H59" s="2">
        <f t="shared" si="11"/>
        <v>2.0691148634096171E-2</v>
      </c>
      <c r="I59" s="2">
        <f t="shared" si="11"/>
        <v>2.7048914150235474E-2</v>
      </c>
      <c r="J59" s="2">
        <f t="shared" si="11"/>
        <v>1.1325875120483647E-2</v>
      </c>
      <c r="K59" s="2">
        <f t="shared" si="11"/>
        <v>1.0155865104079179E-3</v>
      </c>
      <c r="L59" s="2">
        <f t="shared" si="1"/>
        <v>275.07430218169225</v>
      </c>
      <c r="M59">
        <f t="shared" si="2"/>
        <v>9</v>
      </c>
      <c r="N59" s="2">
        <f t="shared" si="3"/>
        <v>1.422065727699531E-2</v>
      </c>
      <c r="O59" s="2">
        <f t="shared" si="8"/>
        <v>2.0691148634096171E-2</v>
      </c>
      <c r="P59" s="2">
        <f t="shared" si="4"/>
        <v>2.7048914150235474E-2</v>
      </c>
      <c r="Q59" s="2">
        <f t="shared" si="5"/>
        <v>1.1325875120483647E-2</v>
      </c>
      <c r="R59" s="2">
        <f t="shared" si="6"/>
        <v>1.0155865104079179E-3</v>
      </c>
      <c r="S59" s="2">
        <f t="shared" si="7"/>
        <v>275.07430218169225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11"/>
        <v>1.4769953051643197E-2</v>
      </c>
      <c r="H60" s="2">
        <f t="shared" si="11"/>
        <v>2.1479297088084996E-2</v>
      </c>
      <c r="I60" s="2">
        <f t="shared" si="11"/>
        <v>2.8037959641163793E-2</v>
      </c>
      <c r="J60" s="2">
        <f t="shared" si="11"/>
        <v>1.1735201509927141E-2</v>
      </c>
      <c r="K60" s="2">
        <f t="shared" si="11"/>
        <v>1.0385195674205714E-3</v>
      </c>
      <c r="L60" s="2">
        <f t="shared" si="1"/>
        <v>275.07706093085824</v>
      </c>
      <c r="M60">
        <f t="shared" si="2"/>
        <v>9</v>
      </c>
      <c r="N60" s="2">
        <f t="shared" si="3"/>
        <v>1.4769953051643197E-2</v>
      </c>
      <c r="O60" s="2">
        <f t="shared" si="8"/>
        <v>2.1479297088084996E-2</v>
      </c>
      <c r="P60" s="2">
        <f t="shared" si="4"/>
        <v>2.8037959641163793E-2</v>
      </c>
      <c r="Q60" s="2">
        <f t="shared" si="5"/>
        <v>1.1735201509927141E-2</v>
      </c>
      <c r="R60" s="2">
        <f t="shared" si="6"/>
        <v>1.0385195674205714E-3</v>
      </c>
      <c r="S60" s="2">
        <f t="shared" si="7"/>
        <v>275.07706093085824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11"/>
        <v>1.5319248826291085E-2</v>
      </c>
      <c r="H61" s="2">
        <f t="shared" si="11"/>
        <v>2.2265277322111691E-2</v>
      </c>
      <c r="I61" s="2">
        <f t="shared" si="11"/>
        <v>2.9013729554360587E-2</v>
      </c>
      <c r="J61" s="2">
        <f t="shared" si="11"/>
        <v>1.2121144369604493E-2</v>
      </c>
      <c r="K61" s="2">
        <f t="shared" si="11"/>
        <v>1.0524291696196834E-3</v>
      </c>
      <c r="L61" s="2">
        <f t="shared" si="1"/>
        <v>275.07977182924196</v>
      </c>
      <c r="M61">
        <f t="shared" si="2"/>
        <v>9</v>
      </c>
      <c r="N61" s="2">
        <f t="shared" si="3"/>
        <v>1.5319248826291085E-2</v>
      </c>
      <c r="O61" s="2">
        <f t="shared" si="8"/>
        <v>2.2265277322111691E-2</v>
      </c>
      <c r="P61" s="2">
        <f t="shared" si="4"/>
        <v>2.9013729554360587E-2</v>
      </c>
      <c r="Q61" s="2">
        <f t="shared" si="5"/>
        <v>1.2121144369604493E-2</v>
      </c>
      <c r="R61" s="2">
        <f t="shared" si="6"/>
        <v>1.0524291696196834E-3</v>
      </c>
      <c r="S61" s="2">
        <f t="shared" si="7"/>
        <v>275.07977182924196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11"/>
        <v>1.5868544600938971E-2</v>
      </c>
      <c r="H62" s="2">
        <f t="shared" si="11"/>
        <v>2.3049095301014202E-2</v>
      </c>
      <c r="I62" s="2">
        <f t="shared" si="11"/>
        <v>2.997640208280658E-2</v>
      </c>
      <c r="J62" s="2">
        <f t="shared" si="11"/>
        <v>1.248503952705682E-2</v>
      </c>
      <c r="K62" s="2">
        <f t="shared" si="11"/>
        <v>1.0608657698178512E-3</v>
      </c>
      <c r="L62" s="2">
        <f t="shared" si="1"/>
        <v>275.08243994728161</v>
      </c>
      <c r="M62">
        <f t="shared" si="2"/>
        <v>10</v>
      </c>
      <c r="N62" s="2">
        <f t="shared" si="3"/>
        <v>1.5868544600938971E-2</v>
      </c>
      <c r="O62" s="2">
        <f t="shared" si="8"/>
        <v>2.3049095301014202E-2</v>
      </c>
      <c r="P62" s="2">
        <f t="shared" si="4"/>
        <v>2.997640208280658E-2</v>
      </c>
      <c r="Q62" s="2">
        <f t="shared" si="5"/>
        <v>1.248503952705682E-2</v>
      </c>
      <c r="R62" s="2">
        <f t="shared" si="6"/>
        <v>1.0608657698178512E-3</v>
      </c>
      <c r="S62" s="2">
        <f t="shared" si="7"/>
        <v>275.08243994728161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11"/>
        <v>1.6478873239436621E-2</v>
      </c>
      <c r="H63" s="2">
        <f t="shared" si="11"/>
        <v>2.3924653686836047E-2</v>
      </c>
      <c r="I63" s="2">
        <f t="shared" si="11"/>
        <v>3.1076387769450604E-2</v>
      </c>
      <c r="J63" s="2">
        <f t="shared" si="11"/>
        <v>1.2945517390216238E-2</v>
      </c>
      <c r="K63" s="2">
        <f t="shared" si="11"/>
        <v>1.1129311833092894E-3</v>
      </c>
      <c r="L63" s="2">
        <f t="shared" si="1"/>
        <v>275.08553836326922</v>
      </c>
      <c r="M63">
        <f t="shared" si="2"/>
        <v>10</v>
      </c>
      <c r="N63" s="2">
        <f t="shared" si="3"/>
        <v>1.6478873239436621E-2</v>
      </c>
      <c r="O63" s="2">
        <f t="shared" si="8"/>
        <v>2.3924653686836047E-2</v>
      </c>
      <c r="P63" s="2">
        <f t="shared" si="4"/>
        <v>3.1076387769450604E-2</v>
      </c>
      <c r="Q63" s="2">
        <f t="shared" si="5"/>
        <v>1.2945517390216238E-2</v>
      </c>
      <c r="R63" s="2">
        <f t="shared" si="6"/>
        <v>1.1129311833092894E-3</v>
      </c>
      <c r="S63" s="2">
        <f t="shared" si="7"/>
        <v>275.08553836326922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11"/>
        <v>1.7089201877934272E-2</v>
      </c>
      <c r="H64" s="2">
        <f t="shared" si="11"/>
        <v>2.4797803385359782E-2</v>
      </c>
      <c r="I64" s="2">
        <f t="shared" si="11"/>
        <v>3.2161608770728232E-2</v>
      </c>
      <c r="J64" s="2">
        <f t="shared" si="11"/>
        <v>1.3379689600728934E-2</v>
      </c>
      <c r="K64" s="2">
        <f t="shared" si="11"/>
        <v>1.1445104529024626E-3</v>
      </c>
      <c r="L64" s="2">
        <f t="shared" si="1"/>
        <v>275.08857281408763</v>
      </c>
      <c r="M64">
        <f t="shared" si="2"/>
        <v>10</v>
      </c>
      <c r="N64" s="2">
        <f t="shared" si="3"/>
        <v>1.7089201877934272E-2</v>
      </c>
      <c r="O64" s="2">
        <f t="shared" si="8"/>
        <v>2.4797803385359782E-2</v>
      </c>
      <c r="P64" s="2">
        <f t="shared" si="4"/>
        <v>3.2161608770728232E-2</v>
      </c>
      <c r="Q64" s="2">
        <f t="shared" si="5"/>
        <v>1.3379689600728934E-2</v>
      </c>
      <c r="R64" s="2">
        <f t="shared" si="6"/>
        <v>1.1445104529024626E-3</v>
      </c>
      <c r="S64" s="2">
        <f t="shared" si="7"/>
        <v>275.08857281408763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11"/>
        <v>1.7699530516431923E-2</v>
      </c>
      <c r="H65" s="2">
        <f t="shared" si="11"/>
        <v>2.566855102295618E-2</v>
      </c>
      <c r="I65" s="2">
        <f t="shared" si="11"/>
        <v>3.3232263267340002E-2</v>
      </c>
      <c r="J65" s="2">
        <f t="shared" si="11"/>
        <v>1.378905891782946E-2</v>
      </c>
      <c r="K65" s="2">
        <f t="shared" si="11"/>
        <v>1.1636642481220529E-3</v>
      </c>
      <c r="L65" s="2">
        <f t="shared" si="1"/>
        <v>275.09155306797265</v>
      </c>
      <c r="M65">
        <f t="shared" si="2"/>
        <v>10</v>
      </c>
      <c r="N65" s="2">
        <f t="shared" si="3"/>
        <v>1.7699530516431923E-2</v>
      </c>
      <c r="O65" s="2">
        <f t="shared" si="8"/>
        <v>2.566855102295618E-2</v>
      </c>
      <c r="P65" s="2">
        <f t="shared" si="4"/>
        <v>3.3232263267340002E-2</v>
      </c>
      <c r="Q65" s="2">
        <f t="shared" si="5"/>
        <v>1.378905891782946E-2</v>
      </c>
      <c r="R65" s="2">
        <f t="shared" si="6"/>
        <v>1.1636642481220529E-3</v>
      </c>
      <c r="S65" s="2">
        <f t="shared" si="7"/>
        <v>275.09155306797265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11"/>
        <v>1.8309859154929574E-2</v>
      </c>
      <c r="H66" s="2">
        <f t="shared" si="11"/>
        <v>2.6536903207766676E-2</v>
      </c>
      <c r="I66" s="2">
        <f t="shared" si="11"/>
        <v>3.4288546779883043E-2</v>
      </c>
      <c r="J66" s="2">
        <f t="shared" si="11"/>
        <v>1.4175042252841757E-2</v>
      </c>
      <c r="K66" s="2">
        <f t="shared" si="11"/>
        <v>1.1752816121725915E-3</v>
      </c>
      <c r="L66" s="2">
        <f t="shared" si="1"/>
        <v>275.09448563300759</v>
      </c>
      <c r="M66">
        <f t="shared" si="2"/>
        <v>10</v>
      </c>
      <c r="N66" s="2">
        <f t="shared" si="3"/>
        <v>1.8309859154929574E-2</v>
      </c>
      <c r="O66" s="2">
        <f t="shared" si="8"/>
        <v>2.6536903207766676E-2</v>
      </c>
      <c r="P66" s="2">
        <f t="shared" si="4"/>
        <v>3.4288546779883043E-2</v>
      </c>
      <c r="Q66" s="2">
        <f t="shared" si="5"/>
        <v>1.4175042252841757E-2</v>
      </c>
      <c r="R66" s="2">
        <f t="shared" si="6"/>
        <v>1.1752816121725915E-3</v>
      </c>
      <c r="S66" s="2">
        <f t="shared" si="7"/>
        <v>275.09448563300759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11"/>
        <v>1.8920187793427225E-2</v>
      </c>
      <c r="H67" s="2">
        <f t="shared" si="11"/>
        <v>2.7402866529753503E-2</v>
      </c>
      <c r="I67" s="2">
        <f t="shared" si="11"/>
        <v>3.5330652204556605E-2</v>
      </c>
      <c r="J67" s="2">
        <f t="shared" si="11"/>
        <v>1.4538975573400391E-2</v>
      </c>
      <c r="K67" s="2">
        <f t="shared" si="11"/>
        <v>1.1823278996542868E-3</v>
      </c>
      <c r="L67" s="2">
        <f t="shared" si="1"/>
        <v>275.0973750100008</v>
      </c>
      <c r="M67">
        <f t="shared" si="2"/>
        <v>11</v>
      </c>
      <c r="N67" s="2">
        <f t="shared" si="3"/>
        <v>1.8920187793427225E-2</v>
      </c>
      <c r="O67" s="2">
        <f t="shared" si="8"/>
        <v>2.7402866529753503E-2</v>
      </c>
      <c r="P67" s="2">
        <f t="shared" si="4"/>
        <v>3.5330652204556605E-2</v>
      </c>
      <c r="Q67" s="2">
        <f t="shared" si="5"/>
        <v>1.4538975573400391E-2</v>
      </c>
      <c r="R67" s="2">
        <f t="shared" si="6"/>
        <v>1.1823278996542868E-3</v>
      </c>
      <c r="S67" s="2">
        <f t="shared" si="7"/>
        <v>275.0973750100008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11"/>
        <v>1.9591549295774644E-2</v>
      </c>
      <c r="H68" s="2">
        <f t="shared" si="11"/>
        <v>2.8360344274364742E-2</v>
      </c>
      <c r="I68" s="2">
        <f t="shared" si="11"/>
        <v>3.6509004590172374E-2</v>
      </c>
      <c r="J68" s="2">
        <f t="shared" si="11"/>
        <v>1.4999489419527834E-2</v>
      </c>
      <c r="K68" s="2">
        <f t="shared" si="11"/>
        <v>1.233550045856596E-3</v>
      </c>
      <c r="L68" s="2">
        <f t="shared" si="1"/>
        <v>275.10069393762569</v>
      </c>
      <c r="M68">
        <f t="shared" si="2"/>
        <v>11</v>
      </c>
      <c r="N68" s="2">
        <f t="shared" si="3"/>
        <v>1.9591549295774644E-2</v>
      </c>
      <c r="O68" s="2">
        <f t="shared" si="8"/>
        <v>2.8360344274364742E-2</v>
      </c>
      <c r="P68" s="2">
        <f t="shared" si="4"/>
        <v>3.6509004590172374E-2</v>
      </c>
      <c r="Q68" s="2">
        <f t="shared" si="5"/>
        <v>1.4999489419527834E-2</v>
      </c>
      <c r="R68" s="2">
        <f t="shared" si="6"/>
        <v>1.233550045856596E-3</v>
      </c>
      <c r="S68" s="2">
        <f t="shared" si="7"/>
        <v>275.10069393762569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11"/>
        <v>2.0262910798122064E-2</v>
      </c>
      <c r="H69" s="2">
        <f t="shared" si="11"/>
        <v>2.9315187969072495E-2</v>
      </c>
      <c r="I69" s="2">
        <f t="shared" si="11"/>
        <v>3.7671540404322162E-2</v>
      </c>
      <c r="J69" s="2">
        <f t="shared" si="11"/>
        <v>1.5433695557414716E-2</v>
      </c>
      <c r="K69" s="2">
        <f t="shared" si="11"/>
        <v>1.2646178479845797E-3</v>
      </c>
      <c r="L69" s="2">
        <f t="shared" si="1"/>
        <v>275.1039479525769</v>
      </c>
      <c r="M69">
        <f t="shared" si="2"/>
        <v>11</v>
      </c>
      <c r="N69" s="2">
        <f t="shared" si="3"/>
        <v>2.0262910798122064E-2</v>
      </c>
      <c r="O69" s="2">
        <f t="shared" si="8"/>
        <v>2.9315187969072495E-2</v>
      </c>
      <c r="P69" s="2">
        <f t="shared" si="4"/>
        <v>3.7671540404322162E-2</v>
      </c>
      <c r="Q69" s="2">
        <f t="shared" si="5"/>
        <v>1.5433695557414716E-2</v>
      </c>
      <c r="R69" s="2">
        <f t="shared" si="6"/>
        <v>1.2646178479845797E-3</v>
      </c>
      <c r="S69" s="2">
        <f t="shared" si="7"/>
        <v>275.1039479525769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11"/>
        <v>2.0934272300469483E-2</v>
      </c>
      <c r="H70" s="2">
        <f t="shared" si="11"/>
        <v>3.0267404860226804E-2</v>
      </c>
      <c r="I70" s="2">
        <f t="shared" si="11"/>
        <v>3.88184719467696E-2</v>
      </c>
      <c r="J70" s="2">
        <f t="shared" si="11"/>
        <v>1.5843096863725203E-2</v>
      </c>
      <c r="K70" s="2">
        <f t="shared" si="11"/>
        <v>1.283461422505087E-3</v>
      </c>
      <c r="L70" s="2">
        <f t="shared" si="1"/>
        <v>275.10714670739372</v>
      </c>
      <c r="M70">
        <f t="shared" si="2"/>
        <v>11</v>
      </c>
      <c r="N70" s="2">
        <f t="shared" si="3"/>
        <v>2.0934272300469483E-2</v>
      </c>
      <c r="O70" s="2">
        <f t="shared" si="8"/>
        <v>3.0267404860226804E-2</v>
      </c>
      <c r="P70" s="2">
        <f t="shared" si="4"/>
        <v>3.88184719467696E-2</v>
      </c>
      <c r="Q70" s="2">
        <f t="shared" si="5"/>
        <v>1.5843096863725203E-2</v>
      </c>
      <c r="R70" s="2">
        <f t="shared" si="6"/>
        <v>1.283461422505087E-3</v>
      </c>
      <c r="S70" s="2">
        <f t="shared" si="7"/>
        <v>275.10714670739372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12">G70*(1-G$5)+G$4*$F70*$L$4/1000</f>
        <v>2.1605633802816902E-2</v>
      </c>
      <c r="H71" s="2">
        <f t="shared" si="12"/>
        <v>3.1217002174242788E-2</v>
      </c>
      <c r="I71" s="2">
        <f t="shared" si="12"/>
        <v>3.9950008667660131E-2</v>
      </c>
      <c r="J71" s="2">
        <f t="shared" si="12"/>
        <v>1.6229110360504465E-2</v>
      </c>
      <c r="K71" s="2">
        <f t="shared" si="12"/>
        <v>1.2948906281903545E-3</v>
      </c>
      <c r="L71" s="2">
        <f t="shared" ref="L71:L134" si="13">SUM(G71:K71,L$5)</f>
        <v>275.11029664563341</v>
      </c>
      <c r="M71">
        <f t="shared" ref="M71:M134" si="14">F71</f>
        <v>12</v>
      </c>
      <c r="N71" s="2">
        <f t="shared" ref="N71:N134" si="15">N70*(1-N$5)+N$4*$M70*$L$4/1000</f>
        <v>2.1605633802816902E-2</v>
      </c>
      <c r="O71" s="2">
        <f t="shared" si="8"/>
        <v>3.1217002174242788E-2</v>
      </c>
      <c r="P71" s="2">
        <f t="shared" ref="P71:P134" si="16">P70*(1-P$5)+P$4*$M70*$L$4/1000</f>
        <v>3.9950008667660131E-2</v>
      </c>
      <c r="Q71" s="2">
        <f t="shared" ref="Q71:Q134" si="17">Q70*(1-Q$5)+Q$4*$M70*$L$4/1000</f>
        <v>1.6229110360504465E-2</v>
      </c>
      <c r="R71" s="2">
        <f t="shared" ref="R71:R134" si="18">R70*(1-R$5)+R$4*$M70*$L$4/1000</f>
        <v>1.2948906281903545E-3</v>
      </c>
      <c r="S71" s="2">
        <f t="shared" ref="S71:S134" si="19">SUM(N71:R71,S$5)</f>
        <v>275.11029664563341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12"/>
        <v>2.2338028169014087E-2</v>
      </c>
      <c r="H72" s="2">
        <f t="shared" si="12"/>
        <v>3.2257883831270498E-2</v>
      </c>
      <c r="I72" s="2">
        <f t="shared" si="12"/>
        <v>4.1216591947554393E-2</v>
      </c>
      <c r="J72" s="2">
        <f t="shared" si="12"/>
        <v>1.6710443011801919E-2</v>
      </c>
      <c r="K72" s="2">
        <f t="shared" si="12"/>
        <v>1.3487711486621431E-3</v>
      </c>
      <c r="L72" s="2">
        <f t="shared" si="13"/>
        <v>275.11387171810833</v>
      </c>
      <c r="M72">
        <f t="shared" si="14"/>
        <v>13</v>
      </c>
      <c r="N72" s="2">
        <f t="shared" si="15"/>
        <v>2.2338028169014087E-2</v>
      </c>
      <c r="O72" s="2">
        <f t="shared" ref="O72:O135" si="20">O71*(1-O$5)+O$4*$M71*$L$4/1000</f>
        <v>3.2257883831270498E-2</v>
      </c>
      <c r="P72" s="2">
        <f t="shared" si="16"/>
        <v>4.1216591947554393E-2</v>
      </c>
      <c r="Q72" s="2">
        <f t="shared" si="17"/>
        <v>1.6710443011801919E-2</v>
      </c>
      <c r="R72" s="2">
        <f t="shared" si="18"/>
        <v>1.3487711486621431E-3</v>
      </c>
      <c r="S72" s="2">
        <f t="shared" si="19"/>
        <v>275.11387171810833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12"/>
        <v>2.3131455399061036E-2</v>
      </c>
      <c r="H73" s="2">
        <f t="shared" si="12"/>
        <v>3.3389798705352955E-2</v>
      </c>
      <c r="I73" s="2">
        <f t="shared" si="12"/>
        <v>4.2616409108362369E-2</v>
      </c>
      <c r="J73" s="2">
        <f t="shared" si="12"/>
        <v>1.7281649533989533E-2</v>
      </c>
      <c r="K73" s="2">
        <f t="shared" si="12"/>
        <v>1.4283996930970686E-3</v>
      </c>
      <c r="L73" s="2">
        <f t="shared" si="13"/>
        <v>275.11784771243987</v>
      </c>
      <c r="M73">
        <f t="shared" si="14"/>
        <v>14</v>
      </c>
      <c r="N73" s="2">
        <f t="shared" si="15"/>
        <v>2.3131455399061036E-2</v>
      </c>
      <c r="O73" s="2">
        <f t="shared" si="20"/>
        <v>3.3389798705352955E-2</v>
      </c>
      <c r="P73" s="2">
        <f t="shared" si="16"/>
        <v>4.2616409108362369E-2</v>
      </c>
      <c r="Q73" s="2">
        <f t="shared" si="17"/>
        <v>1.7281649533989533E-2</v>
      </c>
      <c r="R73" s="2">
        <f t="shared" si="18"/>
        <v>1.4283996930970686E-3</v>
      </c>
      <c r="S73" s="2">
        <f t="shared" si="19"/>
        <v>275.11784771243987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12"/>
        <v>2.3985915492957751E-2</v>
      </c>
      <c r="H74" s="2">
        <f t="shared" si="12"/>
        <v>3.4612496361388197E-2</v>
      </c>
      <c r="I74" s="2">
        <f t="shared" si="12"/>
        <v>4.41476718028758E-2</v>
      </c>
      <c r="J74" s="2">
        <f t="shared" si="12"/>
        <v>1.7937595715373757E-2</v>
      </c>
      <c r="K74" s="2">
        <f t="shared" si="12"/>
        <v>1.5236452034926525E-3</v>
      </c>
      <c r="L74" s="2">
        <f t="shared" si="13"/>
        <v>275.1222073245761</v>
      </c>
      <c r="M74">
        <f t="shared" si="14"/>
        <v>14</v>
      </c>
      <c r="N74" s="2">
        <f t="shared" si="15"/>
        <v>2.3985915492957751E-2</v>
      </c>
      <c r="O74" s="2">
        <f t="shared" si="20"/>
        <v>3.4612496361388197E-2</v>
      </c>
      <c r="P74" s="2">
        <f t="shared" si="16"/>
        <v>4.41476718028758E-2</v>
      </c>
      <c r="Q74" s="2">
        <f t="shared" si="17"/>
        <v>1.7937595715373757E-2</v>
      </c>
      <c r="R74" s="2">
        <f t="shared" si="18"/>
        <v>1.5236452034926525E-3</v>
      </c>
      <c r="S74" s="2">
        <f t="shared" si="19"/>
        <v>275.1222073245761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12"/>
        <v>2.4840375586854466E-2</v>
      </c>
      <c r="H75" s="2">
        <f t="shared" si="12"/>
        <v>3.58318303396137E-2</v>
      </c>
      <c r="I75" s="2">
        <f t="shared" si="12"/>
        <v>4.5658380946400061E-2</v>
      </c>
      <c r="J75" s="2">
        <f t="shared" si="12"/>
        <v>1.8556069753615102E-2</v>
      </c>
      <c r="K75" s="2">
        <f t="shared" si="12"/>
        <v>1.5814145257475524E-3</v>
      </c>
      <c r="L75" s="2">
        <f t="shared" si="13"/>
        <v>275.1264680711522</v>
      </c>
      <c r="M75">
        <f t="shared" si="14"/>
        <v>14</v>
      </c>
      <c r="N75" s="2">
        <f t="shared" si="15"/>
        <v>2.4840375586854466E-2</v>
      </c>
      <c r="O75" s="2">
        <f t="shared" si="20"/>
        <v>3.58318303396137E-2</v>
      </c>
      <c r="P75" s="2">
        <f t="shared" si="16"/>
        <v>4.5658380946400061E-2</v>
      </c>
      <c r="Q75" s="2">
        <f t="shared" si="17"/>
        <v>1.8556069753615102E-2</v>
      </c>
      <c r="R75" s="2">
        <f t="shared" si="18"/>
        <v>1.5814145257475524E-3</v>
      </c>
      <c r="S75" s="2">
        <f t="shared" si="19"/>
        <v>275.1264680711522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12"/>
        <v>2.569483568075118E-2</v>
      </c>
      <c r="H76" s="2">
        <f t="shared" si="12"/>
        <v>3.7047809893607689E-2</v>
      </c>
      <c r="I76" s="2">
        <f t="shared" si="12"/>
        <v>4.7148812421355442E-2</v>
      </c>
      <c r="J76" s="2">
        <f t="shared" si="12"/>
        <v>1.9139212314444338E-2</v>
      </c>
      <c r="K76" s="2">
        <f t="shared" si="12"/>
        <v>1.6164533908859687E-3</v>
      </c>
      <c r="L76" s="2">
        <f t="shared" si="13"/>
        <v>275.13064712370107</v>
      </c>
      <c r="M76">
        <f t="shared" si="14"/>
        <v>14</v>
      </c>
      <c r="N76" s="2">
        <f t="shared" si="15"/>
        <v>2.569483568075118E-2</v>
      </c>
      <c r="O76" s="2">
        <f t="shared" si="20"/>
        <v>3.7047809893607689E-2</v>
      </c>
      <c r="P76" s="2">
        <f t="shared" si="16"/>
        <v>4.7148812421355442E-2</v>
      </c>
      <c r="Q76" s="2">
        <f t="shared" si="17"/>
        <v>1.9139212314444338E-2</v>
      </c>
      <c r="R76" s="2">
        <f t="shared" si="18"/>
        <v>1.6164533908859687E-3</v>
      </c>
      <c r="S76" s="2">
        <f t="shared" si="19"/>
        <v>275.13064712370107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12"/>
        <v>2.6549295774647895E-2</v>
      </c>
      <c r="H77" s="2">
        <f t="shared" si="12"/>
        <v>3.826044425149152E-2</v>
      </c>
      <c r="I77" s="2">
        <f t="shared" si="12"/>
        <v>4.8619238407098475E-2</v>
      </c>
      <c r="J77" s="2">
        <f t="shared" si="12"/>
        <v>1.9689041774088981E-2</v>
      </c>
      <c r="K77" s="2">
        <f t="shared" si="12"/>
        <v>1.6377055368739543E-3</v>
      </c>
      <c r="L77" s="2">
        <f t="shared" si="13"/>
        <v>275.13475572574418</v>
      </c>
      <c r="M77">
        <f t="shared" si="14"/>
        <v>14</v>
      </c>
      <c r="N77" s="2">
        <f t="shared" si="15"/>
        <v>2.6549295774647895E-2</v>
      </c>
      <c r="O77" s="2">
        <f t="shared" si="20"/>
        <v>3.826044425149152E-2</v>
      </c>
      <c r="P77" s="2">
        <f t="shared" si="16"/>
        <v>4.8619238407098475E-2</v>
      </c>
      <c r="Q77" s="2">
        <f t="shared" si="17"/>
        <v>1.9689041774088981E-2</v>
      </c>
      <c r="R77" s="2">
        <f t="shared" si="18"/>
        <v>1.6377055368739543E-3</v>
      </c>
      <c r="S77" s="2">
        <f t="shared" si="19"/>
        <v>275.13475572574418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12"/>
        <v>2.740375586854461E-2</v>
      </c>
      <c r="H78" s="2">
        <f t="shared" si="12"/>
        <v>3.9469742615999705E-2</v>
      </c>
      <c r="I78" s="2">
        <f t="shared" si="12"/>
        <v>5.0069927429626737E-2</v>
      </c>
      <c r="J78" s="2">
        <f t="shared" si="12"/>
        <v>2.0207461205288154E-2</v>
      </c>
      <c r="K78" s="2">
        <f t="shared" si="12"/>
        <v>1.6505956150003566E-3</v>
      </c>
      <c r="L78" s="2">
        <f t="shared" si="13"/>
        <v>275.13880148273444</v>
      </c>
      <c r="M78">
        <f t="shared" si="14"/>
        <v>15</v>
      </c>
      <c r="N78" s="2">
        <f t="shared" si="15"/>
        <v>2.740375586854461E-2</v>
      </c>
      <c r="O78" s="2">
        <f t="shared" si="20"/>
        <v>3.9469742615999705E-2</v>
      </c>
      <c r="P78" s="2">
        <f t="shared" si="16"/>
        <v>5.0069927429626737E-2</v>
      </c>
      <c r="Q78" s="2">
        <f t="shared" si="17"/>
        <v>2.0207461205288154E-2</v>
      </c>
      <c r="R78" s="2">
        <f t="shared" si="18"/>
        <v>1.6505956150003566E-3</v>
      </c>
      <c r="S78" s="2">
        <f t="shared" si="19"/>
        <v>275.13880148273444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12"/>
        <v>2.8319248826291089E-2</v>
      </c>
      <c r="H79" s="2">
        <f t="shared" si="12"/>
        <v>4.0769610878164796E-2</v>
      </c>
      <c r="I79" s="2">
        <f t="shared" si="12"/>
        <v>5.1651379152400506E-2</v>
      </c>
      <c r="J79" s="2">
        <f t="shared" si="12"/>
        <v>2.0813635856237155E-2</v>
      </c>
      <c r="K79" s="2">
        <f t="shared" si="12"/>
        <v>1.7053621993976221E-3</v>
      </c>
      <c r="L79" s="2">
        <f t="shared" si="13"/>
        <v>275.14325923691251</v>
      </c>
      <c r="M79">
        <f t="shared" si="14"/>
        <v>16</v>
      </c>
      <c r="N79" s="2">
        <f t="shared" si="15"/>
        <v>2.8319248826291089E-2</v>
      </c>
      <c r="O79" s="2">
        <f t="shared" si="20"/>
        <v>4.0769610878164796E-2</v>
      </c>
      <c r="P79" s="2">
        <f t="shared" si="16"/>
        <v>5.1651379152400506E-2</v>
      </c>
      <c r="Q79" s="2">
        <f t="shared" si="17"/>
        <v>2.0813635856237155E-2</v>
      </c>
      <c r="R79" s="2">
        <f t="shared" si="18"/>
        <v>1.7053621993976221E-3</v>
      </c>
      <c r="S79" s="2">
        <f t="shared" si="19"/>
        <v>275.14325923691251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12"/>
        <v>2.9295774647887334E-2</v>
      </c>
      <c r="H80" s="2">
        <f t="shared" si="12"/>
        <v>4.2159799877490349E-2</v>
      </c>
      <c r="I80" s="2">
        <f t="shared" si="12"/>
        <v>5.3361838397920448E-2</v>
      </c>
      <c r="J80" s="2">
        <f t="shared" si="12"/>
        <v>2.1502552547121346E-2</v>
      </c>
      <c r="K80" s="2">
        <f t="shared" si="12"/>
        <v>1.7855281687698152E-3</v>
      </c>
      <c r="L80" s="2">
        <f t="shared" si="13"/>
        <v>275.14810549363921</v>
      </c>
      <c r="M80">
        <f t="shared" si="14"/>
        <v>16</v>
      </c>
      <c r="N80" s="2">
        <f t="shared" si="15"/>
        <v>2.9295774647887334E-2</v>
      </c>
      <c r="O80" s="2">
        <f t="shared" si="20"/>
        <v>4.2159799877490349E-2</v>
      </c>
      <c r="P80" s="2">
        <f t="shared" si="16"/>
        <v>5.3361838397920448E-2</v>
      </c>
      <c r="Q80" s="2">
        <f t="shared" si="17"/>
        <v>2.1502552547121346E-2</v>
      </c>
      <c r="R80" s="2">
        <f t="shared" si="18"/>
        <v>1.7855281687698152E-3</v>
      </c>
      <c r="S80" s="2">
        <f t="shared" si="19"/>
        <v>275.14810549363921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12"/>
        <v>3.0272300469483579E-2</v>
      </c>
      <c r="H81" s="2">
        <f t="shared" si="12"/>
        <v>4.3546164425312867E-2</v>
      </c>
      <c r="I81" s="2">
        <f t="shared" si="12"/>
        <v>5.5049338805976608E-2</v>
      </c>
      <c r="J81" s="2">
        <f t="shared" si="12"/>
        <v>2.215211359330942E-2</v>
      </c>
      <c r="K81" s="2">
        <f t="shared" si="12"/>
        <v>1.8341512870596341E-3</v>
      </c>
      <c r="L81" s="2">
        <f t="shared" si="13"/>
        <v>275.15285406858112</v>
      </c>
      <c r="M81">
        <f t="shared" si="14"/>
        <v>17</v>
      </c>
      <c r="N81" s="2">
        <f t="shared" si="15"/>
        <v>3.0272300469483579E-2</v>
      </c>
      <c r="O81" s="2">
        <f t="shared" si="20"/>
        <v>4.3546164425312867E-2</v>
      </c>
      <c r="P81" s="2">
        <f t="shared" si="16"/>
        <v>5.5049338805976608E-2</v>
      </c>
      <c r="Q81" s="2">
        <f t="shared" si="17"/>
        <v>2.215211359330942E-2</v>
      </c>
      <c r="R81" s="2">
        <f t="shared" si="18"/>
        <v>1.8341512870596341E-3</v>
      </c>
      <c r="S81" s="2">
        <f t="shared" si="19"/>
        <v>275.15285406858112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12"/>
        <v>3.1309859154929585E-2</v>
      </c>
      <c r="H82" s="2">
        <f t="shared" si="12"/>
        <v>4.5022611756427813E-2</v>
      </c>
      <c r="I82" s="2">
        <f t="shared" si="12"/>
        <v>5.6864423286009796E-2</v>
      </c>
      <c r="J82" s="2">
        <f t="shared" si="12"/>
        <v>2.2881938151073214E-2</v>
      </c>
      <c r="K82" s="2">
        <f t="shared" si="12"/>
        <v>1.9105910558807552E-3</v>
      </c>
      <c r="L82" s="2">
        <f t="shared" si="13"/>
        <v>275.15798942340433</v>
      </c>
      <c r="M82">
        <f t="shared" si="14"/>
        <v>17</v>
      </c>
      <c r="N82" s="2">
        <f t="shared" si="15"/>
        <v>3.1309859154929585E-2</v>
      </c>
      <c r="O82" s="2">
        <f t="shared" si="20"/>
        <v>4.5022611756427813E-2</v>
      </c>
      <c r="P82" s="2">
        <f t="shared" si="16"/>
        <v>5.6864423286009796E-2</v>
      </c>
      <c r="Q82" s="2">
        <f t="shared" si="17"/>
        <v>2.2881938151073214E-2</v>
      </c>
      <c r="R82" s="2">
        <f t="shared" si="18"/>
        <v>1.9105910558807552E-3</v>
      </c>
      <c r="S82" s="2">
        <f t="shared" si="19"/>
        <v>275.15798942340433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12"/>
        <v>3.2347417840375592E-2</v>
      </c>
      <c r="H83" s="2">
        <f t="shared" si="12"/>
        <v>4.6494997336789898E-2</v>
      </c>
      <c r="I83" s="2">
        <f t="shared" si="12"/>
        <v>5.8655144584242966E-2</v>
      </c>
      <c r="J83" s="2">
        <f t="shared" si="12"/>
        <v>2.3570070126314454E-2</v>
      </c>
      <c r="K83" s="2">
        <f t="shared" si="12"/>
        <v>1.9569541192921112E-3</v>
      </c>
      <c r="L83" s="2">
        <f t="shared" si="13"/>
        <v>275.16302458400702</v>
      </c>
      <c r="M83">
        <f t="shared" si="14"/>
        <v>18</v>
      </c>
      <c r="N83" s="2">
        <f t="shared" si="15"/>
        <v>3.2347417840375592E-2</v>
      </c>
      <c r="O83" s="2">
        <f t="shared" si="20"/>
        <v>4.6494997336789898E-2</v>
      </c>
      <c r="P83" s="2">
        <f t="shared" si="16"/>
        <v>5.8655144584242966E-2</v>
      </c>
      <c r="Q83" s="2">
        <f t="shared" si="17"/>
        <v>2.3570070126314454E-2</v>
      </c>
      <c r="R83" s="2">
        <f t="shared" si="18"/>
        <v>1.9569541192921112E-3</v>
      </c>
      <c r="S83" s="2">
        <f t="shared" si="19"/>
        <v>275.16302458400702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12"/>
        <v>3.3446009389671363E-2</v>
      </c>
      <c r="H84" s="2">
        <f t="shared" si="12"/>
        <v>4.8057229054011906E-2</v>
      </c>
      <c r="I84" s="2">
        <f t="shared" si="12"/>
        <v>6.0572064460091543E-2</v>
      </c>
      <c r="J84" s="2">
        <f t="shared" si="12"/>
        <v>2.4336262177216007E-2</v>
      </c>
      <c r="K84" s="2">
        <f t="shared" si="12"/>
        <v>2.0320230955368111E-3</v>
      </c>
      <c r="L84" s="2">
        <f t="shared" si="13"/>
        <v>275.1684435881765</v>
      </c>
      <c r="M84">
        <f t="shared" si="14"/>
        <v>18</v>
      </c>
      <c r="N84" s="2">
        <f t="shared" si="15"/>
        <v>3.3446009389671363E-2</v>
      </c>
      <c r="O84" s="2">
        <f t="shared" si="20"/>
        <v>4.8057229054011906E-2</v>
      </c>
      <c r="P84" s="2">
        <f t="shared" si="16"/>
        <v>6.0572064460091543E-2</v>
      </c>
      <c r="Q84" s="2">
        <f t="shared" si="17"/>
        <v>2.4336262177216007E-2</v>
      </c>
      <c r="R84" s="2">
        <f t="shared" si="18"/>
        <v>2.0320230955368111E-3</v>
      </c>
      <c r="S84" s="2">
        <f t="shared" si="19"/>
        <v>275.1684435881765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12"/>
        <v>3.4544600938967135E-2</v>
      </c>
      <c r="H85" s="2">
        <f t="shared" si="12"/>
        <v>4.9615163025069971E-2</v>
      </c>
      <c r="I85" s="2">
        <f t="shared" si="12"/>
        <v>6.2463254256737134E-2</v>
      </c>
      <c r="J85" s="2">
        <f t="shared" si="12"/>
        <v>2.5058684085046169E-2</v>
      </c>
      <c r="K85" s="2">
        <f t="shared" si="12"/>
        <v>2.0775547312224607E-3</v>
      </c>
      <c r="L85" s="2">
        <f t="shared" si="13"/>
        <v>275.17375925703703</v>
      </c>
      <c r="M85">
        <f t="shared" si="14"/>
        <v>18</v>
      </c>
      <c r="N85" s="2">
        <f t="shared" si="15"/>
        <v>3.4544600938967135E-2</v>
      </c>
      <c r="O85" s="2">
        <f t="shared" si="20"/>
        <v>4.9615163025069971E-2</v>
      </c>
      <c r="P85" s="2">
        <f t="shared" si="16"/>
        <v>6.2463254256737134E-2</v>
      </c>
      <c r="Q85" s="2">
        <f t="shared" si="17"/>
        <v>2.5058684085046169E-2</v>
      </c>
      <c r="R85" s="2">
        <f t="shared" si="18"/>
        <v>2.0775547312224607E-3</v>
      </c>
      <c r="S85" s="2">
        <f t="shared" si="19"/>
        <v>275.17375925703703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12"/>
        <v>3.5643192488262906E-2</v>
      </c>
      <c r="H86" s="2">
        <f t="shared" si="12"/>
        <v>5.116881107319228E-2</v>
      </c>
      <c r="I86" s="2">
        <f t="shared" si="12"/>
        <v>6.4329059339149938E-2</v>
      </c>
      <c r="J86" s="2">
        <f t="shared" si="12"/>
        <v>2.5739836300471632E-2</v>
      </c>
      <c r="K86" s="2">
        <f t="shared" si="12"/>
        <v>2.1051710642526729E-3</v>
      </c>
      <c r="L86" s="2">
        <f t="shared" si="13"/>
        <v>275.17898607026535</v>
      </c>
      <c r="M86">
        <f t="shared" si="14"/>
        <v>24</v>
      </c>
      <c r="N86" s="2">
        <f t="shared" si="15"/>
        <v>3.5643192488262906E-2</v>
      </c>
      <c r="O86" s="2">
        <f t="shared" si="20"/>
        <v>5.116881107319228E-2</v>
      </c>
      <c r="P86" s="2">
        <f t="shared" si="16"/>
        <v>6.4329059339149938E-2</v>
      </c>
      <c r="Q86" s="2">
        <f t="shared" si="17"/>
        <v>2.5739836300471632E-2</v>
      </c>
      <c r="R86" s="2">
        <f t="shared" si="18"/>
        <v>2.1051710642526729E-3</v>
      </c>
      <c r="S86" s="2">
        <f t="shared" si="19"/>
        <v>275.17898607026535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21">G86*(1-G$5)+G$4*$F86*$L$4/1000</f>
        <v>3.7107981220657275E-2</v>
      </c>
      <c r="H87" s="2">
        <f t="shared" si="21"/>
        <v>5.3281565270771124E-2</v>
      </c>
      <c r="I87" s="2">
        <f t="shared" si="21"/>
        <v>6.7071228887303033E-2</v>
      </c>
      <c r="J87" s="2">
        <f t="shared" si="21"/>
        <v>2.7086301783386228E-2</v>
      </c>
      <c r="K87" s="2">
        <f t="shared" si="21"/>
        <v>2.4036113577894022E-3</v>
      </c>
      <c r="L87" s="2">
        <f t="shared" si="13"/>
        <v>275.18695068851991</v>
      </c>
      <c r="M87">
        <f t="shared" si="14"/>
        <v>23</v>
      </c>
      <c r="N87" s="2">
        <f t="shared" si="15"/>
        <v>3.7107981220657275E-2</v>
      </c>
      <c r="O87" s="2">
        <f t="shared" si="20"/>
        <v>5.3281565270771124E-2</v>
      </c>
      <c r="P87" s="2">
        <f t="shared" si="16"/>
        <v>6.7071228887303033E-2</v>
      </c>
      <c r="Q87" s="2">
        <f t="shared" si="17"/>
        <v>2.7086301783386228E-2</v>
      </c>
      <c r="R87" s="2">
        <f t="shared" si="18"/>
        <v>2.4036113577894022E-3</v>
      </c>
      <c r="S87" s="2">
        <f t="shared" si="19"/>
        <v>275.18695068851991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21"/>
        <v>3.8511737089201879E-2</v>
      </c>
      <c r="H88" s="2">
        <f t="shared" si="21"/>
        <v>5.5294610504767208E-2</v>
      </c>
      <c r="I88" s="2">
        <f t="shared" si="21"/>
        <v>6.9626356605096862E-2</v>
      </c>
      <c r="J88" s="2">
        <f t="shared" si="21"/>
        <v>2.8238477034335203E-2</v>
      </c>
      <c r="K88" s="2">
        <f t="shared" si="21"/>
        <v>2.537676189105555E-3</v>
      </c>
      <c r="L88" s="2">
        <f t="shared" si="13"/>
        <v>275.1942088574225</v>
      </c>
      <c r="M88">
        <f t="shared" si="14"/>
        <v>23</v>
      </c>
      <c r="N88" s="2">
        <f t="shared" si="15"/>
        <v>3.8511737089201879E-2</v>
      </c>
      <c r="O88" s="2">
        <f t="shared" si="20"/>
        <v>5.5294610504767208E-2</v>
      </c>
      <c r="P88" s="2">
        <f t="shared" si="16"/>
        <v>6.9626356605096862E-2</v>
      </c>
      <c r="Q88" s="2">
        <f t="shared" si="17"/>
        <v>2.8238477034335203E-2</v>
      </c>
      <c r="R88" s="2">
        <f t="shared" si="18"/>
        <v>2.537676189105555E-3</v>
      </c>
      <c r="S88" s="2">
        <f t="shared" si="19"/>
        <v>275.1942088574225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21"/>
        <v>3.9915492957746483E-2</v>
      </c>
      <c r="H89" s="2">
        <f t="shared" si="21"/>
        <v>5.7302117791135622E-2</v>
      </c>
      <c r="I89" s="2">
        <f t="shared" si="21"/>
        <v>7.2147187824961434E-2</v>
      </c>
      <c r="J89" s="2">
        <f t="shared" si="21"/>
        <v>2.9324832135469242E-2</v>
      </c>
      <c r="K89" s="2">
        <f t="shared" si="21"/>
        <v>2.6189906196880039E-3</v>
      </c>
      <c r="L89" s="2">
        <f t="shared" si="13"/>
        <v>275.20130862132902</v>
      </c>
      <c r="M89">
        <f t="shared" si="14"/>
        <v>24</v>
      </c>
      <c r="N89" s="2">
        <f t="shared" si="15"/>
        <v>3.9915492957746483E-2</v>
      </c>
      <c r="O89" s="2">
        <f t="shared" si="20"/>
        <v>5.7302117791135622E-2</v>
      </c>
      <c r="P89" s="2">
        <f t="shared" si="16"/>
        <v>7.2147187824961434E-2</v>
      </c>
      <c r="Q89" s="2">
        <f t="shared" si="17"/>
        <v>2.9324832135469242E-2</v>
      </c>
      <c r="R89" s="2">
        <f t="shared" si="18"/>
        <v>2.6189906196880039E-3</v>
      </c>
      <c r="S89" s="2">
        <f t="shared" si="19"/>
        <v>275.20130862132902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21"/>
        <v>4.1380281690140852E-2</v>
      </c>
      <c r="H90" s="2">
        <f t="shared" si="21"/>
        <v>5.9397999078550895E-2</v>
      </c>
      <c r="I90" s="2">
        <f t="shared" si="21"/>
        <v>7.4784417637399195E-2</v>
      </c>
      <c r="J90" s="2">
        <f t="shared" si="21"/>
        <v>3.0466498077037055E-2</v>
      </c>
      <c r="K90" s="2">
        <f t="shared" si="21"/>
        <v>2.7152586717208455E-3</v>
      </c>
      <c r="L90" s="2">
        <f t="shared" si="13"/>
        <v>275.20874445515483</v>
      </c>
      <c r="M90">
        <f t="shared" si="14"/>
        <v>24</v>
      </c>
      <c r="N90" s="2">
        <f t="shared" si="15"/>
        <v>4.1380281690140852E-2</v>
      </c>
      <c r="O90" s="2">
        <f t="shared" si="20"/>
        <v>5.9397999078550895E-2</v>
      </c>
      <c r="P90" s="2">
        <f t="shared" si="16"/>
        <v>7.4784417637399195E-2</v>
      </c>
      <c r="Q90" s="2">
        <f t="shared" si="17"/>
        <v>3.0466498077037055E-2</v>
      </c>
      <c r="R90" s="2">
        <f t="shared" si="18"/>
        <v>2.7152586717208455E-3</v>
      </c>
      <c r="S90" s="2">
        <f t="shared" si="19"/>
        <v>275.20874445515483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21"/>
        <v>4.2845070422535221E-2</v>
      </c>
      <c r="H91" s="2">
        <f t="shared" si="21"/>
        <v>6.1488114533878792E-2</v>
      </c>
      <c r="I91" s="2">
        <f t="shared" si="21"/>
        <v>7.7386248927026779E-2</v>
      </c>
      <c r="J91" s="2">
        <f t="shared" si="21"/>
        <v>3.1542944232595134E-2</v>
      </c>
      <c r="K91" s="2">
        <f t="shared" si="21"/>
        <v>2.7736481968295753E-3</v>
      </c>
      <c r="L91" s="2">
        <f t="shared" si="13"/>
        <v>275.21603602631285</v>
      </c>
      <c r="M91">
        <f t="shared" si="14"/>
        <v>25</v>
      </c>
      <c r="N91" s="2">
        <f t="shared" si="15"/>
        <v>4.2845070422535221E-2</v>
      </c>
      <c r="O91" s="2">
        <f t="shared" si="20"/>
        <v>6.1488114533878792E-2</v>
      </c>
      <c r="P91" s="2">
        <f t="shared" si="16"/>
        <v>7.7386248927026779E-2</v>
      </c>
      <c r="Q91" s="2">
        <f t="shared" si="17"/>
        <v>3.1542944232595134E-2</v>
      </c>
      <c r="R91" s="2">
        <f t="shared" si="18"/>
        <v>2.7736481968295753E-3</v>
      </c>
      <c r="S91" s="2">
        <f t="shared" si="19"/>
        <v>275.21603602631285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21"/>
        <v>4.4370892018779355E-2</v>
      </c>
      <c r="H92" s="2">
        <f t="shared" si="21"/>
        <v>6.3666376732710805E-2</v>
      </c>
      <c r="I92" s="2">
        <f t="shared" si="21"/>
        <v>8.010339157640331E-2</v>
      </c>
      <c r="J92" s="2">
        <f t="shared" si="21"/>
        <v>3.2675267295495455E-2</v>
      </c>
      <c r="K92" s="2">
        <f t="shared" si="21"/>
        <v>2.8560115908215916E-3</v>
      </c>
      <c r="L92" s="2">
        <f t="shared" si="13"/>
        <v>275.22367193921423</v>
      </c>
      <c r="M92">
        <f t="shared" si="14"/>
        <v>29</v>
      </c>
      <c r="N92" s="2">
        <f t="shared" si="15"/>
        <v>4.4370892018779355E-2</v>
      </c>
      <c r="O92" s="2">
        <f t="shared" si="20"/>
        <v>6.3666376732710805E-2</v>
      </c>
      <c r="P92" s="2">
        <f t="shared" si="16"/>
        <v>8.010339157640331E-2</v>
      </c>
      <c r="Q92" s="2">
        <f t="shared" si="17"/>
        <v>3.2675267295495455E-2</v>
      </c>
      <c r="R92" s="2">
        <f t="shared" si="18"/>
        <v>2.8560115908215916E-3</v>
      </c>
      <c r="S92" s="2">
        <f t="shared" si="19"/>
        <v>275.22367193921423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21"/>
        <v>4.614084507042255E-2</v>
      </c>
      <c r="H93" s="2">
        <f t="shared" si="21"/>
        <v>6.6214233321565064E-2</v>
      </c>
      <c r="I93" s="2">
        <f t="shared" si="21"/>
        <v>8.3385002030790176E-2</v>
      </c>
      <c r="J93" s="2">
        <f t="shared" si="21"/>
        <v>3.4212387869746778E-2</v>
      </c>
      <c r="K93" s="2">
        <f t="shared" si="21"/>
        <v>3.0937609417457882E-3</v>
      </c>
      <c r="L93" s="2">
        <f t="shared" si="13"/>
        <v>275.23304622923428</v>
      </c>
      <c r="M93">
        <f t="shared" si="14"/>
        <v>29</v>
      </c>
      <c r="N93" s="2">
        <f t="shared" si="15"/>
        <v>4.614084507042255E-2</v>
      </c>
      <c r="O93" s="2">
        <f t="shared" si="20"/>
        <v>6.6214233321565064E-2</v>
      </c>
      <c r="P93" s="2">
        <f t="shared" si="16"/>
        <v>8.3385002030790176E-2</v>
      </c>
      <c r="Q93" s="2">
        <f t="shared" si="17"/>
        <v>3.4212387869746778E-2</v>
      </c>
      <c r="R93" s="2">
        <f t="shared" si="18"/>
        <v>3.0937609417457882E-3</v>
      </c>
      <c r="S93" s="2">
        <f t="shared" si="19"/>
        <v>275.23304622923428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21"/>
        <v>4.7910798122065744E-2</v>
      </c>
      <c r="H94" s="2">
        <f t="shared" si="21"/>
        <v>6.8755080680763872E-2</v>
      </c>
      <c r="I94" s="2">
        <f t="shared" si="21"/>
        <v>8.6622564688517131E-2</v>
      </c>
      <c r="J94" s="2">
        <f t="shared" si="21"/>
        <v>3.5661697578075136E-2</v>
      </c>
      <c r="K94" s="2">
        <f t="shared" si="21"/>
        <v>3.2379632124080915E-3</v>
      </c>
      <c r="L94" s="2">
        <f t="shared" si="13"/>
        <v>275.24218810428181</v>
      </c>
      <c r="M94">
        <f t="shared" si="14"/>
        <v>30</v>
      </c>
      <c r="N94" s="2">
        <f t="shared" si="15"/>
        <v>4.7910798122065744E-2</v>
      </c>
      <c r="O94" s="2">
        <f t="shared" si="20"/>
        <v>6.8755080680763872E-2</v>
      </c>
      <c r="P94" s="2">
        <f t="shared" si="16"/>
        <v>8.6622564688517131E-2</v>
      </c>
      <c r="Q94" s="2">
        <f t="shared" si="17"/>
        <v>3.5661697578075136E-2</v>
      </c>
      <c r="R94" s="2">
        <f t="shared" si="18"/>
        <v>3.2379632124080915E-3</v>
      </c>
      <c r="S94" s="2">
        <f t="shared" si="19"/>
        <v>275.24218810428181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21"/>
        <v>4.9741784037558703E-2</v>
      </c>
      <c r="H95" s="2">
        <f t="shared" si="21"/>
        <v>7.1382834806522619E-2</v>
      </c>
      <c r="I95" s="2">
        <f t="shared" si="21"/>
        <v>8.9966905528023985E-2</v>
      </c>
      <c r="J95" s="2">
        <f t="shared" si="21"/>
        <v>3.7145583671204865E-2</v>
      </c>
      <c r="K95" s="2">
        <f t="shared" si="21"/>
        <v>3.3723746675724696E-3</v>
      </c>
      <c r="L95" s="2">
        <f t="shared" si="13"/>
        <v>275.25160948271088</v>
      </c>
      <c r="M95">
        <f t="shared" si="14"/>
        <v>31</v>
      </c>
      <c r="N95" s="2">
        <f t="shared" si="15"/>
        <v>4.9741784037558703E-2</v>
      </c>
      <c r="O95" s="2">
        <f t="shared" si="20"/>
        <v>7.1382834806522619E-2</v>
      </c>
      <c r="P95" s="2">
        <f t="shared" si="16"/>
        <v>8.9966905528023985E-2</v>
      </c>
      <c r="Q95" s="2">
        <f t="shared" si="17"/>
        <v>3.7145583671204865E-2</v>
      </c>
      <c r="R95" s="2">
        <f t="shared" si="18"/>
        <v>3.3723746675724696E-3</v>
      </c>
      <c r="S95" s="2">
        <f t="shared" si="19"/>
        <v>275.25160948271088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21"/>
        <v>5.1633802816901428E-2</v>
      </c>
      <c r="H96" s="2">
        <f t="shared" si="21"/>
        <v>7.409725661572801E-2</v>
      </c>
      <c r="I96" s="2">
        <f t="shared" si="21"/>
        <v>9.3416591306790295E-2</v>
      </c>
      <c r="J96" s="2">
        <f t="shared" si="21"/>
        <v>3.8662070908975402E-2</v>
      </c>
      <c r="K96" s="2">
        <f t="shared" si="21"/>
        <v>3.5008476929537669E-3</v>
      </c>
      <c r="L96" s="2">
        <f t="shared" si="13"/>
        <v>275.26131056934133</v>
      </c>
      <c r="M96">
        <f t="shared" si="14"/>
        <v>33</v>
      </c>
      <c r="N96" s="2">
        <f t="shared" si="15"/>
        <v>5.1633802816901428E-2</v>
      </c>
      <c r="O96" s="2">
        <f t="shared" si="20"/>
        <v>7.409725661572801E-2</v>
      </c>
      <c r="P96" s="2">
        <f t="shared" si="16"/>
        <v>9.3416591306790295E-2</v>
      </c>
      <c r="Q96" s="2">
        <f t="shared" si="17"/>
        <v>3.8662070908975402E-2</v>
      </c>
      <c r="R96" s="2">
        <f t="shared" si="18"/>
        <v>3.5008476929537669E-3</v>
      </c>
      <c r="S96" s="2">
        <f t="shared" si="19"/>
        <v>275.26131056934133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21"/>
        <v>5.3647887323943683E-2</v>
      </c>
      <c r="H97" s="2">
        <f t="shared" si="21"/>
        <v>7.6992004396606611E-2</v>
      </c>
      <c r="I97" s="2">
        <f t="shared" si="21"/>
        <v>9.712044276194351E-2</v>
      </c>
      <c r="J97" s="2">
        <f t="shared" si="21"/>
        <v>4.032666778250546E-2</v>
      </c>
      <c r="K97" s="2">
        <f t="shared" si="21"/>
        <v>3.6726672354085864E-3</v>
      </c>
      <c r="L97" s="2">
        <f t="shared" si="13"/>
        <v>275.2717596695004</v>
      </c>
      <c r="M97">
        <f t="shared" si="14"/>
        <v>34</v>
      </c>
      <c r="N97" s="2">
        <f t="shared" si="15"/>
        <v>5.3647887323943683E-2</v>
      </c>
      <c r="O97" s="2">
        <f t="shared" si="20"/>
        <v>7.6992004396606611E-2</v>
      </c>
      <c r="P97" s="2">
        <f t="shared" si="16"/>
        <v>9.712044276194351E-2</v>
      </c>
      <c r="Q97" s="2">
        <f t="shared" si="17"/>
        <v>4.032666778250546E-2</v>
      </c>
      <c r="R97" s="2">
        <f t="shared" si="18"/>
        <v>3.6726672354085864E-3</v>
      </c>
      <c r="S97" s="2">
        <f t="shared" si="19"/>
        <v>275.2717596695004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21"/>
        <v>5.5723004694835702E-2</v>
      </c>
      <c r="H98" s="2">
        <f t="shared" si="21"/>
        <v>7.9972685353403669E-2</v>
      </c>
      <c r="I98" s="2">
        <f t="shared" si="21"/>
        <v>0.10092481358345068</v>
      </c>
      <c r="J98" s="2">
        <f t="shared" si="21"/>
        <v>4.2013542361920522E-2</v>
      </c>
      <c r="K98" s="2">
        <f t="shared" si="21"/>
        <v>3.8238294126527426E-3</v>
      </c>
      <c r="L98" s="2">
        <f t="shared" si="13"/>
        <v>275.28245787540624</v>
      </c>
      <c r="M98">
        <f t="shared" si="14"/>
        <v>36</v>
      </c>
      <c r="N98" s="2">
        <f t="shared" si="15"/>
        <v>5.5723004694835702E-2</v>
      </c>
      <c r="O98" s="2">
        <f t="shared" si="20"/>
        <v>7.9972685353403669E-2</v>
      </c>
      <c r="P98" s="2">
        <f t="shared" si="16"/>
        <v>0.10092481358345068</v>
      </c>
      <c r="Q98" s="2">
        <f t="shared" si="17"/>
        <v>4.2013542361920522E-2</v>
      </c>
      <c r="R98" s="2">
        <f t="shared" si="18"/>
        <v>3.8238294126527426E-3</v>
      </c>
      <c r="S98" s="2">
        <f t="shared" si="19"/>
        <v>275.28245787540624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21"/>
        <v>5.7920187793427252E-2</v>
      </c>
      <c r="H99" s="2">
        <f t="shared" si="21"/>
        <v>8.3132959794997893E-2</v>
      </c>
      <c r="I99" s="2">
        <f t="shared" si="21"/>
        <v>0.10497858928025085</v>
      </c>
      <c r="J99" s="2">
        <f t="shared" si="21"/>
        <v>4.3838792883940027E-2</v>
      </c>
      <c r="K99" s="2">
        <f t="shared" si="21"/>
        <v>4.0094106213552621E-3</v>
      </c>
      <c r="L99" s="2">
        <f t="shared" si="13"/>
        <v>275.29387994037398</v>
      </c>
      <c r="M99">
        <f t="shared" si="14"/>
        <v>37</v>
      </c>
      <c r="N99" s="2">
        <f t="shared" si="15"/>
        <v>5.7920187793427252E-2</v>
      </c>
      <c r="O99" s="2">
        <f t="shared" si="20"/>
        <v>8.3132959794997893E-2</v>
      </c>
      <c r="P99" s="2">
        <f t="shared" si="16"/>
        <v>0.10497858928025085</v>
      </c>
      <c r="Q99" s="2">
        <f t="shared" si="17"/>
        <v>4.3838792883940027E-2</v>
      </c>
      <c r="R99" s="2">
        <f t="shared" si="18"/>
        <v>4.0094106213552621E-3</v>
      </c>
      <c r="S99" s="2">
        <f t="shared" si="19"/>
        <v>275.29387994037398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21"/>
        <v>6.0178403755868567E-2</v>
      </c>
      <c r="H100" s="2">
        <f t="shared" si="21"/>
        <v>8.6378436940727846E-2</v>
      </c>
      <c r="I100" s="2">
        <f t="shared" si="21"/>
        <v>0.10912818744471556</v>
      </c>
      <c r="J100" s="2">
        <f t="shared" si="21"/>
        <v>4.5677143473978089E-2</v>
      </c>
      <c r="K100" s="2">
        <f t="shared" si="21"/>
        <v>4.1689196711073816E-3</v>
      </c>
      <c r="L100" s="2">
        <f t="shared" si="13"/>
        <v>275.30553109128641</v>
      </c>
      <c r="M100">
        <f t="shared" si="14"/>
        <v>39</v>
      </c>
      <c r="N100" s="2">
        <f t="shared" si="15"/>
        <v>6.0178403755868567E-2</v>
      </c>
      <c r="O100" s="2">
        <f t="shared" si="20"/>
        <v>8.6378436940727846E-2</v>
      </c>
      <c r="P100" s="2">
        <f t="shared" si="16"/>
        <v>0.10912818744471556</v>
      </c>
      <c r="Q100" s="2">
        <f t="shared" si="17"/>
        <v>4.5677143473978089E-2</v>
      </c>
      <c r="R100" s="2">
        <f t="shared" si="18"/>
        <v>4.1689196711073816E-3</v>
      </c>
      <c r="S100" s="2">
        <f t="shared" si="19"/>
        <v>275.30553109128641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21"/>
        <v>6.2558685446009413E-2</v>
      </c>
      <c r="H101" s="2">
        <f t="shared" si="21"/>
        <v>8.9802779109021957E-2</v>
      </c>
      <c r="I101" s="2">
        <f t="shared" si="21"/>
        <v>0.11352255663045085</v>
      </c>
      <c r="J101" s="2">
        <f t="shared" si="21"/>
        <v>4.76452166583523E-2</v>
      </c>
      <c r="K101" s="2">
        <f t="shared" si="21"/>
        <v>4.359563513898693E-3</v>
      </c>
      <c r="L101" s="2">
        <f t="shared" si="13"/>
        <v>275.31788880135775</v>
      </c>
      <c r="M101">
        <f t="shared" si="14"/>
        <v>43</v>
      </c>
      <c r="N101" s="2">
        <f t="shared" si="15"/>
        <v>6.2558685446009413E-2</v>
      </c>
      <c r="O101" s="2">
        <f t="shared" si="20"/>
        <v>8.9802779109021957E-2</v>
      </c>
      <c r="P101" s="2">
        <f t="shared" si="16"/>
        <v>0.11352255663045085</v>
      </c>
      <c r="Q101" s="2">
        <f t="shared" si="17"/>
        <v>4.76452166583523E-2</v>
      </c>
      <c r="R101" s="2">
        <f t="shared" si="18"/>
        <v>4.359563513898693E-3</v>
      </c>
      <c r="S101" s="2">
        <f t="shared" si="19"/>
        <v>275.31788880135775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21"/>
        <v>6.5183098591549318E-2</v>
      </c>
      <c r="H102" s="2">
        <f t="shared" si="21"/>
        <v>9.3593287664085228E-2</v>
      </c>
      <c r="I102" s="2">
        <f t="shared" si="21"/>
        <v>0.11845888085362308</v>
      </c>
      <c r="J102" s="2">
        <f t="shared" si="21"/>
        <v>4.9970343577114801E-2</v>
      </c>
      <c r="K102" s="2">
        <f t="shared" si="21"/>
        <v>4.6629882768671055E-3</v>
      </c>
      <c r="L102" s="2">
        <f t="shared" si="13"/>
        <v>275.33186859896324</v>
      </c>
      <c r="M102">
        <f t="shared" si="14"/>
        <v>43</v>
      </c>
      <c r="N102" s="2">
        <f t="shared" si="15"/>
        <v>6.5183098591549318E-2</v>
      </c>
      <c r="O102" s="2">
        <f t="shared" si="20"/>
        <v>9.3593287664085228E-2</v>
      </c>
      <c r="P102" s="2">
        <f t="shared" si="16"/>
        <v>0.11845888085362308</v>
      </c>
      <c r="Q102" s="2">
        <f t="shared" si="17"/>
        <v>4.9970343577114801E-2</v>
      </c>
      <c r="R102" s="2">
        <f t="shared" si="18"/>
        <v>4.6629882768671055E-3</v>
      </c>
      <c r="S102" s="2">
        <f t="shared" si="19"/>
        <v>275.33186859896324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22">G102*(1-G$5)+G$4*$F102*$L$4/1000</f>
        <v>6.7807511737089224E-2</v>
      </c>
      <c r="H103" s="2">
        <f t="shared" si="22"/>
        <v>9.7373368416779404E-2</v>
      </c>
      <c r="I103" s="2">
        <f t="shared" si="22"/>
        <v>0.12332894669279393</v>
      </c>
      <c r="J103" s="2">
        <f t="shared" si="22"/>
        <v>5.2162643304869999E-2</v>
      </c>
      <c r="K103" s="2">
        <f t="shared" si="22"/>
        <v>4.8470246985234857E-3</v>
      </c>
      <c r="L103" s="2">
        <f t="shared" si="13"/>
        <v>275.34551949485007</v>
      </c>
      <c r="M103">
        <f t="shared" si="14"/>
        <v>46</v>
      </c>
      <c r="N103" s="2">
        <f t="shared" si="15"/>
        <v>6.7807511737089224E-2</v>
      </c>
      <c r="O103" s="2">
        <f t="shared" si="20"/>
        <v>9.7373368416779404E-2</v>
      </c>
      <c r="P103" s="2">
        <f t="shared" si="16"/>
        <v>0.12332894669279393</v>
      </c>
      <c r="Q103" s="2">
        <f t="shared" si="17"/>
        <v>5.2162643304869999E-2</v>
      </c>
      <c r="R103" s="2">
        <f t="shared" si="18"/>
        <v>4.8470246985234857E-3</v>
      </c>
      <c r="S103" s="2">
        <f t="shared" si="19"/>
        <v>275.34551949485007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22"/>
        <v>7.0615023474178432E-2</v>
      </c>
      <c r="H104" s="2">
        <f t="shared" si="22"/>
        <v>0.10142474019514565</v>
      </c>
      <c r="I104" s="2">
        <f t="shared" si="22"/>
        <v>0.12858434773415406</v>
      </c>
      <c r="J104" s="2">
        <f t="shared" si="22"/>
        <v>5.458181651750707E-2</v>
      </c>
      <c r="K104" s="2">
        <f t="shared" si="22"/>
        <v>5.0994935011844178E-3</v>
      </c>
      <c r="L104" s="2">
        <f t="shared" si="13"/>
        <v>275.3603054214222</v>
      </c>
      <c r="M104">
        <f t="shared" si="14"/>
        <v>47</v>
      </c>
      <c r="N104" s="2">
        <f t="shared" si="15"/>
        <v>7.0615023474178432E-2</v>
      </c>
      <c r="O104" s="2">
        <f t="shared" si="20"/>
        <v>0.10142474019514565</v>
      </c>
      <c r="P104" s="2">
        <f t="shared" si="16"/>
        <v>0.12858434773415406</v>
      </c>
      <c r="Q104" s="2">
        <f t="shared" si="17"/>
        <v>5.458181651750707E-2</v>
      </c>
      <c r="R104" s="2">
        <f t="shared" si="18"/>
        <v>5.0994935011844178E-3</v>
      </c>
      <c r="S104" s="2">
        <f t="shared" si="19"/>
        <v>275.3603054214222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22"/>
        <v>7.3483568075117398E-2</v>
      </c>
      <c r="H105" s="2">
        <f t="shared" si="22"/>
        <v>0.10555886324223084</v>
      </c>
      <c r="I105" s="2">
        <f t="shared" si="22"/>
        <v>0.13391944228772401</v>
      </c>
      <c r="J105" s="2">
        <f t="shared" si="22"/>
        <v>5.6980160862054464E-2</v>
      </c>
      <c r="K105" s="2">
        <f t="shared" si="22"/>
        <v>5.2995719274267234E-3</v>
      </c>
      <c r="L105" s="2">
        <f t="shared" si="13"/>
        <v>275.37524160639458</v>
      </c>
      <c r="M105">
        <f t="shared" si="14"/>
        <v>50</v>
      </c>
      <c r="N105" s="2">
        <f t="shared" si="15"/>
        <v>7.3483568075117398E-2</v>
      </c>
      <c r="O105" s="2">
        <f t="shared" si="20"/>
        <v>0.10555886324223084</v>
      </c>
      <c r="P105" s="2">
        <f t="shared" si="16"/>
        <v>0.13391944228772401</v>
      </c>
      <c r="Q105" s="2">
        <f t="shared" si="17"/>
        <v>5.6980160862054464E-2</v>
      </c>
      <c r="R105" s="2">
        <f t="shared" si="18"/>
        <v>5.2995719274267234E-3</v>
      </c>
      <c r="S105" s="2">
        <f t="shared" si="19"/>
        <v>275.37524160639458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22"/>
        <v>7.6535211267605666E-2</v>
      </c>
      <c r="H106" s="2">
        <f t="shared" si="22"/>
        <v>0.10996330333405055</v>
      </c>
      <c r="I106" s="2">
        <f t="shared" si="22"/>
        <v>0.1396336301416678</v>
      </c>
      <c r="J106" s="2">
        <f t="shared" si="22"/>
        <v>5.9593608010300766E-2</v>
      </c>
      <c r="K106" s="2">
        <f t="shared" si="22"/>
        <v>5.5617706977122696E-3</v>
      </c>
      <c r="L106" s="2">
        <f t="shared" si="13"/>
        <v>275.39128752345135</v>
      </c>
      <c r="M106">
        <f t="shared" si="14"/>
        <v>54</v>
      </c>
      <c r="N106" s="2">
        <f t="shared" si="15"/>
        <v>7.6535211267605666E-2</v>
      </c>
      <c r="O106" s="2">
        <f t="shared" si="20"/>
        <v>0.10996330333405055</v>
      </c>
      <c r="P106" s="2">
        <f t="shared" si="16"/>
        <v>0.1396336301416678</v>
      </c>
      <c r="Q106" s="2">
        <f t="shared" si="17"/>
        <v>5.9593608010300766E-2</v>
      </c>
      <c r="R106" s="2">
        <f t="shared" si="18"/>
        <v>5.5617706977122696E-3</v>
      </c>
      <c r="S106" s="2">
        <f t="shared" si="19"/>
        <v>275.39128752345135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22"/>
        <v>7.9830985915492994E-2</v>
      </c>
      <c r="H107" s="2">
        <f t="shared" si="22"/>
        <v>0.11473121353394743</v>
      </c>
      <c r="I107" s="2">
        <f t="shared" si="22"/>
        <v>0.14587205761400859</v>
      </c>
      <c r="J107" s="2">
        <f t="shared" si="22"/>
        <v>6.2527240707341433E-2</v>
      </c>
      <c r="K107" s="2">
        <f t="shared" si="22"/>
        <v>5.9085957180594504E-3</v>
      </c>
      <c r="L107" s="2">
        <f t="shared" si="13"/>
        <v>275.40887009348887</v>
      </c>
      <c r="M107">
        <f t="shared" si="14"/>
        <v>54</v>
      </c>
      <c r="N107" s="2">
        <f t="shared" si="15"/>
        <v>7.9830985915492994E-2</v>
      </c>
      <c r="O107" s="2">
        <f t="shared" si="20"/>
        <v>0.11473121353394743</v>
      </c>
      <c r="P107" s="2">
        <f t="shared" si="16"/>
        <v>0.14587205761400859</v>
      </c>
      <c r="Q107" s="2">
        <f t="shared" si="17"/>
        <v>6.2527240707341433E-2</v>
      </c>
      <c r="R107" s="2">
        <f t="shared" si="18"/>
        <v>5.9085957180594504E-3</v>
      </c>
      <c r="S107" s="2">
        <f t="shared" si="19"/>
        <v>275.40887009348887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22"/>
        <v>8.3126760563380322E-2</v>
      </c>
      <c r="H108" s="2">
        <f t="shared" si="22"/>
        <v>0.11948600707032649</v>
      </c>
      <c r="I108" s="2">
        <f t="shared" si="22"/>
        <v>0.15202674907057337</v>
      </c>
      <c r="J108" s="2">
        <f t="shared" si="22"/>
        <v>6.5293284191315623E-2</v>
      </c>
      <c r="K108" s="2">
        <f t="shared" si="22"/>
        <v>6.1189557264554736E-3</v>
      </c>
      <c r="L108" s="2">
        <f t="shared" si="13"/>
        <v>275.42605175662203</v>
      </c>
      <c r="M108">
        <f t="shared" si="14"/>
        <v>57</v>
      </c>
      <c r="N108" s="2">
        <f t="shared" si="15"/>
        <v>8.3126760563380322E-2</v>
      </c>
      <c r="O108" s="2">
        <f t="shared" si="20"/>
        <v>0.11948600707032649</v>
      </c>
      <c r="P108" s="2">
        <f t="shared" si="16"/>
        <v>0.15202674907057337</v>
      </c>
      <c r="Q108" s="2">
        <f t="shared" si="17"/>
        <v>6.5293284191315623E-2</v>
      </c>
      <c r="R108" s="2">
        <f t="shared" si="18"/>
        <v>6.1189557264554736E-3</v>
      </c>
      <c r="S108" s="2">
        <f t="shared" si="19"/>
        <v>275.42605175662203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22"/>
        <v>8.6605633802816939E-2</v>
      </c>
      <c r="H109" s="2">
        <f t="shared" si="22"/>
        <v>0.12450941016836632</v>
      </c>
      <c r="I109" s="2">
        <f t="shared" si="22"/>
        <v>0.15854953269309094</v>
      </c>
      <c r="J109" s="2">
        <f t="shared" si="22"/>
        <v>6.8253424983145988E-2</v>
      </c>
      <c r="K109" s="2">
        <f t="shared" si="22"/>
        <v>6.3873905915476032E-3</v>
      </c>
      <c r="L109" s="2">
        <f t="shared" si="13"/>
        <v>275.44430539223896</v>
      </c>
      <c r="M109">
        <f t="shared" si="14"/>
        <v>59</v>
      </c>
      <c r="N109" s="2">
        <f t="shared" si="15"/>
        <v>8.6605633802816939E-2</v>
      </c>
      <c r="O109" s="2">
        <f t="shared" si="20"/>
        <v>0.12450941016836632</v>
      </c>
      <c r="P109" s="2">
        <f t="shared" si="16"/>
        <v>0.15854953269309094</v>
      </c>
      <c r="Q109" s="2">
        <f t="shared" si="17"/>
        <v>6.8253424983145988E-2</v>
      </c>
      <c r="R109" s="2">
        <f t="shared" si="18"/>
        <v>6.3873905915476032E-3</v>
      </c>
      <c r="S109" s="2">
        <f t="shared" si="19"/>
        <v>275.44430539223896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22"/>
        <v>9.0206572769953086E-2</v>
      </c>
      <c r="H110" s="2">
        <f t="shared" si="22"/>
        <v>0.12970678716151648</v>
      </c>
      <c r="I110" s="2">
        <f t="shared" si="22"/>
        <v>0.16528523298001818</v>
      </c>
      <c r="J110" s="2">
        <f t="shared" si="22"/>
        <v>7.1279204021829703E-2</v>
      </c>
      <c r="K110" s="2">
        <f t="shared" si="22"/>
        <v>6.6441012809768281E-3</v>
      </c>
      <c r="L110" s="2">
        <f t="shared" si="13"/>
        <v>275.4631218982143</v>
      </c>
      <c r="M110">
        <f t="shared" si="14"/>
        <v>69</v>
      </c>
      <c r="N110" s="2">
        <f t="shared" si="15"/>
        <v>9.0206572769953086E-2</v>
      </c>
      <c r="O110" s="2">
        <f t="shared" si="20"/>
        <v>0.12970678716151648</v>
      </c>
      <c r="P110" s="2">
        <f t="shared" si="16"/>
        <v>0.16528523298001818</v>
      </c>
      <c r="Q110" s="2">
        <f t="shared" si="17"/>
        <v>7.1279204021829703E-2</v>
      </c>
      <c r="R110" s="2">
        <f t="shared" si="18"/>
        <v>6.6441012809768281E-3</v>
      </c>
      <c r="S110" s="2">
        <f t="shared" si="19"/>
        <v>275.4631218982143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22"/>
        <v>9.4417840375586884E-2</v>
      </c>
      <c r="H111" s="2">
        <f t="shared" si="22"/>
        <v>0.13582883315131003</v>
      </c>
      <c r="I111" s="2">
        <f t="shared" si="22"/>
        <v>0.17343286996702248</v>
      </c>
      <c r="J111" s="2">
        <f t="shared" si="22"/>
        <v>7.5305838736831401E-2</v>
      </c>
      <c r="K111" s="2">
        <f t="shared" si="22"/>
        <v>7.2692877528667387E-3</v>
      </c>
      <c r="L111" s="2">
        <f t="shared" si="13"/>
        <v>275.48625466998362</v>
      </c>
      <c r="M111">
        <f t="shared" si="14"/>
        <v>71</v>
      </c>
      <c r="N111" s="2">
        <f t="shared" si="15"/>
        <v>9.4417840375586884E-2</v>
      </c>
      <c r="O111" s="2">
        <f t="shared" si="20"/>
        <v>0.13582883315131003</v>
      </c>
      <c r="P111" s="2">
        <f t="shared" si="16"/>
        <v>0.17343286996702248</v>
      </c>
      <c r="Q111" s="2">
        <f t="shared" si="17"/>
        <v>7.5305838736831401E-2</v>
      </c>
      <c r="R111" s="2">
        <f t="shared" si="18"/>
        <v>7.2692877528667387E-3</v>
      </c>
      <c r="S111" s="2">
        <f t="shared" si="19"/>
        <v>275.48625466998362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22"/>
        <v>9.8751173708920212E-2</v>
      </c>
      <c r="H112" s="2">
        <f t="shared" si="22"/>
        <v>0.14212183063676986</v>
      </c>
      <c r="I112" s="2">
        <f t="shared" si="22"/>
        <v>0.18177161383583249</v>
      </c>
      <c r="J112" s="2">
        <f t="shared" si="22"/>
        <v>7.9337186253757783E-2</v>
      </c>
      <c r="K112" s="2">
        <f t="shared" si="22"/>
        <v>7.7423792297205626E-3</v>
      </c>
      <c r="L112" s="2">
        <f t="shared" si="13"/>
        <v>275.50972418366501</v>
      </c>
      <c r="M112">
        <f t="shared" si="14"/>
        <v>76</v>
      </c>
      <c r="N112" s="2">
        <f t="shared" si="15"/>
        <v>9.8751173708920212E-2</v>
      </c>
      <c r="O112" s="2">
        <f t="shared" si="20"/>
        <v>0.14212183063676986</v>
      </c>
      <c r="P112" s="2">
        <f t="shared" si="16"/>
        <v>0.18177161383583249</v>
      </c>
      <c r="Q112" s="2">
        <f t="shared" si="17"/>
        <v>7.9337186253757783E-2</v>
      </c>
      <c r="R112" s="2">
        <f t="shared" si="18"/>
        <v>7.7423792297205626E-3</v>
      </c>
      <c r="S112" s="2">
        <f t="shared" si="19"/>
        <v>275.50972418366501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22"/>
        <v>0.10338967136150237</v>
      </c>
      <c r="H113" s="2">
        <f t="shared" si="22"/>
        <v>0.14886699946606516</v>
      </c>
      <c r="I113" s="2">
        <f t="shared" si="22"/>
        <v>0.19074960365753016</v>
      </c>
      <c r="J113" s="2">
        <f t="shared" si="22"/>
        <v>8.372509002110759E-2</v>
      </c>
      <c r="K113" s="2">
        <f t="shared" si="22"/>
        <v>8.2640654993186968E-3</v>
      </c>
      <c r="L113" s="2">
        <f t="shared" si="13"/>
        <v>275.53499543000555</v>
      </c>
      <c r="M113">
        <f t="shared" si="14"/>
        <v>77</v>
      </c>
      <c r="N113" s="2">
        <f t="shared" si="15"/>
        <v>0.10338967136150237</v>
      </c>
      <c r="O113" s="2">
        <f t="shared" si="20"/>
        <v>0.14886699946606516</v>
      </c>
      <c r="P113" s="2">
        <f t="shared" si="16"/>
        <v>0.19074960365753016</v>
      </c>
      <c r="Q113" s="2">
        <f t="shared" si="17"/>
        <v>8.372509002110759E-2</v>
      </c>
      <c r="R113" s="2">
        <f t="shared" si="18"/>
        <v>8.2640654993186968E-3</v>
      </c>
      <c r="S113" s="2">
        <f t="shared" si="19"/>
        <v>275.53499543000555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22"/>
        <v>0.1080892018779343</v>
      </c>
      <c r="H114" s="2">
        <f t="shared" si="22"/>
        <v>0.15568750884784924</v>
      </c>
      <c r="I114" s="2">
        <f t="shared" si="22"/>
        <v>0.19975732011208866</v>
      </c>
      <c r="J114" s="2">
        <f t="shared" si="22"/>
        <v>8.7979697533180135E-2</v>
      </c>
      <c r="K114" s="2">
        <f t="shared" si="22"/>
        <v>8.6274325733885857E-3</v>
      </c>
      <c r="L114" s="2">
        <f t="shared" si="13"/>
        <v>275.56014116094445</v>
      </c>
      <c r="M114">
        <f t="shared" si="14"/>
        <v>78</v>
      </c>
      <c r="N114" s="2">
        <f t="shared" si="15"/>
        <v>0.1080892018779343</v>
      </c>
      <c r="O114" s="2">
        <f t="shared" si="20"/>
        <v>0.15568750884784924</v>
      </c>
      <c r="P114" s="2">
        <f t="shared" si="16"/>
        <v>0.19975732011208866</v>
      </c>
      <c r="Q114" s="2">
        <f t="shared" si="17"/>
        <v>8.7979697533180135E-2</v>
      </c>
      <c r="R114" s="2">
        <f t="shared" si="18"/>
        <v>8.6274325733885857E-3</v>
      </c>
      <c r="S114" s="2">
        <f t="shared" si="19"/>
        <v>275.56014116094445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22"/>
        <v>0.11284976525821599</v>
      </c>
      <c r="H115" s="2">
        <f t="shared" si="22"/>
        <v>0.16258315151800956</v>
      </c>
      <c r="I115" s="2">
        <f t="shared" si="22"/>
        <v>0.20879436419033309</v>
      </c>
      <c r="J115" s="2">
        <f t="shared" si="22"/>
        <v>9.2108623585975338E-2</v>
      </c>
      <c r="K115" s="2">
        <f t="shared" si="22"/>
        <v>8.8947742013495579E-3</v>
      </c>
      <c r="L115" s="2">
        <f t="shared" si="13"/>
        <v>275.58523067875387</v>
      </c>
      <c r="M115">
        <f t="shared" si="14"/>
        <v>83</v>
      </c>
      <c r="N115" s="2">
        <f t="shared" si="15"/>
        <v>0.11284976525821599</v>
      </c>
      <c r="O115" s="2">
        <f t="shared" si="20"/>
        <v>0.16258315151800956</v>
      </c>
      <c r="P115" s="2">
        <f t="shared" si="16"/>
        <v>0.20879436419033309</v>
      </c>
      <c r="Q115" s="2">
        <f t="shared" si="17"/>
        <v>9.2108623585975338E-2</v>
      </c>
      <c r="R115" s="2">
        <f t="shared" si="18"/>
        <v>8.8947742013495579E-3</v>
      </c>
      <c r="S115" s="2">
        <f t="shared" si="19"/>
        <v>275.58523067875387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22"/>
        <v>0.11791549295774652</v>
      </c>
      <c r="H116" s="2">
        <f t="shared" si="22"/>
        <v>0.16992930763708347</v>
      </c>
      <c r="I116" s="2">
        <f t="shared" si="22"/>
        <v>0.21846128120597164</v>
      </c>
      <c r="J116" s="2">
        <f t="shared" si="22"/>
        <v>9.6588531534212541E-2</v>
      </c>
      <c r="K116" s="2">
        <f t="shared" si="22"/>
        <v>9.2916668793629337E-3</v>
      </c>
      <c r="L116" s="2">
        <f t="shared" si="13"/>
        <v>275.61218628021436</v>
      </c>
      <c r="M116">
        <f t="shared" si="14"/>
        <v>91</v>
      </c>
      <c r="N116" s="2">
        <f t="shared" si="15"/>
        <v>0.11791549295774652</v>
      </c>
      <c r="O116" s="2">
        <f t="shared" si="20"/>
        <v>0.16992930763708347</v>
      </c>
      <c r="P116" s="2">
        <f t="shared" si="16"/>
        <v>0.21846128120597164</v>
      </c>
      <c r="Q116" s="2">
        <f t="shared" si="17"/>
        <v>9.6588531534212541E-2</v>
      </c>
      <c r="R116" s="2">
        <f t="shared" si="18"/>
        <v>9.2916668793629337E-3</v>
      </c>
      <c r="S116" s="2">
        <f t="shared" si="19"/>
        <v>275.61218628021436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22"/>
        <v>0.12346948356807516</v>
      </c>
      <c r="H117" s="2">
        <f t="shared" si="22"/>
        <v>0.17800642796994795</v>
      </c>
      <c r="I117" s="2">
        <f t="shared" si="22"/>
        <v>0.22920032084185249</v>
      </c>
      <c r="J117" s="2">
        <f t="shared" si="22"/>
        <v>0.10175148356169764</v>
      </c>
      <c r="K117" s="2">
        <f t="shared" si="22"/>
        <v>9.907981311653595E-3</v>
      </c>
      <c r="L117" s="2">
        <f t="shared" si="13"/>
        <v>275.6423356972532</v>
      </c>
      <c r="M117">
        <f t="shared" si="14"/>
        <v>95</v>
      </c>
      <c r="N117" s="2">
        <f t="shared" si="15"/>
        <v>0.12346948356807516</v>
      </c>
      <c r="O117" s="2">
        <f t="shared" si="20"/>
        <v>0.17800642796994795</v>
      </c>
      <c r="P117" s="2">
        <f t="shared" si="16"/>
        <v>0.22920032084185249</v>
      </c>
      <c r="Q117" s="2">
        <f t="shared" si="17"/>
        <v>0.10175148356169764</v>
      </c>
      <c r="R117" s="2">
        <f t="shared" si="18"/>
        <v>9.907981311653595E-3</v>
      </c>
      <c r="S117" s="2">
        <f t="shared" si="19"/>
        <v>275.6423356972532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22"/>
        <v>0.12926760563380285</v>
      </c>
      <c r="H118" s="2">
        <f t="shared" si="22"/>
        <v>0.18643691475773536</v>
      </c>
      <c r="I118" s="2">
        <f t="shared" si="22"/>
        <v>0.24039615344071119</v>
      </c>
      <c r="J118" s="2">
        <f t="shared" si="22"/>
        <v>0.10708897593949951</v>
      </c>
      <c r="K118" s="2">
        <f t="shared" si="22"/>
        <v>1.0469588338091314E-2</v>
      </c>
      <c r="L118" s="2">
        <f t="shared" si="13"/>
        <v>275.67365923810985</v>
      </c>
      <c r="M118">
        <f t="shared" si="14"/>
        <v>97</v>
      </c>
      <c r="N118" s="2">
        <f t="shared" si="15"/>
        <v>0.12926760563380285</v>
      </c>
      <c r="O118" s="2">
        <f t="shared" si="20"/>
        <v>0.18643691475773536</v>
      </c>
      <c r="P118" s="2">
        <f t="shared" si="16"/>
        <v>0.24039615344071119</v>
      </c>
      <c r="Q118" s="2">
        <f t="shared" si="17"/>
        <v>0.10708897593949951</v>
      </c>
      <c r="R118" s="2">
        <f t="shared" si="18"/>
        <v>1.0469588338091314E-2</v>
      </c>
      <c r="S118" s="2">
        <f t="shared" si="19"/>
        <v>275.67365923810985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23">G118*(1-G$5)+G$4*$F118*$L$4/1000</f>
        <v>0.13518779342723009</v>
      </c>
      <c r="H119" s="2">
        <f t="shared" si="23"/>
        <v>0.19503200245153268</v>
      </c>
      <c r="I119" s="2">
        <f t="shared" si="23"/>
        <v>0.25174217816249217</v>
      </c>
      <c r="J119" s="2">
        <f t="shared" si="23"/>
        <v>0.11235629594209656</v>
      </c>
      <c r="K119" s="2">
        <f t="shared" si="23"/>
        <v>1.0904116931950857E-2</v>
      </c>
      <c r="L119" s="2">
        <f t="shared" si="13"/>
        <v>275.7052223869153</v>
      </c>
      <c r="M119">
        <f t="shared" si="14"/>
        <v>104</v>
      </c>
      <c r="N119" s="2">
        <f t="shared" si="15"/>
        <v>0.13518779342723009</v>
      </c>
      <c r="O119" s="2">
        <f t="shared" si="20"/>
        <v>0.19503200245153268</v>
      </c>
      <c r="P119" s="2">
        <f t="shared" si="16"/>
        <v>0.25174217816249217</v>
      </c>
      <c r="Q119" s="2">
        <f t="shared" si="17"/>
        <v>0.11235629594209656</v>
      </c>
      <c r="R119" s="2">
        <f t="shared" si="18"/>
        <v>1.0904116931950857E-2</v>
      </c>
      <c r="S119" s="2">
        <f t="shared" si="19"/>
        <v>275.7052223869153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23"/>
        <v>0.14153521126760568</v>
      </c>
      <c r="H120" s="2">
        <f t="shared" si="23"/>
        <v>0.20426072179740112</v>
      </c>
      <c r="I120" s="2">
        <f t="shared" si="23"/>
        <v>0.26398755274493857</v>
      </c>
      <c r="J120" s="2">
        <f t="shared" si="23"/>
        <v>0.11814430675676638</v>
      </c>
      <c r="K120" s="2">
        <f t="shared" si="23"/>
        <v>1.1496310344301069E-2</v>
      </c>
      <c r="L120" s="2">
        <f t="shared" si="13"/>
        <v>275.73942410291102</v>
      </c>
      <c r="M120">
        <f t="shared" si="14"/>
        <v>112</v>
      </c>
      <c r="N120" s="2">
        <f t="shared" si="15"/>
        <v>0.14153521126760568</v>
      </c>
      <c r="O120" s="2">
        <f t="shared" si="20"/>
        <v>0.20426072179740112</v>
      </c>
      <c r="P120" s="2">
        <f t="shared" si="16"/>
        <v>0.26398755274493857</v>
      </c>
      <c r="Q120" s="2">
        <f t="shared" si="17"/>
        <v>0.11814430675676638</v>
      </c>
      <c r="R120" s="2">
        <f t="shared" si="18"/>
        <v>1.1496310344301069E-2</v>
      </c>
      <c r="S120" s="2">
        <f t="shared" si="19"/>
        <v>275.73942410291102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23"/>
        <v>0.1483708920187794</v>
      </c>
      <c r="H121" s="2">
        <f t="shared" si="23"/>
        <v>0.21421522636933563</v>
      </c>
      <c r="I121" s="2">
        <f t="shared" si="23"/>
        <v>0.27727044030209569</v>
      </c>
      <c r="J121" s="2">
        <f t="shared" si="23"/>
        <v>0.12454063384641034</v>
      </c>
      <c r="K121" s="2">
        <f t="shared" si="23"/>
        <v>1.2231080659831414E-2</v>
      </c>
      <c r="L121" s="2">
        <f t="shared" si="13"/>
        <v>275.77662827319648</v>
      </c>
      <c r="M121">
        <f t="shared" si="14"/>
        <v>119</v>
      </c>
      <c r="N121" s="2">
        <f t="shared" si="15"/>
        <v>0.1483708920187794</v>
      </c>
      <c r="O121" s="2">
        <f t="shared" si="20"/>
        <v>0.21421522636933563</v>
      </c>
      <c r="P121" s="2">
        <f t="shared" si="16"/>
        <v>0.27727044030209569</v>
      </c>
      <c r="Q121" s="2">
        <f t="shared" si="17"/>
        <v>0.12454063384641034</v>
      </c>
      <c r="R121" s="2">
        <f t="shared" si="18"/>
        <v>1.2231080659831414E-2</v>
      </c>
      <c r="S121" s="2">
        <f t="shared" si="19"/>
        <v>275.77662827319648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23"/>
        <v>0.15563380281690148</v>
      </c>
      <c r="H122" s="2">
        <f t="shared" si="23"/>
        <v>0.22479962279686366</v>
      </c>
      <c r="I122" s="2">
        <f t="shared" si="23"/>
        <v>0.2914266799540296</v>
      </c>
      <c r="J122" s="2">
        <f t="shared" si="23"/>
        <v>0.13139315512267852</v>
      </c>
      <c r="K122" s="2">
        <f t="shared" si="23"/>
        <v>1.3005379881699876E-2</v>
      </c>
      <c r="L122" s="2">
        <f t="shared" si="13"/>
        <v>275.81625864057219</v>
      </c>
      <c r="M122">
        <f t="shared" si="14"/>
        <v>122</v>
      </c>
      <c r="N122" s="2">
        <f t="shared" si="15"/>
        <v>0.15563380281690148</v>
      </c>
      <c r="O122" s="2">
        <f t="shared" si="20"/>
        <v>0.22479962279686366</v>
      </c>
      <c r="P122" s="2">
        <f t="shared" si="16"/>
        <v>0.2914266799540296</v>
      </c>
      <c r="Q122" s="2">
        <f t="shared" si="17"/>
        <v>0.13139315512267852</v>
      </c>
      <c r="R122" s="2">
        <f t="shared" si="18"/>
        <v>1.3005379881699876E-2</v>
      </c>
      <c r="S122" s="2">
        <f t="shared" si="19"/>
        <v>275.81625864057219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23"/>
        <v>0.16307981220657283</v>
      </c>
      <c r="H123" s="2">
        <f t="shared" si="23"/>
        <v>0.23563659137419701</v>
      </c>
      <c r="I123" s="2">
        <f t="shared" si="23"/>
        <v>0.30584361006389127</v>
      </c>
      <c r="J123" s="2">
        <f t="shared" si="23"/>
        <v>0.13820632607782224</v>
      </c>
      <c r="K123" s="2">
        <f t="shared" si="23"/>
        <v>1.3615861169977268E-2</v>
      </c>
      <c r="L123" s="2">
        <f t="shared" si="13"/>
        <v>275.85638220089248</v>
      </c>
      <c r="M123">
        <f t="shared" si="14"/>
        <v>130</v>
      </c>
      <c r="N123" s="2">
        <f t="shared" si="15"/>
        <v>0.16307981220657283</v>
      </c>
      <c r="O123" s="2">
        <f t="shared" si="20"/>
        <v>0.23563659137419701</v>
      </c>
      <c r="P123" s="2">
        <f t="shared" si="16"/>
        <v>0.30584361006389127</v>
      </c>
      <c r="Q123" s="2">
        <f t="shared" si="17"/>
        <v>0.13820632607782224</v>
      </c>
      <c r="R123" s="2">
        <f t="shared" si="18"/>
        <v>1.3615861169977268E-2</v>
      </c>
      <c r="S123" s="2">
        <f t="shared" si="19"/>
        <v>275.85638220089248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23"/>
        <v>0.17101408450704231</v>
      </c>
      <c r="H124" s="2">
        <f t="shared" si="23"/>
        <v>0.24719492083587488</v>
      </c>
      <c r="I124" s="2">
        <f t="shared" si="23"/>
        <v>0.3212689051927155</v>
      </c>
      <c r="J124" s="2">
        <f t="shared" si="23"/>
        <v>0.14556924913206956</v>
      </c>
      <c r="K124" s="2">
        <f t="shared" si="23"/>
        <v>1.4361723642958468E-2</v>
      </c>
      <c r="L124" s="2">
        <f t="shared" si="13"/>
        <v>275.89940888331068</v>
      </c>
      <c r="M124">
        <f t="shared" si="14"/>
        <v>135</v>
      </c>
      <c r="N124" s="2">
        <f t="shared" si="15"/>
        <v>0.17101408450704231</v>
      </c>
      <c r="O124" s="2">
        <f t="shared" si="20"/>
        <v>0.24719492083587488</v>
      </c>
      <c r="P124" s="2">
        <f t="shared" si="16"/>
        <v>0.3212689051927155</v>
      </c>
      <c r="Q124" s="2">
        <f t="shared" si="17"/>
        <v>0.14556924913206956</v>
      </c>
      <c r="R124" s="2">
        <f t="shared" si="18"/>
        <v>1.4361723642958468E-2</v>
      </c>
      <c r="S124" s="2">
        <f t="shared" si="19"/>
        <v>275.89940888331068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23"/>
        <v>0.17925352112676063</v>
      </c>
      <c r="H125" s="2">
        <f t="shared" si="23"/>
        <v>0.25919093655569109</v>
      </c>
      <c r="I125" s="2">
        <f t="shared" si="23"/>
        <v>0.3372383262188145</v>
      </c>
      <c r="J125" s="2">
        <f t="shared" si="23"/>
        <v>0.15309840600028318</v>
      </c>
      <c r="K125" s="2">
        <f t="shared" si="23"/>
        <v>1.5048853884788209E-2</v>
      </c>
      <c r="L125" s="2">
        <f t="shared" si="13"/>
        <v>275.94383004378636</v>
      </c>
      <c r="M125">
        <f t="shared" si="14"/>
        <v>142</v>
      </c>
      <c r="N125" s="2">
        <f t="shared" si="15"/>
        <v>0.17925352112676063</v>
      </c>
      <c r="O125" s="2">
        <f t="shared" si="20"/>
        <v>0.25919093655569109</v>
      </c>
      <c r="P125" s="2">
        <f t="shared" si="16"/>
        <v>0.3372383262188145</v>
      </c>
      <c r="Q125" s="2">
        <f t="shared" si="17"/>
        <v>0.15309840600028318</v>
      </c>
      <c r="R125" s="2">
        <f t="shared" si="18"/>
        <v>1.5048853884788209E-2</v>
      </c>
      <c r="S125" s="2">
        <f t="shared" si="19"/>
        <v>275.94383004378636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23"/>
        <v>0.18792018779342728</v>
      </c>
      <c r="H126" s="2">
        <f t="shared" si="23"/>
        <v>0.27181122787289291</v>
      </c>
      <c r="I126" s="2">
        <f t="shared" si="23"/>
        <v>0.35404503903283641</v>
      </c>
      <c r="J126" s="2">
        <f t="shared" si="23"/>
        <v>0.16101904205132372</v>
      </c>
      <c r="K126" s="2">
        <f t="shared" si="23"/>
        <v>1.5794257941326287E-2</v>
      </c>
      <c r="L126" s="2">
        <f t="shared" si="13"/>
        <v>275.99058975469183</v>
      </c>
      <c r="M126">
        <f t="shared" si="14"/>
        <v>147</v>
      </c>
      <c r="N126" s="2">
        <f t="shared" si="15"/>
        <v>0.18792018779342728</v>
      </c>
      <c r="O126" s="2">
        <f t="shared" si="20"/>
        <v>0.27181122787289291</v>
      </c>
      <c r="P126" s="2">
        <f t="shared" si="16"/>
        <v>0.35404503903283641</v>
      </c>
      <c r="Q126" s="2">
        <f t="shared" si="17"/>
        <v>0.16101904205132372</v>
      </c>
      <c r="R126" s="2">
        <f t="shared" si="18"/>
        <v>1.5794257941326287E-2</v>
      </c>
      <c r="S126" s="2">
        <f t="shared" si="19"/>
        <v>275.99058975469183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23"/>
        <v>0.19689201877934279</v>
      </c>
      <c r="H127" s="2">
        <f t="shared" si="23"/>
        <v>0.28486628395941649</v>
      </c>
      <c r="I127" s="2">
        <f t="shared" si="23"/>
        <v>0.37137733550514834</v>
      </c>
      <c r="J127" s="2">
        <f t="shared" si="23"/>
        <v>0.16907405152619248</v>
      </c>
      <c r="K127" s="2">
        <f t="shared" si="23"/>
        <v>1.6481110139528358E-2</v>
      </c>
      <c r="L127" s="2">
        <f t="shared" si="13"/>
        <v>276.0386907999096</v>
      </c>
      <c r="M127">
        <f t="shared" si="14"/>
        <v>156</v>
      </c>
      <c r="N127" s="2">
        <f t="shared" si="15"/>
        <v>0.19689201877934279</v>
      </c>
      <c r="O127" s="2">
        <f t="shared" si="20"/>
        <v>0.28486628395941649</v>
      </c>
      <c r="P127" s="2">
        <f t="shared" si="16"/>
        <v>0.37137733550514834</v>
      </c>
      <c r="Q127" s="2">
        <f t="shared" si="17"/>
        <v>0.16907405152619248</v>
      </c>
      <c r="R127" s="2">
        <f t="shared" si="18"/>
        <v>1.6481110139528358E-2</v>
      </c>
      <c r="S127" s="2">
        <f t="shared" si="19"/>
        <v>276.0386907999096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23"/>
        <v>0.20641314553990617</v>
      </c>
      <c r="H128" s="2">
        <f t="shared" si="23"/>
        <v>0.29873049561884224</v>
      </c>
      <c r="I128" s="2">
        <f t="shared" si="23"/>
        <v>0.38982909989531839</v>
      </c>
      <c r="J128" s="2">
        <f t="shared" si="23"/>
        <v>0.1777252416617118</v>
      </c>
      <c r="K128" s="2">
        <f t="shared" si="23"/>
        <v>1.7320242267696538E-2</v>
      </c>
      <c r="L128" s="2">
        <f t="shared" si="13"/>
        <v>276.09001822498345</v>
      </c>
      <c r="M128">
        <f t="shared" si="14"/>
        <v>173</v>
      </c>
      <c r="N128" s="2">
        <f t="shared" si="15"/>
        <v>0.20641314553990617</v>
      </c>
      <c r="O128" s="2">
        <f t="shared" si="20"/>
        <v>0.29873049561884224</v>
      </c>
      <c r="P128" s="2">
        <f t="shared" si="16"/>
        <v>0.38982909989531839</v>
      </c>
      <c r="Q128" s="2">
        <f t="shared" si="17"/>
        <v>0.1777252416617118</v>
      </c>
      <c r="R128" s="2">
        <f t="shared" si="18"/>
        <v>1.7320242267696538E-2</v>
      </c>
      <c r="S128" s="2">
        <f t="shared" si="19"/>
        <v>276.09001822498345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23"/>
        <v>0.21697183098591555</v>
      </c>
      <c r="H129" s="2">
        <f t="shared" si="23"/>
        <v>0.31415281054891597</v>
      </c>
      <c r="I129" s="2">
        <f t="shared" si="23"/>
        <v>0.41058718394974597</v>
      </c>
      <c r="J129" s="2">
        <f t="shared" si="23"/>
        <v>0.18787752166719446</v>
      </c>
      <c r="K129" s="2">
        <f t="shared" si="23"/>
        <v>1.8627323696708151E-2</v>
      </c>
      <c r="L129" s="2">
        <f t="shared" si="13"/>
        <v>276.14821667084846</v>
      </c>
      <c r="M129">
        <f t="shared" si="14"/>
        <v>184</v>
      </c>
      <c r="N129" s="2">
        <f t="shared" si="15"/>
        <v>0.21697183098591555</v>
      </c>
      <c r="O129" s="2">
        <f t="shared" si="20"/>
        <v>0.31415281054891597</v>
      </c>
      <c r="P129" s="2">
        <f t="shared" si="16"/>
        <v>0.41058718394974597</v>
      </c>
      <c r="Q129" s="2">
        <f t="shared" si="17"/>
        <v>0.18787752166719446</v>
      </c>
      <c r="R129" s="2">
        <f t="shared" si="18"/>
        <v>1.8627323696708151E-2</v>
      </c>
      <c r="S129" s="2">
        <f t="shared" si="19"/>
        <v>276.14821667084846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23"/>
        <v>0.22820187793427235</v>
      </c>
      <c r="H130" s="2">
        <f t="shared" si="23"/>
        <v>0.33056556207926358</v>
      </c>
      <c r="I130" s="2">
        <f t="shared" si="23"/>
        <v>0.43271922237473287</v>
      </c>
      <c r="J130" s="2">
        <f t="shared" si="23"/>
        <v>0.19874091364546542</v>
      </c>
      <c r="K130" s="2">
        <f t="shared" si="23"/>
        <v>1.9936540583027323E-2</v>
      </c>
      <c r="L130" s="2">
        <f t="shared" si="13"/>
        <v>276.21016411661674</v>
      </c>
      <c r="M130">
        <f t="shared" si="14"/>
        <v>174</v>
      </c>
      <c r="N130" s="2">
        <f t="shared" si="15"/>
        <v>0.22820187793427235</v>
      </c>
      <c r="O130" s="2">
        <f t="shared" si="20"/>
        <v>0.33056556207926358</v>
      </c>
      <c r="P130" s="2">
        <f t="shared" si="16"/>
        <v>0.43271922237473287</v>
      </c>
      <c r="Q130" s="2">
        <f t="shared" si="17"/>
        <v>0.19874091364546542</v>
      </c>
      <c r="R130" s="2">
        <f t="shared" si="18"/>
        <v>1.9936540583027323E-2</v>
      </c>
      <c r="S130" s="2">
        <f t="shared" si="19"/>
        <v>276.21016411661674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23"/>
        <v>0.23882159624413152</v>
      </c>
      <c r="H131" s="2">
        <f t="shared" si="23"/>
        <v>0.34599419450326874</v>
      </c>
      <c r="I131" s="2">
        <f t="shared" si="23"/>
        <v>0.45305184353103534</v>
      </c>
      <c r="J131" s="2">
        <f t="shared" si="23"/>
        <v>0.20781000527275781</v>
      </c>
      <c r="K131" s="2">
        <f t="shared" si="23"/>
        <v>2.0261137196718296E-2</v>
      </c>
      <c r="L131" s="2">
        <f t="shared" si="13"/>
        <v>276.26593877674793</v>
      </c>
      <c r="M131">
        <f t="shared" si="14"/>
        <v>188</v>
      </c>
      <c r="N131" s="2">
        <f t="shared" si="15"/>
        <v>0.23882159624413152</v>
      </c>
      <c r="O131" s="2">
        <f t="shared" si="20"/>
        <v>0.34599419450326874</v>
      </c>
      <c r="P131" s="2">
        <f t="shared" si="16"/>
        <v>0.45305184353103534</v>
      </c>
      <c r="Q131" s="2">
        <f t="shared" si="17"/>
        <v>0.20781000527275781</v>
      </c>
      <c r="R131" s="2">
        <f t="shared" si="18"/>
        <v>2.0261137196718296E-2</v>
      </c>
      <c r="S131" s="2">
        <f t="shared" si="19"/>
        <v>276.26593877674793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23"/>
        <v>0.25029577464788738</v>
      </c>
      <c r="H132" s="2">
        <f t="shared" si="23"/>
        <v>0.36269493628877814</v>
      </c>
      <c r="I132" s="2">
        <f t="shared" si="23"/>
        <v>0.47521483410831011</v>
      </c>
      <c r="J132" s="2">
        <f t="shared" si="23"/>
        <v>0.21800420069555382</v>
      </c>
      <c r="K132" s="2">
        <f t="shared" si="23"/>
        <v>2.1115291990265933E-2</v>
      </c>
      <c r="L132" s="2">
        <f t="shared" si="13"/>
        <v>276.32732503773082</v>
      </c>
      <c r="M132">
        <f t="shared" si="14"/>
        <v>191</v>
      </c>
      <c r="N132" s="2">
        <f t="shared" si="15"/>
        <v>0.25029577464788738</v>
      </c>
      <c r="O132" s="2">
        <f t="shared" si="20"/>
        <v>0.36269493628877814</v>
      </c>
      <c r="P132" s="2">
        <f t="shared" si="16"/>
        <v>0.47521483410831011</v>
      </c>
      <c r="Q132" s="2">
        <f t="shared" si="17"/>
        <v>0.21800420069555382</v>
      </c>
      <c r="R132" s="2">
        <f t="shared" si="18"/>
        <v>2.1115291990265933E-2</v>
      </c>
      <c r="S132" s="2">
        <f t="shared" si="19"/>
        <v>276.32732503773082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23"/>
        <v>0.26195305164319255</v>
      </c>
      <c r="H133" s="2">
        <f t="shared" si="23"/>
        <v>0.37963142397513761</v>
      </c>
      <c r="I133" s="2">
        <f t="shared" si="23"/>
        <v>0.49753104360124145</v>
      </c>
      <c r="J133" s="2">
        <f t="shared" si="23"/>
        <v>0.22796814645897281</v>
      </c>
      <c r="K133" s="2">
        <f t="shared" si="23"/>
        <v>2.1774208131115622E-2</v>
      </c>
      <c r="L133" s="2">
        <f t="shared" si="13"/>
        <v>276.38885787380968</v>
      </c>
      <c r="M133">
        <f t="shared" si="14"/>
        <v>194</v>
      </c>
      <c r="N133" s="2">
        <f t="shared" si="15"/>
        <v>0.26195305164319255</v>
      </c>
      <c r="O133" s="2">
        <f t="shared" si="20"/>
        <v>0.37963142397513761</v>
      </c>
      <c r="P133" s="2">
        <f t="shared" si="16"/>
        <v>0.49753104360124145</v>
      </c>
      <c r="Q133" s="2">
        <f t="shared" si="17"/>
        <v>0.22796814645897281</v>
      </c>
      <c r="R133" s="2">
        <f t="shared" si="18"/>
        <v>2.1774208131115622E-2</v>
      </c>
      <c r="S133" s="2">
        <f t="shared" si="19"/>
        <v>276.38885787380968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23"/>
        <v>0.27379342723004702</v>
      </c>
      <c r="H134" s="2">
        <f t="shared" si="23"/>
        <v>0.39680300901832533</v>
      </c>
      <c r="I134" s="2">
        <f t="shared" si="23"/>
        <v>0.51999841541117608</v>
      </c>
      <c r="J134" s="2">
        <f t="shared" si="23"/>
        <v>0.23771499600218349</v>
      </c>
      <c r="K134" s="2">
        <f t="shared" si="23"/>
        <v>2.2314706043143024E-2</v>
      </c>
      <c r="L134" s="2">
        <f t="shared" si="13"/>
        <v>276.45062455370487</v>
      </c>
      <c r="M134">
        <f t="shared" si="14"/>
        <v>196</v>
      </c>
      <c r="N134" s="2">
        <f t="shared" si="15"/>
        <v>0.27379342723004702</v>
      </c>
      <c r="O134" s="2">
        <f t="shared" si="20"/>
        <v>0.39680300901832533</v>
      </c>
      <c r="P134" s="2">
        <f t="shared" si="16"/>
        <v>0.51999841541117608</v>
      </c>
      <c r="Q134" s="2">
        <f t="shared" si="17"/>
        <v>0.23771499600218349</v>
      </c>
      <c r="R134" s="2">
        <f t="shared" si="18"/>
        <v>2.2314706043143024E-2</v>
      </c>
      <c r="S134" s="2">
        <f t="shared" si="19"/>
        <v>276.45062455370487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24">G134*(1-G$5)+G$4*$F134*$L$4/1000</f>
        <v>0.285755868544601</v>
      </c>
      <c r="H135" s="2">
        <f t="shared" si="24"/>
        <v>0.41411514794486831</v>
      </c>
      <c r="I135" s="2">
        <f t="shared" si="24"/>
        <v>0.54246468580261031</v>
      </c>
      <c r="J135" s="2">
        <f t="shared" si="24"/>
        <v>0.24713978045770851</v>
      </c>
      <c r="K135" s="2">
        <f t="shared" si="24"/>
        <v>2.273643131191333E-2</v>
      </c>
      <c r="L135" s="2">
        <f t="shared" ref="L135:L198" si="25">SUM(G135:K135,L$5)</f>
        <v>276.51221191406171</v>
      </c>
      <c r="M135">
        <f t="shared" ref="M135:M198" si="26">F135</f>
        <v>210</v>
      </c>
      <c r="N135" s="2">
        <f t="shared" ref="N135:N198" si="27">N134*(1-N$5)+N$4*$M134*$L$4/1000</f>
        <v>0.285755868544601</v>
      </c>
      <c r="O135" s="2">
        <f t="shared" si="20"/>
        <v>0.41411514794486831</v>
      </c>
      <c r="P135" s="2">
        <f t="shared" ref="P135:P198" si="28">P134*(1-P$5)+P$4*$M134*$L$4/1000</f>
        <v>0.54246468580261031</v>
      </c>
      <c r="Q135" s="2">
        <f t="shared" ref="Q135:Q198" si="29">Q134*(1-Q$5)+Q$4*$M134*$L$4/1000</f>
        <v>0.24713978045770851</v>
      </c>
      <c r="R135" s="2">
        <f t="shared" ref="R135:R198" si="30">R134*(1-R$5)+R$4*$M134*$L$4/1000</f>
        <v>2.273643131191333E-2</v>
      </c>
      <c r="S135" s="2">
        <f t="shared" ref="S135:S198" si="31">SUM(N135:R135,S$5)</f>
        <v>276.51221191406171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24"/>
        <v>0.29857276995305171</v>
      </c>
      <c r="H136" s="2">
        <f t="shared" si="24"/>
        <v>0.43269421465021124</v>
      </c>
      <c r="I136" s="2">
        <f t="shared" si="24"/>
        <v>0.56673268646087027</v>
      </c>
      <c r="J136" s="2">
        <f t="shared" si="24"/>
        <v>0.25766934909570688</v>
      </c>
      <c r="K136" s="2">
        <f t="shared" si="24"/>
        <v>2.364949761270323E-2</v>
      </c>
      <c r="L136" s="2">
        <f t="shared" si="25"/>
        <v>276.57931851777255</v>
      </c>
      <c r="M136">
        <f t="shared" si="26"/>
        <v>236</v>
      </c>
      <c r="N136" s="2">
        <f t="shared" si="27"/>
        <v>0.29857276995305171</v>
      </c>
      <c r="O136" s="2">
        <f t="shared" ref="O136:O199" si="32">O135*(1-O$5)+O$4*$M135*$L$4/1000</f>
        <v>0.43269421465021124</v>
      </c>
      <c r="P136" s="2">
        <f t="shared" si="28"/>
        <v>0.56673268646087027</v>
      </c>
      <c r="Q136" s="2">
        <f t="shared" si="29"/>
        <v>0.25766934909570688</v>
      </c>
      <c r="R136" s="2">
        <f t="shared" si="30"/>
        <v>2.364949761270323E-2</v>
      </c>
      <c r="S136" s="2">
        <f t="shared" si="31"/>
        <v>276.57931851777255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24"/>
        <v>0.3129765258215963</v>
      </c>
      <c r="H137" s="2">
        <f t="shared" si="24"/>
        <v>0.45366348434153453</v>
      </c>
      <c r="I137" s="2">
        <f t="shared" si="24"/>
        <v>0.59458105035403874</v>
      </c>
      <c r="J137" s="2">
        <f t="shared" si="24"/>
        <v>0.27064903977334032</v>
      </c>
      <c r="K137" s="2">
        <f t="shared" si="24"/>
        <v>2.5423957595478011E-2</v>
      </c>
      <c r="L137" s="2">
        <f t="shared" si="25"/>
        <v>276.65729405788596</v>
      </c>
      <c r="M137">
        <f t="shared" si="26"/>
        <v>243</v>
      </c>
      <c r="N137" s="2">
        <f t="shared" si="27"/>
        <v>0.3129765258215963</v>
      </c>
      <c r="O137" s="2">
        <f t="shared" si="32"/>
        <v>0.45366348434153453</v>
      </c>
      <c r="P137" s="2">
        <f t="shared" si="28"/>
        <v>0.59458105035403874</v>
      </c>
      <c r="Q137" s="2">
        <f t="shared" si="29"/>
        <v>0.27064903977334032</v>
      </c>
      <c r="R137" s="2">
        <f t="shared" si="30"/>
        <v>2.5423957595478011E-2</v>
      </c>
      <c r="S137" s="2">
        <f t="shared" si="31"/>
        <v>276.65729405788596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24"/>
        <v>0.32780751173708927</v>
      </c>
      <c r="H138" s="2">
        <f t="shared" si="24"/>
        <v>0.47523234394027247</v>
      </c>
      <c r="I138" s="2">
        <f t="shared" si="24"/>
        <v>0.62310725954773727</v>
      </c>
      <c r="J138" s="2">
        <f t="shared" si="24"/>
        <v>0.28370883777295586</v>
      </c>
      <c r="K138" s="2">
        <f t="shared" si="24"/>
        <v>2.6828860477116648E-2</v>
      </c>
      <c r="L138" s="2">
        <f t="shared" si="25"/>
        <v>276.73668481347516</v>
      </c>
      <c r="M138">
        <f t="shared" si="26"/>
        <v>256</v>
      </c>
      <c r="N138" s="2">
        <f t="shared" si="27"/>
        <v>0.32780751173708927</v>
      </c>
      <c r="O138" s="2">
        <f t="shared" si="32"/>
        <v>0.47523234394027247</v>
      </c>
      <c r="P138" s="2">
        <f t="shared" si="28"/>
        <v>0.62310725954773727</v>
      </c>
      <c r="Q138" s="2">
        <f t="shared" si="29"/>
        <v>0.28370883777295586</v>
      </c>
      <c r="R138" s="2">
        <f t="shared" si="30"/>
        <v>2.6828860477116648E-2</v>
      </c>
      <c r="S138" s="2">
        <f t="shared" si="31"/>
        <v>276.73668481347516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24"/>
        <v>0.34343192488262919</v>
      </c>
      <c r="H139" s="2">
        <f t="shared" si="24"/>
        <v>0.49796252423835252</v>
      </c>
      <c r="I139" s="2">
        <f t="shared" si="24"/>
        <v>0.6532036240355622</v>
      </c>
      <c r="J139" s="2">
        <f t="shared" si="24"/>
        <v>0.29754839216720708</v>
      </c>
      <c r="K139" s="2">
        <f t="shared" si="24"/>
        <v>2.8291305787246764E-2</v>
      </c>
      <c r="L139" s="2">
        <f t="shared" si="25"/>
        <v>276.82043777111102</v>
      </c>
      <c r="M139">
        <f t="shared" si="26"/>
        <v>272</v>
      </c>
      <c r="N139" s="2">
        <f t="shared" si="27"/>
        <v>0.34343192488262919</v>
      </c>
      <c r="O139" s="2">
        <f t="shared" si="32"/>
        <v>0.49796252423835252</v>
      </c>
      <c r="P139" s="2">
        <f t="shared" si="28"/>
        <v>0.6532036240355622</v>
      </c>
      <c r="Q139" s="2">
        <f t="shared" si="29"/>
        <v>0.29754839216720708</v>
      </c>
      <c r="R139" s="2">
        <f t="shared" si="30"/>
        <v>2.8291305787246764E-2</v>
      </c>
      <c r="S139" s="2">
        <f t="shared" si="31"/>
        <v>276.82043777111102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24"/>
        <v>0.36003286384976535</v>
      </c>
      <c r="H140" s="2">
        <f t="shared" si="24"/>
        <v>0.522132520548653</v>
      </c>
      <c r="I140" s="2">
        <f t="shared" si="24"/>
        <v>0.68529977245145057</v>
      </c>
      <c r="J140" s="2">
        <f t="shared" si="24"/>
        <v>0.31247527060076574</v>
      </c>
      <c r="K140" s="2">
        <f t="shared" si="24"/>
        <v>2.9929497414913818E-2</v>
      </c>
      <c r="L140" s="2">
        <f t="shared" si="25"/>
        <v>276.90986992486557</v>
      </c>
      <c r="M140">
        <f t="shared" si="26"/>
        <v>275</v>
      </c>
      <c r="N140" s="2">
        <f t="shared" si="27"/>
        <v>0.36003286384976535</v>
      </c>
      <c r="O140" s="2">
        <f t="shared" si="32"/>
        <v>0.522132520548653</v>
      </c>
      <c r="P140" s="2">
        <f t="shared" si="28"/>
        <v>0.68529977245145057</v>
      </c>
      <c r="Q140" s="2">
        <f t="shared" si="29"/>
        <v>0.31247527060076574</v>
      </c>
      <c r="R140" s="2">
        <f t="shared" si="30"/>
        <v>2.9929497414913818E-2</v>
      </c>
      <c r="S140" s="2">
        <f t="shared" si="31"/>
        <v>276.90986992486557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24"/>
        <v>0.37681690140845081</v>
      </c>
      <c r="H141" s="2">
        <f t="shared" si="24"/>
        <v>0.54651771461727938</v>
      </c>
      <c r="I141" s="2">
        <f t="shared" si="24"/>
        <v>0.71741581082066197</v>
      </c>
      <c r="J141" s="2">
        <f t="shared" si="24"/>
        <v>0.3269015360734111</v>
      </c>
      <c r="K141" s="2">
        <f t="shared" si="24"/>
        <v>3.1063955934000964E-2</v>
      </c>
      <c r="L141" s="2">
        <f t="shared" si="25"/>
        <v>276.9987159188538</v>
      </c>
      <c r="M141">
        <f t="shared" si="26"/>
        <v>277</v>
      </c>
      <c r="N141" s="2">
        <f t="shared" si="27"/>
        <v>0.37681690140845081</v>
      </c>
      <c r="O141" s="2">
        <f t="shared" si="32"/>
        <v>0.54651771461727938</v>
      </c>
      <c r="P141" s="2">
        <f t="shared" si="28"/>
        <v>0.71741581082066197</v>
      </c>
      <c r="Q141" s="2">
        <f t="shared" si="29"/>
        <v>0.3269015360734111</v>
      </c>
      <c r="R141" s="2">
        <f t="shared" si="30"/>
        <v>3.1063955934000964E-2</v>
      </c>
      <c r="S141" s="2">
        <f t="shared" si="31"/>
        <v>276.9987159188538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24"/>
        <v>0.39372300469483579</v>
      </c>
      <c r="H142" s="2">
        <f t="shared" si="24"/>
        <v>0.57102361771514898</v>
      </c>
      <c r="I142" s="2">
        <f t="shared" si="24"/>
        <v>0.7494012374262089</v>
      </c>
      <c r="J142" s="2">
        <f t="shared" si="24"/>
        <v>0.34073841613772682</v>
      </c>
      <c r="K142" s="2">
        <f t="shared" si="24"/>
        <v>3.1845936521614535E-2</v>
      </c>
      <c r="L142" s="2">
        <f t="shared" si="25"/>
        <v>277.08673221249552</v>
      </c>
      <c r="M142">
        <f t="shared" si="26"/>
        <v>281</v>
      </c>
      <c r="N142" s="2">
        <f t="shared" si="27"/>
        <v>0.39372300469483579</v>
      </c>
      <c r="O142" s="2">
        <f t="shared" si="32"/>
        <v>0.57102361771514898</v>
      </c>
      <c r="P142" s="2">
        <f t="shared" si="28"/>
        <v>0.7494012374262089</v>
      </c>
      <c r="Q142" s="2">
        <f t="shared" si="29"/>
        <v>0.34073841613772682</v>
      </c>
      <c r="R142" s="2">
        <f t="shared" si="30"/>
        <v>3.1845936521614535E-2</v>
      </c>
      <c r="S142" s="2">
        <f t="shared" si="31"/>
        <v>277.08673221249552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24"/>
        <v>0.41087323943661985</v>
      </c>
      <c r="H143" s="2">
        <f t="shared" si="24"/>
        <v>0.59583769119534347</v>
      </c>
      <c r="I143" s="2">
        <f t="shared" si="24"/>
        <v>0.78155827490319474</v>
      </c>
      <c r="J143" s="2">
        <f t="shared" si="24"/>
        <v>0.35425432231318615</v>
      </c>
      <c r="K143" s="2">
        <f t="shared" si="24"/>
        <v>3.2508025150532305E-2</v>
      </c>
      <c r="L143" s="2">
        <f t="shared" si="25"/>
        <v>277.17503155299886</v>
      </c>
      <c r="M143">
        <f t="shared" si="26"/>
        <v>295</v>
      </c>
      <c r="N143" s="2">
        <f t="shared" si="27"/>
        <v>0.41087323943661985</v>
      </c>
      <c r="O143" s="2">
        <f t="shared" si="32"/>
        <v>0.59583769119534347</v>
      </c>
      <c r="P143" s="2">
        <f t="shared" si="28"/>
        <v>0.78155827490319474</v>
      </c>
      <c r="Q143" s="2">
        <f t="shared" si="29"/>
        <v>0.35425432231318615</v>
      </c>
      <c r="R143" s="2">
        <f t="shared" si="30"/>
        <v>3.2508025150532305E-2</v>
      </c>
      <c r="S143" s="2">
        <f t="shared" si="31"/>
        <v>277.17503155299886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24"/>
        <v>0.42887793427230059</v>
      </c>
      <c r="H144" s="2">
        <f t="shared" si="24"/>
        <v>0.62189805440807699</v>
      </c>
      <c r="I144" s="2">
        <f t="shared" si="24"/>
        <v>0.81538696720264869</v>
      </c>
      <c r="J144" s="2">
        <f t="shared" si="24"/>
        <v>0.36864129974915194</v>
      </c>
      <c r="K144" s="2">
        <f t="shared" si="24"/>
        <v>3.3566879198723198E-2</v>
      </c>
      <c r="L144" s="2">
        <f t="shared" si="25"/>
        <v>277.26837113483089</v>
      </c>
      <c r="M144">
        <f t="shared" si="26"/>
        <v>327</v>
      </c>
      <c r="N144" s="2">
        <f t="shared" si="27"/>
        <v>0.42887793427230059</v>
      </c>
      <c r="O144" s="2">
        <f t="shared" si="32"/>
        <v>0.62189805440807699</v>
      </c>
      <c r="P144" s="2">
        <f t="shared" si="28"/>
        <v>0.81538696720264869</v>
      </c>
      <c r="Q144" s="2">
        <f t="shared" si="29"/>
        <v>0.36864129974915194</v>
      </c>
      <c r="R144" s="2">
        <f t="shared" si="30"/>
        <v>3.3566879198723198E-2</v>
      </c>
      <c r="S144" s="2">
        <f t="shared" si="31"/>
        <v>277.26837113483089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24"/>
        <v>0.4488356807511738</v>
      </c>
      <c r="H145" s="2">
        <f t="shared" si="24"/>
        <v>0.6508914196181026</v>
      </c>
      <c r="I145" s="2">
        <f t="shared" si="24"/>
        <v>0.85356910169608524</v>
      </c>
      <c r="J145" s="2">
        <f t="shared" si="24"/>
        <v>0.38596226293937108</v>
      </c>
      <c r="K145" s="2">
        <f t="shared" si="24"/>
        <v>3.5711454060952191E-2</v>
      </c>
      <c r="L145" s="2">
        <f t="shared" si="25"/>
        <v>277.37496991906568</v>
      </c>
      <c r="M145">
        <f t="shared" si="26"/>
        <v>327</v>
      </c>
      <c r="N145" s="2">
        <f t="shared" si="27"/>
        <v>0.4488356807511738</v>
      </c>
      <c r="O145" s="2">
        <f t="shared" si="32"/>
        <v>0.6508914196181026</v>
      </c>
      <c r="P145" s="2">
        <f t="shared" si="28"/>
        <v>0.85356910169608524</v>
      </c>
      <c r="Q145" s="2">
        <f t="shared" si="29"/>
        <v>0.38596226293937108</v>
      </c>
      <c r="R145" s="2">
        <f t="shared" si="30"/>
        <v>3.5711454060952191E-2</v>
      </c>
      <c r="S145" s="2">
        <f t="shared" si="31"/>
        <v>277.37496991906568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24"/>
        <v>0.46879342723004702</v>
      </c>
      <c r="H146" s="2">
        <f t="shared" si="24"/>
        <v>0.67980502321354963</v>
      </c>
      <c r="I146" s="2">
        <f t="shared" si="24"/>
        <v>0.89123873206400628</v>
      </c>
      <c r="J146" s="2">
        <f t="shared" si="24"/>
        <v>0.40229373395712759</v>
      </c>
      <c r="K146" s="2">
        <f t="shared" si="24"/>
        <v>3.7012204466943074E-2</v>
      </c>
      <c r="L146" s="2">
        <f t="shared" si="25"/>
        <v>277.47914312093167</v>
      </c>
      <c r="M146">
        <f t="shared" si="26"/>
        <v>356</v>
      </c>
      <c r="N146" s="2">
        <f t="shared" si="27"/>
        <v>0.46879342723004702</v>
      </c>
      <c r="O146" s="2">
        <f t="shared" si="32"/>
        <v>0.67980502321354963</v>
      </c>
      <c r="P146" s="2">
        <f t="shared" si="28"/>
        <v>0.89123873206400628</v>
      </c>
      <c r="Q146" s="2">
        <f t="shared" si="29"/>
        <v>0.40229373395712759</v>
      </c>
      <c r="R146" s="2">
        <f t="shared" si="30"/>
        <v>3.7012204466943074E-2</v>
      </c>
      <c r="S146" s="2">
        <f t="shared" si="31"/>
        <v>277.47914312093167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24"/>
        <v>0.49052112676056348</v>
      </c>
      <c r="H147" s="2">
        <f t="shared" si="24"/>
        <v>0.71136208931584044</v>
      </c>
      <c r="I147" s="2">
        <f t="shared" si="24"/>
        <v>0.93275954496417235</v>
      </c>
      <c r="J147" s="2">
        <f t="shared" si="24"/>
        <v>0.42109599524795899</v>
      </c>
      <c r="K147" s="2">
        <f t="shared" si="24"/>
        <v>3.9162651816228036E-2</v>
      </c>
      <c r="L147" s="2">
        <f t="shared" si="25"/>
        <v>277.59490140810476</v>
      </c>
      <c r="M147">
        <f t="shared" si="26"/>
        <v>372</v>
      </c>
      <c r="N147" s="2">
        <f t="shared" si="27"/>
        <v>0.49052112676056348</v>
      </c>
      <c r="O147" s="2">
        <f t="shared" si="32"/>
        <v>0.71136208931584044</v>
      </c>
      <c r="P147" s="2">
        <f t="shared" si="28"/>
        <v>0.93275954496417235</v>
      </c>
      <c r="Q147" s="2">
        <f t="shared" si="29"/>
        <v>0.42109599524795899</v>
      </c>
      <c r="R147" s="2">
        <f t="shared" si="30"/>
        <v>3.9162651816228036E-2</v>
      </c>
      <c r="S147" s="2">
        <f t="shared" si="31"/>
        <v>277.59490140810476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24"/>
        <v>0.51322535211267617</v>
      </c>
      <c r="H148" s="2">
        <f t="shared" si="24"/>
        <v>0.7443346884035853</v>
      </c>
      <c r="I148" s="2">
        <f t="shared" si="24"/>
        <v>0.97612679580950323</v>
      </c>
      <c r="J148" s="2">
        <f t="shared" si="24"/>
        <v>0.44070207673512651</v>
      </c>
      <c r="K148" s="2">
        <f t="shared" si="24"/>
        <v>4.1218137774587327E-2</v>
      </c>
      <c r="L148" s="2">
        <f t="shared" si="25"/>
        <v>277.7156070508355</v>
      </c>
      <c r="M148">
        <f t="shared" si="26"/>
        <v>374</v>
      </c>
      <c r="N148" s="2">
        <f t="shared" si="27"/>
        <v>0.51322535211267617</v>
      </c>
      <c r="O148" s="2">
        <f t="shared" si="32"/>
        <v>0.7443346884035853</v>
      </c>
      <c r="P148" s="2">
        <f t="shared" si="28"/>
        <v>0.97612679580950323</v>
      </c>
      <c r="Q148" s="2">
        <f t="shared" si="29"/>
        <v>0.44070207673512651</v>
      </c>
      <c r="R148" s="2">
        <f t="shared" si="30"/>
        <v>4.1218137774587327E-2</v>
      </c>
      <c r="S148" s="2">
        <f t="shared" si="31"/>
        <v>277.7156070508355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24"/>
        <v>0.53605164319248833</v>
      </c>
      <c r="H149" s="2">
        <f t="shared" si="24"/>
        <v>0.77740437231260717</v>
      </c>
      <c r="I149" s="2">
        <f t="shared" si="24"/>
        <v>1.0192124141877026</v>
      </c>
      <c r="J149" s="2">
        <f t="shared" si="24"/>
        <v>0.45942286620964456</v>
      </c>
      <c r="K149" s="2">
        <f t="shared" si="24"/>
        <v>4.2558749742556051E-2</v>
      </c>
      <c r="L149" s="2">
        <f t="shared" si="25"/>
        <v>277.83465004564499</v>
      </c>
      <c r="M149">
        <f t="shared" si="26"/>
        <v>370</v>
      </c>
      <c r="N149" s="2">
        <f t="shared" si="27"/>
        <v>0.53605164319248833</v>
      </c>
      <c r="O149" s="2">
        <f t="shared" si="32"/>
        <v>0.77740437231260717</v>
      </c>
      <c r="P149" s="2">
        <f t="shared" si="28"/>
        <v>1.0192124141877026</v>
      </c>
      <c r="Q149" s="2">
        <f t="shared" si="29"/>
        <v>0.45942286620964456</v>
      </c>
      <c r="R149" s="2">
        <f t="shared" si="30"/>
        <v>4.2558749742556051E-2</v>
      </c>
      <c r="S149" s="2">
        <f t="shared" si="31"/>
        <v>277.83465004564499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24"/>
        <v>0.55863380281690145</v>
      </c>
      <c r="H150" s="2">
        <f t="shared" si="24"/>
        <v>0.81000749367796976</v>
      </c>
      <c r="I150" s="2">
        <f t="shared" si="24"/>
        <v>1.0611187718924975</v>
      </c>
      <c r="J150" s="2">
        <f t="shared" si="24"/>
        <v>0.47660471226885354</v>
      </c>
      <c r="K150" s="2">
        <f t="shared" si="24"/>
        <v>4.3184078576676735E-2</v>
      </c>
      <c r="L150" s="2">
        <f t="shared" si="25"/>
        <v>277.94954885923289</v>
      </c>
      <c r="M150">
        <f t="shared" si="26"/>
        <v>383</v>
      </c>
      <c r="N150" s="2">
        <f t="shared" si="27"/>
        <v>0.55863380281690145</v>
      </c>
      <c r="O150" s="2">
        <f t="shared" si="32"/>
        <v>0.81000749367796976</v>
      </c>
      <c r="P150" s="2">
        <f t="shared" si="28"/>
        <v>1.0611187718924975</v>
      </c>
      <c r="Q150" s="2">
        <f t="shared" si="29"/>
        <v>0.47660471226885354</v>
      </c>
      <c r="R150" s="2">
        <f t="shared" si="30"/>
        <v>4.3184078576676735E-2</v>
      </c>
      <c r="S150" s="2">
        <f t="shared" si="31"/>
        <v>277.94954885923289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33">G150*(1-G$5)+G$4*$F150*$L$4/1000</f>
        <v>0.58200938967136151</v>
      </c>
      <c r="H151" s="2">
        <f t="shared" si="33"/>
        <v>0.8437415801586361</v>
      </c>
      <c r="I151" s="2">
        <f t="shared" si="33"/>
        <v>1.1044156882972804</v>
      </c>
      <c r="J151" s="2">
        <f t="shared" si="33"/>
        <v>0.49433083507617448</v>
      </c>
      <c r="K151" s="2">
        <f t="shared" si="33"/>
        <v>4.4173688325470931E-2</v>
      </c>
      <c r="L151" s="2">
        <f t="shared" si="25"/>
        <v>278.06867118152894</v>
      </c>
      <c r="M151">
        <f t="shared" si="26"/>
        <v>406</v>
      </c>
      <c r="N151" s="2">
        <f t="shared" si="27"/>
        <v>0.58200938967136151</v>
      </c>
      <c r="O151" s="2">
        <f t="shared" si="32"/>
        <v>0.8437415801586361</v>
      </c>
      <c r="P151" s="2">
        <f t="shared" si="28"/>
        <v>1.1044156882972804</v>
      </c>
      <c r="Q151" s="2">
        <f t="shared" si="29"/>
        <v>0.49433083507617448</v>
      </c>
      <c r="R151" s="2">
        <f t="shared" si="30"/>
        <v>4.4173688325470931E-2</v>
      </c>
      <c r="S151" s="2">
        <f t="shared" si="31"/>
        <v>278.06867118152894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33"/>
        <v>0.60678873239436626</v>
      </c>
      <c r="H152" s="2">
        <f t="shared" si="33"/>
        <v>0.879542487571909</v>
      </c>
      <c r="I152" s="2">
        <f t="shared" si="33"/>
        <v>1.1505868458845767</v>
      </c>
      <c r="J152" s="2">
        <f t="shared" si="33"/>
        <v>0.51374385073230278</v>
      </c>
      <c r="K152" s="2">
        <f t="shared" si="33"/>
        <v>4.5853729185837903E-2</v>
      </c>
      <c r="L152" s="2">
        <f t="shared" si="25"/>
        <v>278.19651564576901</v>
      </c>
      <c r="M152">
        <f t="shared" si="26"/>
        <v>419</v>
      </c>
      <c r="N152" s="2">
        <f t="shared" si="27"/>
        <v>0.60678873239436626</v>
      </c>
      <c r="O152" s="2">
        <f t="shared" si="32"/>
        <v>0.879542487571909</v>
      </c>
      <c r="P152" s="2">
        <f t="shared" si="28"/>
        <v>1.1505868458845767</v>
      </c>
      <c r="Q152" s="2">
        <f t="shared" si="29"/>
        <v>0.51374385073230278</v>
      </c>
      <c r="R152" s="2">
        <f t="shared" si="30"/>
        <v>4.5853729185837903E-2</v>
      </c>
      <c r="S152" s="2">
        <f t="shared" si="31"/>
        <v>278.19651564576901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33"/>
        <v>0.63236150234741795</v>
      </c>
      <c r="H153" s="2">
        <f t="shared" si="33"/>
        <v>0.91646556289545589</v>
      </c>
      <c r="I153" s="2">
        <f t="shared" si="33"/>
        <v>1.1980913174011516</v>
      </c>
      <c r="J153" s="2">
        <f t="shared" si="33"/>
        <v>0.53357368343194445</v>
      </c>
      <c r="K153" s="2">
        <f t="shared" si="33"/>
        <v>4.7483054115718112E-2</v>
      </c>
      <c r="L153" s="2">
        <f t="shared" si="25"/>
        <v>278.3279751201917</v>
      </c>
      <c r="M153">
        <f t="shared" si="26"/>
        <v>440</v>
      </c>
      <c r="N153" s="2">
        <f t="shared" si="27"/>
        <v>0.63236150234741795</v>
      </c>
      <c r="O153" s="2">
        <f t="shared" si="32"/>
        <v>0.91646556289545589</v>
      </c>
      <c r="P153" s="2">
        <f t="shared" si="28"/>
        <v>1.1980913174011516</v>
      </c>
      <c r="Q153" s="2">
        <f t="shared" si="29"/>
        <v>0.53357368343194445</v>
      </c>
      <c r="R153" s="2">
        <f t="shared" si="30"/>
        <v>4.7483054115718112E-2</v>
      </c>
      <c r="S153" s="2">
        <f t="shared" si="31"/>
        <v>278.3279751201917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33"/>
        <v>0.65921596244131464</v>
      </c>
      <c r="H154" s="2">
        <f t="shared" si="33"/>
        <v>0.95525889272072351</v>
      </c>
      <c r="I154" s="2">
        <f t="shared" si="33"/>
        <v>1.2481130842205315</v>
      </c>
      <c r="J154" s="2">
        <f t="shared" si="33"/>
        <v>0.55473548886396618</v>
      </c>
      <c r="K154" s="2">
        <f t="shared" si="33"/>
        <v>4.9457205133282348E-2</v>
      </c>
      <c r="L154" s="2">
        <f t="shared" si="25"/>
        <v>278.46678063337981</v>
      </c>
      <c r="M154">
        <f t="shared" si="26"/>
        <v>465</v>
      </c>
      <c r="N154" s="2">
        <f t="shared" si="27"/>
        <v>0.65921596244131464</v>
      </c>
      <c r="O154" s="2">
        <f t="shared" si="32"/>
        <v>0.95525889272072351</v>
      </c>
      <c r="P154" s="2">
        <f t="shared" si="28"/>
        <v>1.2481130842205315</v>
      </c>
      <c r="Q154" s="2">
        <f t="shared" si="29"/>
        <v>0.55473548886396618</v>
      </c>
      <c r="R154" s="2">
        <f t="shared" si="30"/>
        <v>4.9457205133282348E-2</v>
      </c>
      <c r="S154" s="2">
        <f t="shared" si="31"/>
        <v>278.46678063337981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33"/>
        <v>0.68759624413145548</v>
      </c>
      <c r="H155" s="2">
        <f t="shared" si="33"/>
        <v>0.99629291877611803</v>
      </c>
      <c r="I155" s="2">
        <f t="shared" si="33"/>
        <v>1.3012192966218985</v>
      </c>
      <c r="J155" s="2">
        <f t="shared" si="33"/>
        <v>0.57762265918177114</v>
      </c>
      <c r="K155" s="2">
        <f t="shared" si="33"/>
        <v>5.1828297172525739E-2</v>
      </c>
      <c r="L155" s="2">
        <f t="shared" si="25"/>
        <v>278.61455941588378</v>
      </c>
      <c r="M155">
        <f t="shared" si="26"/>
        <v>507</v>
      </c>
      <c r="N155" s="2">
        <f t="shared" si="27"/>
        <v>0.68759624413145548</v>
      </c>
      <c r="O155" s="2">
        <f t="shared" si="32"/>
        <v>0.99629291877611803</v>
      </c>
      <c r="P155" s="2">
        <f t="shared" si="28"/>
        <v>1.3012192966218985</v>
      </c>
      <c r="Q155" s="2">
        <f t="shared" si="29"/>
        <v>0.57762265918177114</v>
      </c>
      <c r="R155" s="2">
        <f t="shared" si="30"/>
        <v>5.1828297172525739E-2</v>
      </c>
      <c r="S155" s="2">
        <f t="shared" si="31"/>
        <v>278.61455941588378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33"/>
        <v>0.71853990610328644</v>
      </c>
      <c r="H156" s="2">
        <f t="shared" si="33"/>
        <v>1.0411577209707703</v>
      </c>
      <c r="I156" s="2">
        <f t="shared" si="33"/>
        <v>1.3599225438872722</v>
      </c>
      <c r="J156" s="2">
        <f t="shared" si="33"/>
        <v>0.60413193487805061</v>
      </c>
      <c r="K156" s="2">
        <f t="shared" si="33"/>
        <v>5.5238268177242901E-2</v>
      </c>
      <c r="L156" s="2">
        <f t="shared" si="25"/>
        <v>278.77899037401664</v>
      </c>
      <c r="M156">
        <f t="shared" si="26"/>
        <v>534</v>
      </c>
      <c r="N156" s="2">
        <f t="shared" si="27"/>
        <v>0.71853990610328644</v>
      </c>
      <c r="O156" s="2">
        <f t="shared" si="32"/>
        <v>1.0411577209707703</v>
      </c>
      <c r="P156" s="2">
        <f t="shared" si="28"/>
        <v>1.3599225438872722</v>
      </c>
      <c r="Q156" s="2">
        <f t="shared" si="29"/>
        <v>0.60413193487805061</v>
      </c>
      <c r="R156" s="2">
        <f t="shared" si="30"/>
        <v>5.5238268177242901E-2</v>
      </c>
      <c r="S156" s="2">
        <f t="shared" si="31"/>
        <v>278.77899037401664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33"/>
        <v>0.75113145539906112</v>
      </c>
      <c r="H157" s="2">
        <f t="shared" si="33"/>
        <v>1.0884343100207579</v>
      </c>
      <c r="I157" s="2">
        <f t="shared" si="33"/>
        <v>1.4218941780407381</v>
      </c>
      <c r="J157" s="2">
        <f t="shared" si="33"/>
        <v>0.63229583307962434</v>
      </c>
      <c r="K157" s="2">
        <f t="shared" si="33"/>
        <v>5.8574125774137772E-2</v>
      </c>
      <c r="L157" s="2">
        <f t="shared" si="25"/>
        <v>278.95232990231432</v>
      </c>
      <c r="M157">
        <f t="shared" si="26"/>
        <v>552</v>
      </c>
      <c r="N157" s="2">
        <f t="shared" si="27"/>
        <v>0.75113145539906112</v>
      </c>
      <c r="O157" s="2">
        <f t="shared" si="32"/>
        <v>1.0884343100207579</v>
      </c>
      <c r="P157" s="2">
        <f t="shared" si="28"/>
        <v>1.4218941780407381</v>
      </c>
      <c r="Q157" s="2">
        <f t="shared" si="29"/>
        <v>0.63229583307962434</v>
      </c>
      <c r="R157" s="2">
        <f t="shared" si="30"/>
        <v>5.8574125774137772E-2</v>
      </c>
      <c r="S157" s="2">
        <f t="shared" si="31"/>
        <v>278.95232990231432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33"/>
        <v>0.7848215962441315</v>
      </c>
      <c r="H158" s="2">
        <f t="shared" si="33"/>
        <v>1.1372709806057952</v>
      </c>
      <c r="I158" s="2">
        <f t="shared" si="33"/>
        <v>1.4857382161044315</v>
      </c>
      <c r="J158" s="2">
        <f t="shared" si="33"/>
        <v>0.66096349237648888</v>
      </c>
      <c r="K158" s="2">
        <f t="shared" si="33"/>
        <v>6.1442496105625036E-2</v>
      </c>
      <c r="L158" s="2">
        <f t="shared" si="25"/>
        <v>279.13023678143645</v>
      </c>
      <c r="M158">
        <f t="shared" si="26"/>
        <v>566</v>
      </c>
      <c r="N158" s="2">
        <f t="shared" si="27"/>
        <v>0.7848215962441315</v>
      </c>
      <c r="O158" s="2">
        <f t="shared" si="32"/>
        <v>1.1372709806057952</v>
      </c>
      <c r="P158" s="2">
        <f t="shared" si="28"/>
        <v>1.4857382161044315</v>
      </c>
      <c r="Q158" s="2">
        <f t="shared" si="29"/>
        <v>0.66096349237648888</v>
      </c>
      <c r="R158" s="2">
        <f t="shared" si="30"/>
        <v>6.1442496105625036E-2</v>
      </c>
      <c r="S158" s="2">
        <f t="shared" si="31"/>
        <v>279.13023678143645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33"/>
        <v>0.81936619718309867</v>
      </c>
      <c r="H159" s="2">
        <f t="shared" si="33"/>
        <v>1.1872878540404739</v>
      </c>
      <c r="I159" s="2">
        <f t="shared" si="33"/>
        <v>1.5508285865527209</v>
      </c>
      <c r="J159" s="2">
        <f t="shared" si="33"/>
        <v>0.68963665091294679</v>
      </c>
      <c r="K159" s="2">
        <f t="shared" si="33"/>
        <v>6.3839527650387307E-2</v>
      </c>
      <c r="L159" s="2">
        <f t="shared" si="25"/>
        <v>279.31095881633962</v>
      </c>
      <c r="M159">
        <f t="shared" si="26"/>
        <v>617</v>
      </c>
      <c r="N159" s="2">
        <f t="shared" si="27"/>
        <v>0.81936619718309867</v>
      </c>
      <c r="O159" s="2">
        <f t="shared" si="32"/>
        <v>1.1872878540404739</v>
      </c>
      <c r="P159" s="2">
        <f t="shared" si="28"/>
        <v>1.5508285865527209</v>
      </c>
      <c r="Q159" s="2">
        <f t="shared" si="29"/>
        <v>0.68963665091294679</v>
      </c>
      <c r="R159" s="2">
        <f t="shared" si="30"/>
        <v>6.3839527650387307E-2</v>
      </c>
      <c r="S159" s="2">
        <f t="shared" si="31"/>
        <v>279.31095881633962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33"/>
        <v>0.85702347417840385</v>
      </c>
      <c r="H160" s="2">
        <f t="shared" si="33"/>
        <v>1.2419558619552227</v>
      </c>
      <c r="I160" s="2">
        <f t="shared" si="33"/>
        <v>1.6227072457907346</v>
      </c>
      <c r="J160" s="2">
        <f t="shared" si="33"/>
        <v>0.72265771753942387</v>
      </c>
      <c r="K160" s="2">
        <f t="shared" si="33"/>
        <v>6.7687766971767052E-2</v>
      </c>
      <c r="L160" s="2">
        <f t="shared" si="25"/>
        <v>279.51203206643555</v>
      </c>
      <c r="M160">
        <f t="shared" si="26"/>
        <v>624</v>
      </c>
      <c r="N160" s="2">
        <f t="shared" si="27"/>
        <v>0.85702347417840385</v>
      </c>
      <c r="O160" s="2">
        <f t="shared" si="32"/>
        <v>1.2419558619552227</v>
      </c>
      <c r="P160" s="2">
        <f t="shared" si="28"/>
        <v>1.6227072457907346</v>
      </c>
      <c r="Q160" s="2">
        <f t="shared" si="29"/>
        <v>0.72265771753942387</v>
      </c>
      <c r="R160" s="2">
        <f t="shared" si="30"/>
        <v>6.7687766971767052E-2</v>
      </c>
      <c r="S160" s="2">
        <f t="shared" si="31"/>
        <v>279.51203206643555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33"/>
        <v>0.89510798122065738</v>
      </c>
      <c r="H161" s="2">
        <f t="shared" si="33"/>
        <v>1.29713075354096</v>
      </c>
      <c r="I161" s="2">
        <f t="shared" si="33"/>
        <v>1.6946727485869379</v>
      </c>
      <c r="J161" s="2">
        <f t="shared" si="33"/>
        <v>0.75461399068710311</v>
      </c>
      <c r="K161" s="2">
        <f t="shared" si="33"/>
        <v>7.0350480603748197E-2</v>
      </c>
      <c r="L161" s="2">
        <f t="shared" si="25"/>
        <v>279.71187595463942</v>
      </c>
      <c r="M161">
        <f t="shared" si="26"/>
        <v>663</v>
      </c>
      <c r="N161" s="2">
        <f t="shared" si="27"/>
        <v>0.89510798122065738</v>
      </c>
      <c r="O161" s="2">
        <f t="shared" si="32"/>
        <v>1.29713075354096</v>
      </c>
      <c r="P161" s="2">
        <f t="shared" si="28"/>
        <v>1.6946727485869379</v>
      </c>
      <c r="Q161" s="2">
        <f t="shared" si="29"/>
        <v>0.75461399068710311</v>
      </c>
      <c r="R161" s="2">
        <f t="shared" si="30"/>
        <v>7.0350480603748197E-2</v>
      </c>
      <c r="S161" s="2">
        <f t="shared" si="31"/>
        <v>279.71187595463942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33"/>
        <v>0.93557276995305172</v>
      </c>
      <c r="H162" s="2">
        <f t="shared" si="33"/>
        <v>1.3558158291812317</v>
      </c>
      <c r="I162" s="2">
        <f t="shared" si="33"/>
        <v>1.7715314410106953</v>
      </c>
      <c r="J162" s="2">
        <f t="shared" si="33"/>
        <v>0.7893221672044729</v>
      </c>
      <c r="K162" s="2">
        <f t="shared" si="33"/>
        <v>7.3796483975072491E-2</v>
      </c>
      <c r="L162" s="2">
        <f t="shared" si="25"/>
        <v>279.92603869132455</v>
      </c>
      <c r="M162">
        <f t="shared" si="26"/>
        <v>707</v>
      </c>
      <c r="N162" s="2">
        <f t="shared" si="27"/>
        <v>0.93557276995305172</v>
      </c>
      <c r="O162" s="2">
        <f t="shared" si="32"/>
        <v>1.3558158291812317</v>
      </c>
      <c r="P162" s="2">
        <f t="shared" si="28"/>
        <v>1.7715314410106953</v>
      </c>
      <c r="Q162" s="2">
        <f t="shared" si="29"/>
        <v>0.7893221672044729</v>
      </c>
      <c r="R162" s="2">
        <f t="shared" si="30"/>
        <v>7.3796483975072491E-2</v>
      </c>
      <c r="S162" s="2">
        <f t="shared" si="31"/>
        <v>279.92603869132455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33"/>
        <v>0.97872300469483575</v>
      </c>
      <c r="H163" s="2">
        <f t="shared" si="33"/>
        <v>1.4184709158228264</v>
      </c>
      <c r="I163" s="2">
        <f t="shared" si="33"/>
        <v>1.8539688173660345</v>
      </c>
      <c r="J163" s="2">
        <f t="shared" si="33"/>
        <v>0.82721189396370165</v>
      </c>
      <c r="K163" s="2">
        <f t="shared" si="33"/>
        <v>7.7952318372784296E-2</v>
      </c>
      <c r="L163" s="2">
        <f t="shared" si="25"/>
        <v>280.1563269502202</v>
      </c>
      <c r="M163">
        <f t="shared" si="26"/>
        <v>784</v>
      </c>
      <c r="N163" s="2">
        <f t="shared" si="27"/>
        <v>0.97872300469483575</v>
      </c>
      <c r="O163" s="2">
        <f t="shared" si="32"/>
        <v>1.4184709158228264</v>
      </c>
      <c r="P163" s="2">
        <f t="shared" si="28"/>
        <v>1.8539688173660345</v>
      </c>
      <c r="Q163" s="2">
        <f t="shared" si="29"/>
        <v>0.82721189396370165</v>
      </c>
      <c r="R163" s="2">
        <f t="shared" si="30"/>
        <v>7.7952318372784296E-2</v>
      </c>
      <c r="S163" s="2">
        <f t="shared" si="31"/>
        <v>280.1563269502202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33"/>
        <v>1.0265727699530518</v>
      </c>
      <c r="H164" s="2">
        <f t="shared" si="33"/>
        <v>1.4881836833960742</v>
      </c>
      <c r="I164" s="2">
        <f t="shared" si="33"/>
        <v>1.946867743600192</v>
      </c>
      <c r="J164" s="2">
        <f t="shared" si="33"/>
        <v>0.87197465843842381</v>
      </c>
      <c r="K164" s="2">
        <f t="shared" si="33"/>
        <v>8.40879828258633E-2</v>
      </c>
      <c r="L164" s="2">
        <f t="shared" si="25"/>
        <v>280.41768683821363</v>
      </c>
      <c r="M164">
        <f t="shared" si="26"/>
        <v>750</v>
      </c>
      <c r="N164" s="2">
        <f t="shared" si="27"/>
        <v>1.0265727699530518</v>
      </c>
      <c r="O164" s="2">
        <f t="shared" si="32"/>
        <v>1.4881836833960742</v>
      </c>
      <c r="P164" s="2">
        <f t="shared" si="28"/>
        <v>1.946867743600192</v>
      </c>
      <c r="Q164" s="2">
        <f t="shared" si="29"/>
        <v>0.87197465843842381</v>
      </c>
      <c r="R164" s="2">
        <f t="shared" si="30"/>
        <v>8.40879828258633E-2</v>
      </c>
      <c r="S164" s="2">
        <f t="shared" si="31"/>
        <v>280.41768683821363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33"/>
        <v>1.0723474178403758</v>
      </c>
      <c r="H165" s="2">
        <f t="shared" si="33"/>
        <v>1.5545121807984437</v>
      </c>
      <c r="I165" s="2">
        <f t="shared" si="33"/>
        <v>2.0334117420094064</v>
      </c>
      <c r="J165" s="2">
        <f t="shared" si="33"/>
        <v>0.9101896565777019</v>
      </c>
      <c r="K165" s="2">
        <f t="shared" si="33"/>
        <v>8.6213207302909253E-2</v>
      </c>
      <c r="L165" s="2">
        <f t="shared" si="25"/>
        <v>280.65667420452883</v>
      </c>
      <c r="M165">
        <f t="shared" si="26"/>
        <v>785</v>
      </c>
      <c r="N165" s="2">
        <f t="shared" si="27"/>
        <v>1.0723474178403758</v>
      </c>
      <c r="O165" s="2">
        <f t="shared" si="32"/>
        <v>1.5545121807984437</v>
      </c>
      <c r="P165" s="2">
        <f t="shared" si="28"/>
        <v>2.0334117420094064</v>
      </c>
      <c r="Q165" s="2">
        <f t="shared" si="29"/>
        <v>0.9101896565777019</v>
      </c>
      <c r="R165" s="2">
        <f t="shared" si="30"/>
        <v>8.6213207302909253E-2</v>
      </c>
      <c r="S165" s="2">
        <f t="shared" si="31"/>
        <v>280.65667420452883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33"/>
        <v>1.1202582159624415</v>
      </c>
      <c r="H166" s="2">
        <f t="shared" si="33"/>
        <v>1.6239445914977995</v>
      </c>
      <c r="I166" s="2">
        <f t="shared" si="33"/>
        <v>2.1240523095320381</v>
      </c>
      <c r="J166" s="2">
        <f t="shared" si="33"/>
        <v>0.9503295332363485</v>
      </c>
      <c r="K166" s="2">
        <f t="shared" si="33"/>
        <v>8.9145413595272283E-2</v>
      </c>
      <c r="L166" s="2">
        <f t="shared" si="25"/>
        <v>280.90773006382392</v>
      </c>
      <c r="M166">
        <f t="shared" si="26"/>
        <v>819</v>
      </c>
      <c r="N166" s="2">
        <f t="shared" si="27"/>
        <v>1.1202582159624415</v>
      </c>
      <c r="O166" s="2">
        <f t="shared" si="32"/>
        <v>1.6239445914977995</v>
      </c>
      <c r="P166" s="2">
        <f t="shared" si="28"/>
        <v>2.1240523095320381</v>
      </c>
      <c r="Q166" s="2">
        <f t="shared" si="29"/>
        <v>0.9503295332363485</v>
      </c>
      <c r="R166" s="2">
        <f t="shared" si="30"/>
        <v>8.9145413595272283E-2</v>
      </c>
      <c r="S166" s="2">
        <f t="shared" si="31"/>
        <v>280.90773006382392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34">G166*(1-G$5)+G$4*$F166*$L$4/1000</f>
        <v>1.1702441314553993</v>
      </c>
      <c r="H167" s="2">
        <f t="shared" si="34"/>
        <v>1.6963784798222412</v>
      </c>
      <c r="I167" s="2">
        <f t="shared" si="34"/>
        <v>2.2185842247525884</v>
      </c>
      <c r="J167" s="2">
        <f t="shared" si="34"/>
        <v>0.99216695526407217</v>
      </c>
      <c r="K167" s="2">
        <f t="shared" si="34"/>
        <v>9.2520130743648177E-2</v>
      </c>
      <c r="L167" s="2">
        <f t="shared" si="25"/>
        <v>281.16989392203794</v>
      </c>
      <c r="M167">
        <f t="shared" si="26"/>
        <v>836</v>
      </c>
      <c r="N167" s="2">
        <f t="shared" si="27"/>
        <v>1.1702441314553993</v>
      </c>
      <c r="O167" s="2">
        <f t="shared" si="32"/>
        <v>1.6963784798222412</v>
      </c>
      <c r="P167" s="2">
        <f t="shared" si="28"/>
        <v>2.2185842247525884</v>
      </c>
      <c r="Q167" s="2">
        <f t="shared" si="29"/>
        <v>0.99216695526407217</v>
      </c>
      <c r="R167" s="2">
        <f t="shared" si="30"/>
        <v>9.2520130743648177E-2</v>
      </c>
      <c r="S167" s="2">
        <f t="shared" si="31"/>
        <v>281.16989392203794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34"/>
        <v>1.221267605633803</v>
      </c>
      <c r="H168" s="2">
        <f t="shared" si="34"/>
        <v>1.7702093444856244</v>
      </c>
      <c r="I168" s="2">
        <f t="shared" si="34"/>
        <v>2.3144012649952499</v>
      </c>
      <c r="J168" s="2">
        <f t="shared" si="34"/>
        <v>1.0336096420664542</v>
      </c>
      <c r="K168" s="2">
        <f t="shared" si="34"/>
        <v>9.5365122227723836E-2</v>
      </c>
      <c r="L168" s="2">
        <f t="shared" si="25"/>
        <v>281.43485297940884</v>
      </c>
      <c r="M168">
        <f t="shared" si="26"/>
        <v>879</v>
      </c>
      <c r="N168" s="2">
        <f t="shared" si="27"/>
        <v>1.221267605633803</v>
      </c>
      <c r="O168" s="2">
        <f t="shared" si="32"/>
        <v>1.7702093444856244</v>
      </c>
      <c r="P168" s="2">
        <f t="shared" si="28"/>
        <v>2.3144012649952499</v>
      </c>
      <c r="Q168" s="2">
        <f t="shared" si="29"/>
        <v>1.0336096420664542</v>
      </c>
      <c r="R168" s="2">
        <f t="shared" si="30"/>
        <v>9.5365122227723836E-2</v>
      </c>
      <c r="S168" s="2">
        <f t="shared" si="31"/>
        <v>281.43485297940884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34"/>
        <v>1.2749154929577466</v>
      </c>
      <c r="H169" s="2">
        <f t="shared" si="34"/>
        <v>1.8478746569182622</v>
      </c>
      <c r="I169" s="2">
        <f t="shared" si="34"/>
        <v>2.4153922838068533</v>
      </c>
      <c r="J169" s="2">
        <f t="shared" si="34"/>
        <v>1.0777317868184166</v>
      </c>
      <c r="K169" s="2">
        <f t="shared" si="34"/>
        <v>9.910947613216009E-2</v>
      </c>
      <c r="L169" s="2">
        <f t="shared" si="25"/>
        <v>281.71502369663347</v>
      </c>
      <c r="M169">
        <f t="shared" si="26"/>
        <v>943</v>
      </c>
      <c r="N169" s="2">
        <f t="shared" si="27"/>
        <v>1.2749154929577466</v>
      </c>
      <c r="O169" s="2">
        <f t="shared" si="32"/>
        <v>1.8478746569182622</v>
      </c>
      <c r="P169" s="2">
        <f t="shared" si="28"/>
        <v>2.4153922838068533</v>
      </c>
      <c r="Q169" s="2">
        <f t="shared" si="29"/>
        <v>1.0777317868184166</v>
      </c>
      <c r="R169" s="2">
        <f t="shared" si="30"/>
        <v>9.910947613216009E-2</v>
      </c>
      <c r="S169" s="2">
        <f t="shared" si="31"/>
        <v>281.71502369663347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34"/>
        <v>1.3324694835680753</v>
      </c>
      <c r="H170" s="2">
        <f t="shared" si="34"/>
        <v>1.9313356994256092</v>
      </c>
      <c r="I170" s="2">
        <f t="shared" si="34"/>
        <v>2.5246427624378618</v>
      </c>
      <c r="J170" s="2">
        <f t="shared" si="34"/>
        <v>1.1268451092435212</v>
      </c>
      <c r="K170" s="2">
        <f t="shared" si="34"/>
        <v>0.10438523641169614</v>
      </c>
      <c r="L170" s="2">
        <f t="shared" si="25"/>
        <v>282.01967829108679</v>
      </c>
      <c r="M170">
        <f t="shared" si="26"/>
        <v>850</v>
      </c>
      <c r="N170" s="2">
        <f t="shared" si="27"/>
        <v>1.3324694835680753</v>
      </c>
      <c r="O170" s="2">
        <f t="shared" si="32"/>
        <v>1.9313356994256092</v>
      </c>
      <c r="P170" s="2">
        <f t="shared" si="28"/>
        <v>2.5246427624378618</v>
      </c>
      <c r="Q170" s="2">
        <f t="shared" si="29"/>
        <v>1.1268451092435212</v>
      </c>
      <c r="R170" s="2">
        <f t="shared" si="30"/>
        <v>0.10438523641169614</v>
      </c>
      <c r="S170" s="2">
        <f t="shared" si="31"/>
        <v>282.01967829108679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34"/>
        <v>1.3843474178403756</v>
      </c>
      <c r="H171" s="2">
        <f t="shared" si="34"/>
        <v>2.0058347437433817</v>
      </c>
      <c r="I171" s="2">
        <f t="shared" si="34"/>
        <v>2.6184549828714911</v>
      </c>
      <c r="J171" s="2">
        <f t="shared" si="34"/>
        <v>1.1622372490058914</v>
      </c>
      <c r="K171" s="2">
        <f t="shared" si="34"/>
        <v>0.10321894959143024</v>
      </c>
      <c r="L171" s="2">
        <f t="shared" si="25"/>
        <v>282.27409334305258</v>
      </c>
      <c r="M171">
        <f t="shared" si="26"/>
        <v>838</v>
      </c>
      <c r="N171" s="2">
        <f t="shared" si="27"/>
        <v>1.3843474178403756</v>
      </c>
      <c r="O171" s="2">
        <f t="shared" si="32"/>
        <v>2.0058347437433817</v>
      </c>
      <c r="P171" s="2">
        <f t="shared" si="28"/>
        <v>2.6184549828714911</v>
      </c>
      <c r="Q171" s="2">
        <f t="shared" si="29"/>
        <v>1.1622372490058914</v>
      </c>
      <c r="R171" s="2">
        <f t="shared" si="30"/>
        <v>0.10321894959143024</v>
      </c>
      <c r="S171" s="2">
        <f t="shared" si="31"/>
        <v>282.27409334305258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34"/>
        <v>1.435492957746479</v>
      </c>
      <c r="H172" s="2">
        <f t="shared" si="34"/>
        <v>2.079002078399375</v>
      </c>
      <c r="I172" s="2">
        <f t="shared" si="34"/>
        <v>2.7092051810021838</v>
      </c>
      <c r="J172" s="2">
        <f t="shared" si="34"/>
        <v>1.1941990963871632</v>
      </c>
      <c r="K172" s="2">
        <f t="shared" si="34"/>
        <v>0.10194818059523007</v>
      </c>
      <c r="L172" s="2">
        <f t="shared" si="25"/>
        <v>282.51984749413043</v>
      </c>
      <c r="M172">
        <f t="shared" si="26"/>
        <v>901</v>
      </c>
      <c r="N172" s="2">
        <f t="shared" si="27"/>
        <v>1.435492957746479</v>
      </c>
      <c r="O172" s="2">
        <f t="shared" si="32"/>
        <v>2.079002078399375</v>
      </c>
      <c r="P172" s="2">
        <f t="shared" si="28"/>
        <v>2.7092051810021838</v>
      </c>
      <c r="Q172" s="2">
        <f t="shared" si="29"/>
        <v>1.1941990963871632</v>
      </c>
      <c r="R172" s="2">
        <f t="shared" si="30"/>
        <v>0.10194818059523007</v>
      </c>
      <c r="S172" s="2">
        <f t="shared" si="31"/>
        <v>282.51984749413043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34"/>
        <v>1.4904835680751174</v>
      </c>
      <c r="H173" s="2">
        <f t="shared" si="34"/>
        <v>2.1578836204878131</v>
      </c>
      <c r="I173" s="2">
        <f t="shared" si="34"/>
        <v>2.80820206281299</v>
      </c>
      <c r="J173" s="2">
        <f t="shared" si="34"/>
        <v>1.2317294301081356</v>
      </c>
      <c r="K173" s="2">
        <f t="shared" si="34"/>
        <v>0.10413516671649567</v>
      </c>
      <c r="L173" s="2">
        <f t="shared" si="25"/>
        <v>282.79243384820057</v>
      </c>
      <c r="M173">
        <f t="shared" si="26"/>
        <v>955</v>
      </c>
      <c r="N173" s="2">
        <f t="shared" si="27"/>
        <v>1.4904835680751174</v>
      </c>
      <c r="O173" s="2">
        <f t="shared" si="32"/>
        <v>2.1578836204878131</v>
      </c>
      <c r="P173" s="2">
        <f t="shared" si="28"/>
        <v>2.80820206281299</v>
      </c>
      <c r="Q173" s="2">
        <f t="shared" si="29"/>
        <v>1.2317294301081356</v>
      </c>
      <c r="R173" s="2">
        <f t="shared" si="30"/>
        <v>0.10413516671649567</v>
      </c>
      <c r="S173" s="2">
        <f t="shared" si="31"/>
        <v>282.79243384820057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34"/>
        <v>1.5487699530516432</v>
      </c>
      <c r="H174" s="2">
        <f t="shared" si="34"/>
        <v>2.2416185796306625</v>
      </c>
      <c r="I174" s="2">
        <f t="shared" si="34"/>
        <v>2.9139828235603726</v>
      </c>
      <c r="J174" s="2">
        <f t="shared" si="34"/>
        <v>1.2734538020225656</v>
      </c>
      <c r="K174" s="2">
        <f t="shared" si="34"/>
        <v>0.1079968521190149</v>
      </c>
      <c r="L174" s="2">
        <f t="shared" si="25"/>
        <v>283.08582201038428</v>
      </c>
      <c r="M174">
        <f t="shared" si="26"/>
        <v>936</v>
      </c>
      <c r="N174" s="2">
        <f t="shared" si="27"/>
        <v>1.5487699530516432</v>
      </c>
      <c r="O174" s="2">
        <f t="shared" si="32"/>
        <v>2.2416185796306625</v>
      </c>
      <c r="P174" s="2">
        <f t="shared" si="28"/>
        <v>2.9139828235603726</v>
      </c>
      <c r="Q174" s="2">
        <f t="shared" si="29"/>
        <v>1.2734538020225656</v>
      </c>
      <c r="R174" s="2">
        <f t="shared" si="30"/>
        <v>0.1079968521190149</v>
      </c>
      <c r="S174" s="2">
        <f t="shared" si="31"/>
        <v>283.08582201038428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34"/>
        <v>1.6058967136150235</v>
      </c>
      <c r="H175" s="2">
        <f t="shared" si="34"/>
        <v>2.3233391438385951</v>
      </c>
      <c r="I175" s="2">
        <f t="shared" si="34"/>
        <v>3.0154892696928255</v>
      </c>
      <c r="J175" s="2">
        <f t="shared" si="34"/>
        <v>1.3105645447965375</v>
      </c>
      <c r="K175" s="2">
        <f t="shared" si="34"/>
        <v>0.10944706393446482</v>
      </c>
      <c r="L175" s="2">
        <f t="shared" si="25"/>
        <v>283.36473673587744</v>
      </c>
      <c r="M175">
        <f t="shared" si="26"/>
        <v>806</v>
      </c>
      <c r="N175" s="2">
        <f t="shared" si="27"/>
        <v>1.6058967136150235</v>
      </c>
      <c r="O175" s="2">
        <f t="shared" si="32"/>
        <v>2.3233391438385951</v>
      </c>
      <c r="P175" s="2">
        <f t="shared" si="28"/>
        <v>3.0154892696928255</v>
      </c>
      <c r="Q175" s="2">
        <f t="shared" si="29"/>
        <v>1.3105645447965375</v>
      </c>
      <c r="R175" s="2">
        <f t="shared" si="30"/>
        <v>0.10944706393446482</v>
      </c>
      <c r="S175" s="2">
        <f t="shared" si="31"/>
        <v>283.36473673587744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34"/>
        <v>1.6550892018779344</v>
      </c>
      <c r="H176" s="2">
        <f t="shared" si="34"/>
        <v>2.3926283195610387</v>
      </c>
      <c r="I176" s="2">
        <f t="shared" si="34"/>
        <v>3.0961027173556288</v>
      </c>
      <c r="J176" s="2">
        <f t="shared" si="34"/>
        <v>1.3302970515441805</v>
      </c>
      <c r="K176" s="2">
        <f t="shared" si="34"/>
        <v>0.10422337547863618</v>
      </c>
      <c r="L176" s="2">
        <f t="shared" si="25"/>
        <v>283.57834066581739</v>
      </c>
      <c r="M176">
        <f t="shared" si="26"/>
        <v>932</v>
      </c>
      <c r="N176" s="2">
        <f t="shared" si="27"/>
        <v>1.6550892018779344</v>
      </c>
      <c r="O176" s="2">
        <f t="shared" si="32"/>
        <v>2.3926283195610387</v>
      </c>
      <c r="P176" s="2">
        <f t="shared" si="28"/>
        <v>3.0961027173556288</v>
      </c>
      <c r="Q176" s="2">
        <f t="shared" si="29"/>
        <v>1.3302970515441805</v>
      </c>
      <c r="R176" s="2">
        <f t="shared" si="30"/>
        <v>0.10422337547863618</v>
      </c>
      <c r="S176" s="2">
        <f t="shared" si="31"/>
        <v>283.57834066581739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34"/>
        <v>1.7119718309859155</v>
      </c>
      <c r="H177" s="2">
        <f t="shared" si="34"/>
        <v>2.4735578646048544</v>
      </c>
      <c r="I177" s="2">
        <f t="shared" si="34"/>
        <v>3.1945636991389357</v>
      </c>
      <c r="J177" s="2">
        <f t="shared" si="34"/>
        <v>1.3636910346118345</v>
      </c>
      <c r="K177" s="2">
        <f t="shared" si="34"/>
        <v>0.10697054123113564</v>
      </c>
      <c r="L177" s="2">
        <f t="shared" si="25"/>
        <v>283.85075497057267</v>
      </c>
      <c r="M177">
        <f t="shared" si="26"/>
        <v>803</v>
      </c>
      <c r="N177" s="2">
        <f t="shared" si="27"/>
        <v>1.7119718309859155</v>
      </c>
      <c r="O177" s="2">
        <f t="shared" si="32"/>
        <v>2.4735578646048544</v>
      </c>
      <c r="P177" s="2">
        <f t="shared" si="28"/>
        <v>3.1945636991389357</v>
      </c>
      <c r="Q177" s="2">
        <f t="shared" si="29"/>
        <v>1.3636910346118345</v>
      </c>
      <c r="R177" s="2">
        <f t="shared" si="30"/>
        <v>0.10697054123113564</v>
      </c>
      <c r="S177" s="2">
        <f t="shared" si="31"/>
        <v>283.85075497057267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34"/>
        <v>1.760981220657277</v>
      </c>
      <c r="H178" s="2">
        <f t="shared" si="34"/>
        <v>2.5421520939941673</v>
      </c>
      <c r="I178" s="2">
        <f t="shared" si="34"/>
        <v>3.27232279529257</v>
      </c>
      <c r="J178" s="2">
        <f t="shared" si="34"/>
        <v>1.3800364793422475</v>
      </c>
      <c r="K178" s="2">
        <f t="shared" si="34"/>
        <v>0.10258044345917008</v>
      </c>
      <c r="L178" s="2">
        <f t="shared" si="25"/>
        <v>284.05807303274543</v>
      </c>
      <c r="M178">
        <f t="shared" si="26"/>
        <v>845</v>
      </c>
      <c r="N178" s="2">
        <f t="shared" si="27"/>
        <v>1.760981220657277</v>
      </c>
      <c r="O178" s="2">
        <f t="shared" si="32"/>
        <v>2.5421520939941673</v>
      </c>
      <c r="P178" s="2">
        <f t="shared" si="28"/>
        <v>3.27232279529257</v>
      </c>
      <c r="Q178" s="2">
        <f t="shared" si="29"/>
        <v>1.3800364793422475</v>
      </c>
      <c r="R178" s="2">
        <f t="shared" si="30"/>
        <v>0.10258044345917008</v>
      </c>
      <c r="S178" s="2">
        <f t="shared" si="31"/>
        <v>284.05807303274543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34"/>
        <v>1.8125539906103287</v>
      </c>
      <c r="H179" s="2">
        <f t="shared" si="34"/>
        <v>2.6145012805793315</v>
      </c>
      <c r="I179" s="2">
        <f t="shared" si="34"/>
        <v>3.3553480201207977</v>
      </c>
      <c r="J179" s="2">
        <f t="shared" si="34"/>
        <v>1.4003777376677067</v>
      </c>
      <c r="K179" s="2">
        <f t="shared" si="34"/>
        <v>0.10188954554725234</v>
      </c>
      <c r="L179" s="2">
        <f t="shared" si="25"/>
        <v>284.28467057452542</v>
      </c>
      <c r="M179">
        <f t="shared" si="26"/>
        <v>970</v>
      </c>
      <c r="N179" s="2">
        <f t="shared" si="27"/>
        <v>1.8125539906103287</v>
      </c>
      <c r="O179" s="2">
        <f t="shared" si="32"/>
        <v>2.6145012805793315</v>
      </c>
      <c r="P179" s="2">
        <f t="shared" si="28"/>
        <v>3.3553480201207977</v>
      </c>
      <c r="Q179" s="2">
        <f t="shared" si="29"/>
        <v>1.4003777376677067</v>
      </c>
      <c r="R179" s="2">
        <f t="shared" si="30"/>
        <v>0.10188954554725234</v>
      </c>
      <c r="S179" s="2">
        <f t="shared" si="31"/>
        <v>284.28467057452542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34"/>
        <v>1.871755868544601</v>
      </c>
      <c r="H180" s="2">
        <f t="shared" si="34"/>
        <v>2.6983885215908772</v>
      </c>
      <c r="I180" s="2">
        <f t="shared" si="34"/>
        <v>3.4560381719692193</v>
      </c>
      <c r="J180" s="2">
        <f t="shared" si="34"/>
        <v>1.434228325357344</v>
      </c>
      <c r="K180" s="2">
        <f t="shared" si="34"/>
        <v>0.10733903938188176</v>
      </c>
      <c r="L180" s="2">
        <f t="shared" si="25"/>
        <v>284.56774992684393</v>
      </c>
      <c r="M180">
        <f t="shared" si="26"/>
        <v>963</v>
      </c>
      <c r="N180" s="2">
        <f t="shared" si="27"/>
        <v>1.871755868544601</v>
      </c>
      <c r="O180" s="2">
        <f t="shared" si="32"/>
        <v>2.6983885215908772</v>
      </c>
      <c r="P180" s="2">
        <f t="shared" si="28"/>
        <v>3.4560381719692193</v>
      </c>
      <c r="Q180" s="2">
        <f t="shared" si="29"/>
        <v>1.434228325357344</v>
      </c>
      <c r="R180" s="2">
        <f t="shared" si="30"/>
        <v>0.10733903938188176</v>
      </c>
      <c r="S180" s="2">
        <f t="shared" si="31"/>
        <v>284.56774992684393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34"/>
        <v>1.9305305164319249</v>
      </c>
      <c r="H181" s="2">
        <f t="shared" si="34"/>
        <v>2.7813877092989121</v>
      </c>
      <c r="I181" s="2">
        <f t="shared" si="34"/>
        <v>3.5543251553920627</v>
      </c>
      <c r="J181" s="2">
        <f t="shared" si="34"/>
        <v>1.4653235391494759</v>
      </c>
      <c r="K181" s="2">
        <f t="shared" si="34"/>
        <v>0.11031568597484689</v>
      </c>
      <c r="L181" s="2">
        <f t="shared" si="25"/>
        <v>284.84188260624722</v>
      </c>
      <c r="M181">
        <f t="shared" si="26"/>
        <v>975</v>
      </c>
      <c r="N181" s="2">
        <f t="shared" si="27"/>
        <v>1.9305305164319249</v>
      </c>
      <c r="O181" s="2">
        <f t="shared" si="32"/>
        <v>2.7813877092989121</v>
      </c>
      <c r="P181" s="2">
        <f t="shared" si="28"/>
        <v>3.5543251553920627</v>
      </c>
      <c r="Q181" s="2">
        <f t="shared" si="29"/>
        <v>1.4653235391494759</v>
      </c>
      <c r="R181" s="2">
        <f t="shared" si="30"/>
        <v>0.11031568597484689</v>
      </c>
      <c r="S181" s="2">
        <f t="shared" si="31"/>
        <v>284.84188260624722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34"/>
        <v>1.990037558685446</v>
      </c>
      <c r="H182" s="2">
        <f t="shared" si="34"/>
        <v>2.8652853243233127</v>
      </c>
      <c r="I182" s="2">
        <f t="shared" si="34"/>
        <v>3.6530956872899423</v>
      </c>
      <c r="J182" s="2">
        <f t="shared" si="34"/>
        <v>1.496050831840728</v>
      </c>
      <c r="K182" s="2">
        <f t="shared" si="34"/>
        <v>0.11268449367829952</v>
      </c>
      <c r="L182" s="2">
        <f t="shared" si="25"/>
        <v>285.11715389581775</v>
      </c>
      <c r="M182">
        <f t="shared" si="26"/>
        <v>983</v>
      </c>
      <c r="N182" s="2">
        <f t="shared" si="27"/>
        <v>1.990037558685446</v>
      </c>
      <c r="O182" s="2">
        <f t="shared" si="32"/>
        <v>2.8652853243233127</v>
      </c>
      <c r="P182" s="2">
        <f t="shared" si="28"/>
        <v>3.6530956872899423</v>
      </c>
      <c r="Q182" s="2">
        <f t="shared" si="29"/>
        <v>1.496050831840728</v>
      </c>
      <c r="R182" s="2">
        <f t="shared" si="30"/>
        <v>0.11268449367829952</v>
      </c>
      <c r="S182" s="2">
        <f t="shared" si="31"/>
        <v>285.11715389581775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35">G182*(1-G$5)+G$4*$F182*$L$4/1000</f>
        <v>2.0500328638497654</v>
      </c>
      <c r="H183" s="2">
        <f t="shared" si="35"/>
        <v>2.9497033082092088</v>
      </c>
      <c r="I183" s="2">
        <f t="shared" si="35"/>
        <v>3.7517423382102733</v>
      </c>
      <c r="J183" s="2">
        <f t="shared" si="35"/>
        <v>1.5259617380388282</v>
      </c>
      <c r="K183" s="2">
        <f t="shared" si="35"/>
        <v>0.11449683503186711</v>
      </c>
      <c r="L183" s="2">
        <f t="shared" si="25"/>
        <v>285.39193708333994</v>
      </c>
      <c r="M183">
        <f t="shared" si="26"/>
        <v>1062</v>
      </c>
      <c r="N183" s="2">
        <f t="shared" si="27"/>
        <v>2.0500328638497654</v>
      </c>
      <c r="O183" s="2">
        <f t="shared" si="32"/>
        <v>2.9497033082092088</v>
      </c>
      <c r="P183" s="2">
        <f t="shared" si="28"/>
        <v>3.7517423382102733</v>
      </c>
      <c r="Q183" s="2">
        <f t="shared" si="29"/>
        <v>1.5259617380388282</v>
      </c>
      <c r="R183" s="2">
        <f t="shared" si="30"/>
        <v>0.11449683503186711</v>
      </c>
      <c r="S183" s="2">
        <f t="shared" si="31"/>
        <v>285.39193708333994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35"/>
        <v>2.1148497652582159</v>
      </c>
      <c r="H184" s="2">
        <f t="shared" si="35"/>
        <v>3.0413068960729701</v>
      </c>
      <c r="I184" s="2">
        <f t="shared" si="35"/>
        <v>3.860933437626501</v>
      </c>
      <c r="J184" s="2">
        <f t="shared" si="35"/>
        <v>1.5634362286708627</v>
      </c>
      <c r="K184" s="2">
        <f t="shared" si="35"/>
        <v>0.11930499581646439</v>
      </c>
      <c r="L184" s="2">
        <f t="shared" si="25"/>
        <v>285.69983132344504</v>
      </c>
      <c r="M184">
        <f t="shared" si="26"/>
        <v>1065</v>
      </c>
      <c r="N184" s="2">
        <f t="shared" si="27"/>
        <v>2.1148497652582159</v>
      </c>
      <c r="O184" s="2">
        <f t="shared" si="32"/>
        <v>3.0413068960729701</v>
      </c>
      <c r="P184" s="2">
        <f t="shared" si="28"/>
        <v>3.860933437626501</v>
      </c>
      <c r="Q184" s="2">
        <f t="shared" si="29"/>
        <v>1.5634362286708627</v>
      </c>
      <c r="R184" s="2">
        <f t="shared" si="30"/>
        <v>0.11930499581646439</v>
      </c>
      <c r="S184" s="2">
        <f t="shared" si="31"/>
        <v>285.69983132344504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35"/>
        <v>2.1798497652582158</v>
      </c>
      <c r="H185" s="2">
        <f t="shared" si="35"/>
        <v>3.1329401698684665</v>
      </c>
      <c r="I185" s="2">
        <f t="shared" si="35"/>
        <v>3.9691096110810098</v>
      </c>
      <c r="J185" s="2">
        <f t="shared" si="35"/>
        <v>1.5991220321435056</v>
      </c>
      <c r="K185" s="2">
        <f t="shared" si="35"/>
        <v>0.12236213781957313</v>
      </c>
      <c r="L185" s="2">
        <f t="shared" si="25"/>
        <v>286.00338371617079</v>
      </c>
      <c r="M185">
        <f t="shared" si="26"/>
        <v>1145</v>
      </c>
      <c r="N185" s="2">
        <f t="shared" si="27"/>
        <v>2.1798497652582158</v>
      </c>
      <c r="O185" s="2">
        <f t="shared" si="32"/>
        <v>3.1329401698684665</v>
      </c>
      <c r="P185" s="2">
        <f t="shared" si="28"/>
        <v>3.9691096110810098</v>
      </c>
      <c r="Q185" s="2">
        <f t="shared" si="29"/>
        <v>1.5991220321435056</v>
      </c>
      <c r="R185" s="2">
        <f t="shared" si="30"/>
        <v>0.12236213781957313</v>
      </c>
      <c r="S185" s="2">
        <f t="shared" si="31"/>
        <v>286.00338371617079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35"/>
        <v>2.2497323943661969</v>
      </c>
      <c r="H186" s="2">
        <f t="shared" si="35"/>
        <v>3.2318330948771683</v>
      </c>
      <c r="I186" s="2">
        <f t="shared" si="35"/>
        <v>4.0878525566525203</v>
      </c>
      <c r="J186" s="2">
        <f t="shared" si="35"/>
        <v>1.6421588892162458</v>
      </c>
      <c r="K186" s="2">
        <f t="shared" si="35"/>
        <v>0.1279722567201548</v>
      </c>
      <c r="L186" s="2">
        <f t="shared" si="25"/>
        <v>286.3395491918323</v>
      </c>
      <c r="M186">
        <f t="shared" si="26"/>
        <v>1053</v>
      </c>
      <c r="N186" s="2">
        <f t="shared" si="27"/>
        <v>2.2497323943661969</v>
      </c>
      <c r="O186" s="2">
        <f t="shared" si="32"/>
        <v>3.2318330948771683</v>
      </c>
      <c r="P186" s="2">
        <f t="shared" si="28"/>
        <v>4.0878525566525203</v>
      </c>
      <c r="Q186" s="2">
        <f t="shared" si="29"/>
        <v>1.6421588892162458</v>
      </c>
      <c r="R186" s="2">
        <f t="shared" si="30"/>
        <v>0.1279722567201548</v>
      </c>
      <c r="S186" s="2">
        <f t="shared" si="31"/>
        <v>286.3395491918323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35"/>
        <v>2.3139999999999996</v>
      </c>
      <c r="H187" s="2">
        <f t="shared" si="35"/>
        <v>3.3218154648397449</v>
      </c>
      <c r="I187" s="2">
        <f t="shared" si="35"/>
        <v>4.1911800650307578</v>
      </c>
      <c r="J187" s="2">
        <f t="shared" si="35"/>
        <v>1.6719390638803255</v>
      </c>
      <c r="K187" s="2">
        <f t="shared" si="35"/>
        <v>0.12705571701169985</v>
      </c>
      <c r="L187" s="2">
        <f t="shared" si="25"/>
        <v>286.62599031076252</v>
      </c>
      <c r="M187">
        <f t="shared" si="26"/>
        <v>940</v>
      </c>
      <c r="N187" s="2">
        <f t="shared" si="27"/>
        <v>2.3139999999999996</v>
      </c>
      <c r="O187" s="2">
        <f t="shared" si="32"/>
        <v>3.3218154648397449</v>
      </c>
      <c r="P187" s="2">
        <f t="shared" si="28"/>
        <v>4.1911800650307578</v>
      </c>
      <c r="Q187" s="2">
        <f t="shared" si="29"/>
        <v>1.6719390638803255</v>
      </c>
      <c r="R187" s="2">
        <f t="shared" si="30"/>
        <v>0.12705571701169985</v>
      </c>
      <c r="S187" s="2">
        <f t="shared" si="31"/>
        <v>286.62599031076252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35"/>
        <v>2.371370892018779</v>
      </c>
      <c r="H188" s="2">
        <f t="shared" si="35"/>
        <v>3.4009399619736334</v>
      </c>
      <c r="I188" s="2">
        <f t="shared" si="35"/>
        <v>4.2761441221306207</v>
      </c>
      <c r="J188" s="2">
        <f t="shared" si="35"/>
        <v>1.6867550799922717</v>
      </c>
      <c r="K188" s="2">
        <f t="shared" si="35"/>
        <v>0.12119464325842901</v>
      </c>
      <c r="L188" s="2">
        <f t="shared" si="25"/>
        <v>286.85640469937374</v>
      </c>
      <c r="M188">
        <f t="shared" si="26"/>
        <v>847</v>
      </c>
      <c r="N188" s="2">
        <f t="shared" si="27"/>
        <v>2.371370892018779</v>
      </c>
      <c r="O188" s="2">
        <f t="shared" si="32"/>
        <v>3.4009399619736334</v>
      </c>
      <c r="P188" s="2">
        <f t="shared" si="28"/>
        <v>4.2761441221306207</v>
      </c>
      <c r="Q188" s="2">
        <f t="shared" si="29"/>
        <v>1.6867550799922717</v>
      </c>
      <c r="R188" s="2">
        <f t="shared" si="30"/>
        <v>0.12119464325842901</v>
      </c>
      <c r="S188" s="2">
        <f t="shared" si="31"/>
        <v>286.85640469937374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35"/>
        <v>2.4230657276995302</v>
      </c>
      <c r="H189" s="2">
        <f t="shared" si="35"/>
        <v>3.4711143908839301</v>
      </c>
      <c r="I189" s="2">
        <f t="shared" si="35"/>
        <v>4.3459959083408819</v>
      </c>
      <c r="J189" s="2">
        <f t="shared" si="35"/>
        <v>1.6898092107254004</v>
      </c>
      <c r="K189" s="2">
        <f t="shared" si="35"/>
        <v>0.11327352514513464</v>
      </c>
      <c r="L189" s="2">
        <f t="shared" si="25"/>
        <v>287.04325876279489</v>
      </c>
      <c r="M189">
        <f t="shared" si="26"/>
        <v>893</v>
      </c>
      <c r="N189" s="2">
        <f t="shared" si="27"/>
        <v>2.4230657276995302</v>
      </c>
      <c r="O189" s="2">
        <f t="shared" si="32"/>
        <v>3.4711143908839301</v>
      </c>
      <c r="P189" s="2">
        <f t="shared" si="28"/>
        <v>4.3459959083408819</v>
      </c>
      <c r="Q189" s="2">
        <f t="shared" si="29"/>
        <v>1.6898092107254004</v>
      </c>
      <c r="R189" s="2">
        <f t="shared" si="30"/>
        <v>0.11327352514513464</v>
      </c>
      <c r="S189" s="2">
        <f t="shared" si="31"/>
        <v>287.04325876279489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35"/>
        <v>2.4775680751173708</v>
      </c>
      <c r="H190" s="2">
        <f t="shared" si="35"/>
        <v>3.5454150166684091</v>
      </c>
      <c r="I190" s="2">
        <f t="shared" si="35"/>
        <v>4.421820898977038</v>
      </c>
      <c r="J190" s="2">
        <f t="shared" si="35"/>
        <v>1.698087929604353</v>
      </c>
      <c r="K190" s="2">
        <f t="shared" si="35"/>
        <v>0.11062874856336206</v>
      </c>
      <c r="L190" s="2">
        <f t="shared" si="25"/>
        <v>287.25352066893055</v>
      </c>
      <c r="M190">
        <f t="shared" si="26"/>
        <v>973</v>
      </c>
      <c r="N190" s="2">
        <f t="shared" si="27"/>
        <v>2.4775680751173708</v>
      </c>
      <c r="O190" s="2">
        <f t="shared" si="32"/>
        <v>3.5454150166684091</v>
      </c>
      <c r="P190" s="2">
        <f t="shared" si="28"/>
        <v>4.421820898977038</v>
      </c>
      <c r="Q190" s="2">
        <f t="shared" si="29"/>
        <v>1.698087929604353</v>
      </c>
      <c r="R190" s="2">
        <f t="shared" si="30"/>
        <v>0.11062874856336206</v>
      </c>
      <c r="S190" s="2">
        <f t="shared" si="31"/>
        <v>287.25352066893055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35"/>
        <v>2.5369530516431924</v>
      </c>
      <c r="H191" s="2">
        <f t="shared" si="35"/>
        <v>3.6270229762990089</v>
      </c>
      <c r="I191" s="2">
        <f t="shared" si="35"/>
        <v>4.5086468992310511</v>
      </c>
      <c r="J191" s="2">
        <f t="shared" si="35"/>
        <v>1.7152833826623444</v>
      </c>
      <c r="K191" s="2">
        <f t="shared" si="35"/>
        <v>0.11278047902302797</v>
      </c>
      <c r="L191" s="2">
        <f t="shared" si="25"/>
        <v>287.50068678885862</v>
      </c>
      <c r="M191">
        <f t="shared" si="26"/>
        <v>1027</v>
      </c>
      <c r="N191" s="2">
        <f t="shared" si="27"/>
        <v>2.5369530516431924</v>
      </c>
      <c r="O191" s="2">
        <f t="shared" si="32"/>
        <v>3.6270229762990089</v>
      </c>
      <c r="P191" s="2">
        <f t="shared" si="28"/>
        <v>4.5086468992310511</v>
      </c>
      <c r="Q191" s="2">
        <f t="shared" si="29"/>
        <v>1.7152833826623444</v>
      </c>
      <c r="R191" s="2">
        <f t="shared" si="30"/>
        <v>0.11278047902302797</v>
      </c>
      <c r="S191" s="2">
        <f t="shared" si="31"/>
        <v>287.50068678885862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35"/>
        <v>2.5996338028169013</v>
      </c>
      <c r="H192" s="2">
        <f t="shared" si="35"/>
        <v>3.713476852527843</v>
      </c>
      <c r="I192" s="2">
        <f t="shared" si="35"/>
        <v>4.6024201434899314</v>
      </c>
      <c r="J192" s="2">
        <f t="shared" si="35"/>
        <v>1.7378345417161556</v>
      </c>
      <c r="K192" s="2">
        <f t="shared" si="35"/>
        <v>0.11662078078585852</v>
      </c>
      <c r="L192" s="2">
        <f t="shared" si="25"/>
        <v>287.76998612133667</v>
      </c>
      <c r="M192">
        <f t="shared" si="26"/>
        <v>1130</v>
      </c>
      <c r="N192" s="2">
        <f t="shared" si="27"/>
        <v>2.5996338028169013</v>
      </c>
      <c r="O192" s="2">
        <f t="shared" si="32"/>
        <v>3.713476852527843</v>
      </c>
      <c r="P192" s="2">
        <f t="shared" si="28"/>
        <v>4.6024201434899314</v>
      </c>
      <c r="Q192" s="2">
        <f t="shared" si="29"/>
        <v>1.7378345417161556</v>
      </c>
      <c r="R192" s="2">
        <f t="shared" si="30"/>
        <v>0.11662078078585852</v>
      </c>
      <c r="S192" s="2">
        <f t="shared" si="31"/>
        <v>287.76998612133667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35"/>
        <v>2.6686009389671361</v>
      </c>
      <c r="H193" s="2">
        <f t="shared" si="35"/>
        <v>3.8093642530605956</v>
      </c>
      <c r="I193" s="2">
        <f t="shared" si="35"/>
        <v>4.7104088839132627</v>
      </c>
      <c r="J193" s="2">
        <f t="shared" si="35"/>
        <v>1.7711866258287283</v>
      </c>
      <c r="K193" s="2">
        <f t="shared" si="35"/>
        <v>0.12378572229873744</v>
      </c>
      <c r="L193" s="2">
        <f t="shared" si="25"/>
        <v>288.08334642406845</v>
      </c>
      <c r="M193">
        <f t="shared" si="26"/>
        <v>1209</v>
      </c>
      <c r="N193" s="2">
        <f t="shared" si="27"/>
        <v>2.6686009389671361</v>
      </c>
      <c r="O193" s="2">
        <f t="shared" si="32"/>
        <v>3.8093642530605956</v>
      </c>
      <c r="P193" s="2">
        <f t="shared" si="28"/>
        <v>4.7104088839132627</v>
      </c>
      <c r="Q193" s="2">
        <f t="shared" si="29"/>
        <v>1.7711866258287283</v>
      </c>
      <c r="R193" s="2">
        <f t="shared" si="30"/>
        <v>0.12378572229873744</v>
      </c>
      <c r="S193" s="2">
        <f t="shared" si="31"/>
        <v>288.08334642406845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35"/>
        <v>2.7423896713615021</v>
      </c>
      <c r="H194" s="2">
        <f t="shared" si="35"/>
        <v>3.9124057048630885</v>
      </c>
      <c r="I194" s="2">
        <f t="shared" si="35"/>
        <v>4.8288166775533963</v>
      </c>
      <c r="J194" s="2">
        <f t="shared" si="35"/>
        <v>1.8119057106995453</v>
      </c>
      <c r="K194" s="2">
        <f t="shared" si="35"/>
        <v>0.13184039918913976</v>
      </c>
      <c r="L194" s="2">
        <f t="shared" si="25"/>
        <v>288.42735816366667</v>
      </c>
      <c r="M194">
        <f t="shared" si="26"/>
        <v>1142</v>
      </c>
      <c r="N194" s="2">
        <f t="shared" si="27"/>
        <v>2.7423896713615021</v>
      </c>
      <c r="O194" s="2">
        <f t="shared" si="32"/>
        <v>3.9124057048630885</v>
      </c>
      <c r="P194" s="2">
        <f t="shared" si="28"/>
        <v>4.8288166775533963</v>
      </c>
      <c r="Q194" s="2">
        <f t="shared" si="29"/>
        <v>1.8119057106995453</v>
      </c>
      <c r="R194" s="2">
        <f t="shared" si="30"/>
        <v>0.13184039918913976</v>
      </c>
      <c r="S194" s="2">
        <f t="shared" si="31"/>
        <v>288.42735816366667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35"/>
        <v>2.8120892018779342</v>
      </c>
      <c r="H195" s="2">
        <f t="shared" si="35"/>
        <v>4.008872606738584</v>
      </c>
      <c r="I195" s="2">
        <f t="shared" si="35"/>
        <v>4.9355694011605005</v>
      </c>
      <c r="J195" s="2">
        <f t="shared" si="35"/>
        <v>1.842434792501328</v>
      </c>
      <c r="K195" s="2">
        <f t="shared" si="35"/>
        <v>0.13358026777114429</v>
      </c>
      <c r="L195" s="2">
        <f t="shared" si="25"/>
        <v>288.73254627004951</v>
      </c>
      <c r="M195">
        <f t="shared" si="26"/>
        <v>1192</v>
      </c>
      <c r="N195" s="2">
        <f t="shared" si="27"/>
        <v>2.8120892018779342</v>
      </c>
      <c r="O195" s="2">
        <f t="shared" si="32"/>
        <v>4.008872606738584</v>
      </c>
      <c r="P195" s="2">
        <f t="shared" si="28"/>
        <v>4.9355694011605005</v>
      </c>
      <c r="Q195" s="2">
        <f t="shared" si="29"/>
        <v>1.842434792501328</v>
      </c>
      <c r="R195" s="2">
        <f t="shared" si="30"/>
        <v>0.13358026777114429</v>
      </c>
      <c r="S195" s="2">
        <f t="shared" si="31"/>
        <v>288.73254627004951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35"/>
        <v>2.8848403755868546</v>
      </c>
      <c r="H196" s="2">
        <f t="shared" si="35"/>
        <v>4.1097689609634633</v>
      </c>
      <c r="I196" s="2">
        <f t="shared" si="35"/>
        <v>5.0484009610516392</v>
      </c>
      <c r="J196" s="2">
        <f t="shared" si="35"/>
        <v>1.8770883884397165</v>
      </c>
      <c r="K196" s="2">
        <f t="shared" si="35"/>
        <v>0.13698296925037637</v>
      </c>
      <c r="L196" s="2">
        <f t="shared" si="25"/>
        <v>289.05708165529205</v>
      </c>
      <c r="M196">
        <f t="shared" si="26"/>
        <v>1299</v>
      </c>
      <c r="N196" s="2">
        <f t="shared" si="27"/>
        <v>2.8848403755868546</v>
      </c>
      <c r="O196" s="2">
        <f t="shared" si="32"/>
        <v>4.1097689609634633</v>
      </c>
      <c r="P196" s="2">
        <f t="shared" si="28"/>
        <v>5.0484009610516392</v>
      </c>
      <c r="Q196" s="2">
        <f t="shared" si="29"/>
        <v>1.8770883884397165</v>
      </c>
      <c r="R196" s="2">
        <f t="shared" si="30"/>
        <v>0.13698296925037637</v>
      </c>
      <c r="S196" s="2">
        <f t="shared" si="31"/>
        <v>289.05708165529205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35"/>
        <v>2.9641220657276994</v>
      </c>
      <c r="H197" s="2">
        <f t="shared" si="35"/>
        <v>4.2204346946579321</v>
      </c>
      <c r="I197" s="2">
        <f t="shared" si="35"/>
        <v>5.175793143623947</v>
      </c>
      <c r="J197" s="2">
        <f t="shared" si="35"/>
        <v>1.9223210188340307</v>
      </c>
      <c r="K197" s="2">
        <f t="shared" si="35"/>
        <v>0.14407028620178391</v>
      </c>
      <c r="L197" s="2">
        <f t="shared" si="25"/>
        <v>289.42674120904542</v>
      </c>
      <c r="M197">
        <f t="shared" si="26"/>
        <v>1334</v>
      </c>
      <c r="N197" s="2">
        <f t="shared" si="27"/>
        <v>2.9641220657276994</v>
      </c>
      <c r="O197" s="2">
        <f t="shared" si="32"/>
        <v>4.2204346946579321</v>
      </c>
      <c r="P197" s="2">
        <f t="shared" si="28"/>
        <v>5.175793143623947</v>
      </c>
      <c r="Q197" s="2">
        <f t="shared" si="29"/>
        <v>1.9223210188340307</v>
      </c>
      <c r="R197" s="2">
        <f t="shared" si="30"/>
        <v>0.14407028620178391</v>
      </c>
      <c r="S197" s="2">
        <f t="shared" si="31"/>
        <v>289.42674120904542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35"/>
        <v>3.0455399061032864</v>
      </c>
      <c r="H198" s="2">
        <f t="shared" si="35"/>
        <v>4.3340823685866887</v>
      </c>
      <c r="I198" s="2">
        <f t="shared" si="35"/>
        <v>5.3067336058234735</v>
      </c>
      <c r="J198" s="2">
        <f t="shared" si="35"/>
        <v>1.9690776324794006</v>
      </c>
      <c r="K198" s="2">
        <f t="shared" si="35"/>
        <v>0.15001215371617657</v>
      </c>
      <c r="L198" s="2">
        <f t="shared" si="25"/>
        <v>289.80544566670903</v>
      </c>
      <c r="M198">
        <f t="shared" si="26"/>
        <v>1342</v>
      </c>
      <c r="N198" s="2">
        <f t="shared" si="27"/>
        <v>3.0455399061032864</v>
      </c>
      <c r="O198" s="2">
        <f t="shared" si="32"/>
        <v>4.3340823685866887</v>
      </c>
      <c r="P198" s="2">
        <f t="shared" si="28"/>
        <v>5.3067336058234735</v>
      </c>
      <c r="Q198" s="2">
        <f t="shared" si="29"/>
        <v>1.9690776324794006</v>
      </c>
      <c r="R198" s="2">
        <f t="shared" si="30"/>
        <v>0.15001215371617657</v>
      </c>
      <c r="S198" s="2">
        <f t="shared" si="31"/>
        <v>289.80544566670903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36">G198*(1-G$5)+G$4*$F198*$L$4/1000</f>
        <v>3.1274460093896712</v>
      </c>
      <c r="H199" s="2">
        <f t="shared" si="36"/>
        <v>4.448168568075384</v>
      </c>
      <c r="I199" s="2">
        <f t="shared" si="36"/>
        <v>5.4371183824275091</v>
      </c>
      <c r="J199" s="2">
        <f t="shared" si="36"/>
        <v>2.0141021549193683</v>
      </c>
      <c r="K199" s="2">
        <f t="shared" si="36"/>
        <v>0.15399166539406631</v>
      </c>
      <c r="L199" s="2">
        <f t="shared" ref="L199:L262" si="37">SUM(G199:K199,L$5)</f>
        <v>290.18082678020602</v>
      </c>
      <c r="M199">
        <f t="shared" ref="M199:M262" si="38">F199</f>
        <v>1391</v>
      </c>
      <c r="N199" s="2">
        <f t="shared" ref="N199:N262" si="39">N198*(1-N$5)+N$4*$M198*$L$4/1000</f>
        <v>3.1274460093896712</v>
      </c>
      <c r="O199" s="2">
        <f t="shared" si="32"/>
        <v>4.448168568075384</v>
      </c>
      <c r="P199" s="2">
        <f t="shared" ref="P199:P262" si="40">P198*(1-P$5)+P$4*$M198*$L$4/1000</f>
        <v>5.4371183824275091</v>
      </c>
      <c r="Q199" s="2">
        <f t="shared" ref="Q199:Q262" si="41">Q198*(1-Q$5)+Q$4*$M198*$L$4/1000</f>
        <v>2.0141021549193683</v>
      </c>
      <c r="R199" s="2">
        <f t="shared" ref="R199:R262" si="42">R198*(1-R$5)+R$4*$M198*$L$4/1000</f>
        <v>0.15399166539406631</v>
      </c>
      <c r="S199" s="2">
        <f t="shared" ref="S199:S262" si="43">SUM(N199:R199,S$5)</f>
        <v>290.18082678020602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36"/>
        <v>3.2123427230046948</v>
      </c>
      <c r="H200" s="2">
        <f t="shared" si="36"/>
        <v>4.5665418519853072</v>
      </c>
      <c r="I200" s="2">
        <f t="shared" si="36"/>
        <v>5.5731145566035076</v>
      </c>
      <c r="J200" s="2">
        <f t="shared" si="36"/>
        <v>2.0623057416518256</v>
      </c>
      <c r="K200" s="2">
        <f t="shared" si="36"/>
        <v>0.15870583072095895</v>
      </c>
      <c r="L200" s="2">
        <f t="shared" si="37"/>
        <v>290.5730107039663</v>
      </c>
      <c r="M200">
        <f t="shared" si="38"/>
        <v>1383</v>
      </c>
      <c r="N200" s="2">
        <f t="shared" si="39"/>
        <v>3.2123427230046948</v>
      </c>
      <c r="O200" s="2">
        <f t="shared" ref="O200:O263" si="44">O199*(1-O$5)+O$4*$M199*$L$4/1000</f>
        <v>4.5665418519853072</v>
      </c>
      <c r="P200" s="2">
        <f t="shared" si="40"/>
        <v>5.5731145566035076</v>
      </c>
      <c r="Q200" s="2">
        <f t="shared" si="41"/>
        <v>2.0623057416518256</v>
      </c>
      <c r="R200" s="2">
        <f t="shared" si="42"/>
        <v>0.15870583072095895</v>
      </c>
      <c r="S200" s="2">
        <f t="shared" si="43"/>
        <v>290.5730107039663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36"/>
        <v>3.2967511737089201</v>
      </c>
      <c r="H201" s="2">
        <f t="shared" si="36"/>
        <v>4.683838313742978</v>
      </c>
      <c r="I201" s="2">
        <f t="shared" si="36"/>
        <v>5.7060834284355142</v>
      </c>
      <c r="J201" s="2">
        <f t="shared" si="36"/>
        <v>2.1068166418831882</v>
      </c>
      <c r="K201" s="2">
        <f t="shared" si="36"/>
        <v>0.16118952967221351</v>
      </c>
      <c r="L201" s="2">
        <f t="shared" si="37"/>
        <v>290.9546790874428</v>
      </c>
      <c r="M201">
        <f t="shared" si="38"/>
        <v>1160</v>
      </c>
      <c r="N201" s="2">
        <f t="shared" si="39"/>
        <v>3.2967511737089201</v>
      </c>
      <c r="O201" s="2">
        <f t="shared" si="44"/>
        <v>4.683838313742978</v>
      </c>
      <c r="P201" s="2">
        <f t="shared" si="40"/>
        <v>5.7060834284355142</v>
      </c>
      <c r="Q201" s="2">
        <f t="shared" si="41"/>
        <v>2.1068166418831882</v>
      </c>
      <c r="R201" s="2">
        <f t="shared" si="42"/>
        <v>0.16118952967221351</v>
      </c>
      <c r="S201" s="2">
        <f t="shared" si="43"/>
        <v>290.9546790874428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36"/>
        <v>3.3675492957746478</v>
      </c>
      <c r="H202" s="2">
        <f t="shared" si="36"/>
        <v>4.7798731222911037</v>
      </c>
      <c r="I202" s="2">
        <f t="shared" si="36"/>
        <v>5.8037651627565348</v>
      </c>
      <c r="J202" s="2">
        <f t="shared" si="36"/>
        <v>2.1226110653999561</v>
      </c>
      <c r="K202" s="2">
        <f t="shared" si="36"/>
        <v>0.15222648566757038</v>
      </c>
      <c r="L202" s="2">
        <f t="shared" si="37"/>
        <v>291.2260251318898</v>
      </c>
      <c r="M202">
        <f t="shared" si="38"/>
        <v>1238</v>
      </c>
      <c r="N202" s="2">
        <f t="shared" si="39"/>
        <v>3.3675492957746478</v>
      </c>
      <c r="O202" s="2">
        <f t="shared" si="44"/>
        <v>4.7798731222911037</v>
      </c>
      <c r="P202" s="2">
        <f t="shared" si="40"/>
        <v>5.8037651627565348</v>
      </c>
      <c r="Q202" s="2">
        <f t="shared" si="41"/>
        <v>2.1226110653999561</v>
      </c>
      <c r="R202" s="2">
        <f t="shared" si="42"/>
        <v>0.15222648566757038</v>
      </c>
      <c r="S202" s="2">
        <f t="shared" si="43"/>
        <v>291.2260251318898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36"/>
        <v>3.4431079812206571</v>
      </c>
      <c r="H203" s="2">
        <f t="shared" si="36"/>
        <v>4.8829676798714976</v>
      </c>
      <c r="I203" s="2">
        <f t="shared" si="36"/>
        <v>5.9118540625365554</v>
      </c>
      <c r="J203" s="2">
        <f t="shared" si="36"/>
        <v>2.1466581327340513</v>
      </c>
      <c r="K203" s="2">
        <f t="shared" si="36"/>
        <v>0.15045209650538674</v>
      </c>
      <c r="L203" s="2">
        <f t="shared" si="37"/>
        <v>291.53503995286815</v>
      </c>
      <c r="M203">
        <f t="shared" si="38"/>
        <v>1392</v>
      </c>
      <c r="N203" s="2">
        <f t="shared" si="39"/>
        <v>3.4431079812206571</v>
      </c>
      <c r="O203" s="2">
        <f t="shared" si="44"/>
        <v>4.8829676798714976</v>
      </c>
      <c r="P203" s="2">
        <f t="shared" si="40"/>
        <v>5.9118540625365554</v>
      </c>
      <c r="Q203" s="2">
        <f t="shared" si="41"/>
        <v>2.1466581327340513</v>
      </c>
      <c r="R203" s="2">
        <f t="shared" si="42"/>
        <v>0.15045209650538674</v>
      </c>
      <c r="S203" s="2">
        <f t="shared" si="43"/>
        <v>291.53503995286815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36"/>
        <v>3.5280657276995302</v>
      </c>
      <c r="H204" s="2">
        <f t="shared" si="36"/>
        <v>5.0002387151382299</v>
      </c>
      <c r="I204" s="2">
        <f t="shared" si="36"/>
        <v>6.0416282767666081</v>
      </c>
      <c r="J204" s="2">
        <f t="shared" si="36"/>
        <v>2.1874065840827313</v>
      </c>
      <c r="K204" s="2">
        <f t="shared" si="36"/>
        <v>0.15660592202461737</v>
      </c>
      <c r="L204" s="2">
        <f t="shared" si="37"/>
        <v>291.9139452257117</v>
      </c>
      <c r="M204">
        <f t="shared" si="38"/>
        <v>1469</v>
      </c>
      <c r="N204" s="2">
        <f t="shared" si="39"/>
        <v>3.5280657276995302</v>
      </c>
      <c r="O204" s="2">
        <f t="shared" si="44"/>
        <v>5.0002387151382299</v>
      </c>
      <c r="P204" s="2">
        <f t="shared" si="40"/>
        <v>6.0416282767666081</v>
      </c>
      <c r="Q204" s="2">
        <f t="shared" si="41"/>
        <v>2.1874065840827313</v>
      </c>
      <c r="R204" s="2">
        <f t="shared" si="42"/>
        <v>0.15660592202461737</v>
      </c>
      <c r="S204" s="2">
        <f t="shared" si="43"/>
        <v>291.9139452257117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36"/>
        <v>3.6177230046948354</v>
      </c>
      <c r="H205" s="2">
        <f t="shared" si="36"/>
        <v>5.1244171812289609</v>
      </c>
      <c r="I205" s="2">
        <f t="shared" si="36"/>
        <v>6.1812286566828059</v>
      </c>
      <c r="J205" s="2">
        <f t="shared" si="36"/>
        <v>2.2348647631985243</v>
      </c>
      <c r="K205" s="2">
        <f t="shared" si="36"/>
        <v>0.16395342935073115</v>
      </c>
      <c r="L205" s="2">
        <f t="shared" si="37"/>
        <v>292.32218703515588</v>
      </c>
      <c r="M205">
        <f t="shared" si="38"/>
        <v>1419</v>
      </c>
      <c r="N205" s="2">
        <f t="shared" si="39"/>
        <v>3.6177230046948354</v>
      </c>
      <c r="O205" s="2">
        <f t="shared" si="44"/>
        <v>5.1244171812289609</v>
      </c>
      <c r="P205" s="2">
        <f t="shared" si="40"/>
        <v>6.1812286566828059</v>
      </c>
      <c r="Q205" s="2">
        <f t="shared" si="41"/>
        <v>2.2348647631985243</v>
      </c>
      <c r="R205" s="2">
        <f t="shared" si="42"/>
        <v>0.16395342935073115</v>
      </c>
      <c r="S205" s="2">
        <f t="shared" si="43"/>
        <v>292.32218703515588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36"/>
        <v>3.7043286384976524</v>
      </c>
      <c r="H206" s="2">
        <f t="shared" si="36"/>
        <v>5.2435591929658569</v>
      </c>
      <c r="I206" s="2">
        <f t="shared" si="36"/>
        <v>6.3114434972308091</v>
      </c>
      <c r="J206" s="2">
        <f t="shared" si="36"/>
        <v>2.2737432611421209</v>
      </c>
      <c r="K206" s="2">
        <f t="shared" si="36"/>
        <v>0.16606249997610675</v>
      </c>
      <c r="L206" s="2">
        <f t="shared" si="37"/>
        <v>292.69913708981255</v>
      </c>
      <c r="M206">
        <f t="shared" si="38"/>
        <v>1630</v>
      </c>
      <c r="N206" s="2">
        <f t="shared" si="39"/>
        <v>3.7043286384976524</v>
      </c>
      <c r="O206" s="2">
        <f t="shared" si="44"/>
        <v>5.2435591929658569</v>
      </c>
      <c r="P206" s="2">
        <f t="shared" si="40"/>
        <v>6.3114434972308091</v>
      </c>
      <c r="Q206" s="2">
        <f t="shared" si="41"/>
        <v>2.2737432611421209</v>
      </c>
      <c r="R206" s="2">
        <f t="shared" si="42"/>
        <v>0.16606249997610675</v>
      </c>
      <c r="S206" s="2">
        <f t="shared" si="43"/>
        <v>292.69913708981255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36"/>
        <v>3.8038122065727697</v>
      </c>
      <c r="H207" s="2">
        <f t="shared" si="36"/>
        <v>5.3821856480389538</v>
      </c>
      <c r="I207" s="2">
        <f t="shared" si="36"/>
        <v>6.4716100445061979</v>
      </c>
      <c r="J207" s="2">
        <f t="shared" si="36"/>
        <v>2.3351660109425181</v>
      </c>
      <c r="K207" s="2">
        <f t="shared" si="36"/>
        <v>0.17724781926028133</v>
      </c>
      <c r="L207" s="2">
        <f t="shared" si="37"/>
        <v>293.17002172932069</v>
      </c>
      <c r="M207">
        <f t="shared" si="38"/>
        <v>1767</v>
      </c>
      <c r="N207" s="2">
        <f t="shared" si="39"/>
        <v>3.8038122065727697</v>
      </c>
      <c r="O207" s="2">
        <f t="shared" si="44"/>
        <v>5.3821856480389538</v>
      </c>
      <c r="P207" s="2">
        <f t="shared" si="40"/>
        <v>6.4716100445061979</v>
      </c>
      <c r="Q207" s="2">
        <f t="shared" si="41"/>
        <v>2.3351660109425181</v>
      </c>
      <c r="R207" s="2">
        <f t="shared" si="42"/>
        <v>0.17724781926028133</v>
      </c>
      <c r="S207" s="2">
        <f t="shared" si="43"/>
        <v>293.17002172932069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36"/>
        <v>3.9116572769953049</v>
      </c>
      <c r="H208" s="2">
        <f t="shared" si="36"/>
        <v>5.5332945873545478</v>
      </c>
      <c r="I208" s="2">
        <f t="shared" si="36"/>
        <v>6.6502088973620275</v>
      </c>
      <c r="J208" s="2">
        <f t="shared" si="36"/>
        <v>2.4091596843576024</v>
      </c>
      <c r="K208" s="2">
        <f t="shared" si="36"/>
        <v>0.19046398322743729</v>
      </c>
      <c r="L208" s="2">
        <f t="shared" si="37"/>
        <v>293.69478442929693</v>
      </c>
      <c r="M208">
        <f t="shared" si="38"/>
        <v>1795</v>
      </c>
      <c r="N208" s="2">
        <f t="shared" si="39"/>
        <v>3.9116572769953049</v>
      </c>
      <c r="O208" s="2">
        <f t="shared" si="44"/>
        <v>5.5332945873545478</v>
      </c>
      <c r="P208" s="2">
        <f t="shared" si="40"/>
        <v>6.6502088973620275</v>
      </c>
      <c r="Q208" s="2">
        <f t="shared" si="41"/>
        <v>2.4091596843576024</v>
      </c>
      <c r="R208" s="2">
        <f t="shared" si="42"/>
        <v>0.19046398322743729</v>
      </c>
      <c r="S208" s="2">
        <f t="shared" si="43"/>
        <v>293.69478442929693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36"/>
        <v>4.0212112676056337</v>
      </c>
      <c r="H209" s="2">
        <f t="shared" si="36"/>
        <v>5.6866169294412305</v>
      </c>
      <c r="I209" s="2">
        <f t="shared" si="36"/>
        <v>6.8306170591858955</v>
      </c>
      <c r="J209" s="2">
        <f t="shared" si="36"/>
        <v>2.4822127168123798</v>
      </c>
      <c r="K209" s="2">
        <f t="shared" si="36"/>
        <v>0.19979454586791706</v>
      </c>
      <c r="L209" s="2">
        <f t="shared" si="37"/>
        <v>294.22045251891308</v>
      </c>
      <c r="M209">
        <f t="shared" si="38"/>
        <v>1841</v>
      </c>
      <c r="N209" s="2">
        <f t="shared" si="39"/>
        <v>4.0212112676056337</v>
      </c>
      <c r="O209" s="2">
        <f t="shared" si="44"/>
        <v>5.6866169294412305</v>
      </c>
      <c r="P209" s="2">
        <f t="shared" si="40"/>
        <v>6.8306170591858955</v>
      </c>
      <c r="Q209" s="2">
        <f t="shared" si="41"/>
        <v>2.4822127168123798</v>
      </c>
      <c r="R209" s="2">
        <f t="shared" si="42"/>
        <v>0.19979454586791706</v>
      </c>
      <c r="S209" s="2">
        <f t="shared" si="43"/>
        <v>294.22045251891308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36"/>
        <v>4.1335727699530516</v>
      </c>
      <c r="H210" s="2">
        <f t="shared" si="36"/>
        <v>5.8438367260068711</v>
      </c>
      <c r="I210" s="2">
        <f t="shared" si="36"/>
        <v>7.0155144696705936</v>
      </c>
      <c r="J210" s="2">
        <f t="shared" si="36"/>
        <v>2.5564915202240117</v>
      </c>
      <c r="K210" s="2">
        <f t="shared" si="36"/>
        <v>0.20761344259488285</v>
      </c>
      <c r="L210" s="2">
        <f t="shared" si="37"/>
        <v>294.75702892844942</v>
      </c>
      <c r="M210">
        <f t="shared" si="38"/>
        <v>1865</v>
      </c>
      <c r="N210" s="2">
        <f t="shared" si="39"/>
        <v>4.1335727699530516</v>
      </c>
      <c r="O210" s="2">
        <f t="shared" si="44"/>
        <v>5.8438367260068711</v>
      </c>
      <c r="P210" s="2">
        <f t="shared" si="40"/>
        <v>7.0155144696705936</v>
      </c>
      <c r="Q210" s="2">
        <f t="shared" si="41"/>
        <v>2.5564915202240117</v>
      </c>
      <c r="R210" s="2">
        <f t="shared" si="42"/>
        <v>0.20761344259488285</v>
      </c>
      <c r="S210" s="2">
        <f t="shared" si="43"/>
        <v>294.75702892844942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36"/>
        <v>4.2473990610328638</v>
      </c>
      <c r="H211" s="2">
        <f t="shared" si="36"/>
        <v>6.0028775273381338</v>
      </c>
      <c r="I211" s="2">
        <f t="shared" si="36"/>
        <v>7.201535707036423</v>
      </c>
      <c r="J211" s="2">
        <f t="shared" si="36"/>
        <v>2.6293439105269663</v>
      </c>
      <c r="K211" s="2">
        <f t="shared" si="36"/>
        <v>0.21348260374829464</v>
      </c>
      <c r="L211" s="2">
        <f t="shared" si="37"/>
        <v>295.29463880968268</v>
      </c>
      <c r="M211">
        <f t="shared" si="38"/>
        <v>2043</v>
      </c>
      <c r="N211" s="2">
        <f t="shared" si="39"/>
        <v>4.2473990610328638</v>
      </c>
      <c r="O211" s="2">
        <f t="shared" si="44"/>
        <v>6.0028775273381338</v>
      </c>
      <c r="P211" s="2">
        <f t="shared" si="40"/>
        <v>7.201535707036423</v>
      </c>
      <c r="Q211" s="2">
        <f t="shared" si="41"/>
        <v>2.6293439105269663</v>
      </c>
      <c r="R211" s="2">
        <f t="shared" si="42"/>
        <v>0.21348260374829464</v>
      </c>
      <c r="S211" s="2">
        <f t="shared" si="43"/>
        <v>295.29463880968268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36"/>
        <v>4.3720892018779338</v>
      </c>
      <c r="H212" s="2">
        <f t="shared" si="36"/>
        <v>6.1781944176931756</v>
      </c>
      <c r="I212" s="2">
        <f t="shared" si="36"/>
        <v>7.4118018368215628</v>
      </c>
      <c r="J212" s="2">
        <f t="shared" si="36"/>
        <v>2.718926491588598</v>
      </c>
      <c r="K212" s="2">
        <f t="shared" si="36"/>
        <v>0.22539923744637033</v>
      </c>
      <c r="L212" s="2">
        <f t="shared" si="37"/>
        <v>295.90641118542766</v>
      </c>
      <c r="M212">
        <f t="shared" si="38"/>
        <v>2177</v>
      </c>
      <c r="N212" s="2">
        <f t="shared" si="39"/>
        <v>4.3720892018779338</v>
      </c>
      <c r="O212" s="2">
        <f t="shared" si="44"/>
        <v>6.1781944176931756</v>
      </c>
      <c r="P212" s="2">
        <f t="shared" si="40"/>
        <v>7.4118018368215628</v>
      </c>
      <c r="Q212" s="2">
        <f t="shared" si="41"/>
        <v>2.718926491588598</v>
      </c>
      <c r="R212" s="2">
        <f t="shared" si="42"/>
        <v>0.22539923744637033</v>
      </c>
      <c r="S212" s="2">
        <f t="shared" si="43"/>
        <v>295.90641118542766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36"/>
        <v>4.5049577464788726</v>
      </c>
      <c r="H213" s="2">
        <f t="shared" si="36"/>
        <v>6.3656111656653849</v>
      </c>
      <c r="I213" s="2">
        <f t="shared" si="36"/>
        <v>7.6393771005090541</v>
      </c>
      <c r="J213" s="2">
        <f t="shared" si="36"/>
        <v>2.8191192009593293</v>
      </c>
      <c r="K213" s="2">
        <f t="shared" si="36"/>
        <v>0.23891812095702458</v>
      </c>
      <c r="L213" s="2">
        <f t="shared" si="37"/>
        <v>296.56798333456965</v>
      </c>
      <c r="M213">
        <f t="shared" si="38"/>
        <v>2270</v>
      </c>
      <c r="N213" s="2">
        <f t="shared" si="39"/>
        <v>4.5049577464788726</v>
      </c>
      <c r="O213" s="2">
        <f t="shared" si="44"/>
        <v>6.3656111656653849</v>
      </c>
      <c r="P213" s="2">
        <f t="shared" si="40"/>
        <v>7.6393771005090541</v>
      </c>
      <c r="Q213" s="2">
        <f t="shared" si="41"/>
        <v>2.8191192009593293</v>
      </c>
      <c r="R213" s="2">
        <f t="shared" si="42"/>
        <v>0.23891812095702458</v>
      </c>
      <c r="S213" s="2">
        <f t="shared" si="43"/>
        <v>296.56798333456965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36"/>
        <v>4.6435023474178401</v>
      </c>
      <c r="H214" s="2">
        <f t="shared" si="36"/>
        <v>6.5612447189264618</v>
      </c>
      <c r="I214" s="2">
        <f t="shared" si="36"/>
        <v>7.8778695398298328</v>
      </c>
      <c r="J214" s="2">
        <f t="shared" si="36"/>
        <v>2.9245037087927948</v>
      </c>
      <c r="K214" s="2">
        <f t="shared" si="36"/>
        <v>0.2514839354744185</v>
      </c>
      <c r="L214" s="2">
        <f t="shared" si="37"/>
        <v>297.25860425044135</v>
      </c>
      <c r="M214">
        <f t="shared" si="38"/>
        <v>2330</v>
      </c>
      <c r="N214" s="2">
        <f t="shared" si="39"/>
        <v>4.6435023474178401</v>
      </c>
      <c r="O214" s="2">
        <f t="shared" si="44"/>
        <v>6.5612447189264618</v>
      </c>
      <c r="P214" s="2">
        <f t="shared" si="40"/>
        <v>7.8778695398298328</v>
      </c>
      <c r="Q214" s="2">
        <f t="shared" si="41"/>
        <v>2.9245037087927948</v>
      </c>
      <c r="R214" s="2">
        <f t="shared" si="42"/>
        <v>0.2514839354744185</v>
      </c>
      <c r="S214" s="2">
        <f t="shared" si="43"/>
        <v>297.25860425044135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45">G214*(1-G$5)+G$4*$F214*$L$4/1000</f>
        <v>4.7857089201877931</v>
      </c>
      <c r="H215" s="2">
        <f t="shared" si="45"/>
        <v>6.7619738812500838</v>
      </c>
      <c r="I215" s="2">
        <f t="shared" si="45"/>
        <v>8.122174871249797</v>
      </c>
      <c r="J215" s="2">
        <f t="shared" si="45"/>
        <v>3.0309101845284601</v>
      </c>
      <c r="K215" s="2">
        <f t="shared" si="45"/>
        <v>0.26192238865193074</v>
      </c>
      <c r="L215" s="2">
        <f t="shared" si="37"/>
        <v>297.96269024586809</v>
      </c>
      <c r="M215">
        <f t="shared" si="38"/>
        <v>2454</v>
      </c>
      <c r="N215" s="2">
        <f t="shared" si="39"/>
        <v>4.7857089201877931</v>
      </c>
      <c r="O215" s="2">
        <f t="shared" si="44"/>
        <v>6.7619738812500838</v>
      </c>
      <c r="P215" s="2">
        <f t="shared" si="40"/>
        <v>8.122174871249797</v>
      </c>
      <c r="Q215" s="2">
        <f t="shared" si="41"/>
        <v>3.0309101845284601</v>
      </c>
      <c r="R215" s="2">
        <f t="shared" si="42"/>
        <v>0.26192238865193074</v>
      </c>
      <c r="S215" s="2">
        <f t="shared" si="43"/>
        <v>297.96269024586809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45"/>
        <v>4.9354835680751172</v>
      </c>
      <c r="H216" s="2">
        <f t="shared" si="45"/>
        <v>6.9737940241347243</v>
      </c>
      <c r="I216" s="2">
        <f t="shared" si="45"/>
        <v>8.3818300940252133</v>
      </c>
      <c r="J216" s="2">
        <f t="shared" si="45"/>
        <v>3.1457919834421926</v>
      </c>
      <c r="K216" s="2">
        <f t="shared" si="45"/>
        <v>0.27407522678819812</v>
      </c>
      <c r="L216" s="2">
        <f t="shared" si="37"/>
        <v>298.71097489646547</v>
      </c>
      <c r="M216">
        <f t="shared" si="38"/>
        <v>2569</v>
      </c>
      <c r="N216" s="2">
        <f t="shared" si="39"/>
        <v>4.9354835680751172</v>
      </c>
      <c r="O216" s="2">
        <f t="shared" si="44"/>
        <v>6.9737940241347243</v>
      </c>
      <c r="P216" s="2">
        <f t="shared" si="40"/>
        <v>8.3818300940252133</v>
      </c>
      <c r="Q216" s="2">
        <f t="shared" si="41"/>
        <v>3.1457919834421926</v>
      </c>
      <c r="R216" s="2">
        <f t="shared" si="42"/>
        <v>0.27407522678819812</v>
      </c>
      <c r="S216" s="2">
        <f t="shared" si="43"/>
        <v>298.71097489646547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45"/>
        <v>5.0922769953051645</v>
      </c>
      <c r="H217" s="2">
        <f t="shared" si="45"/>
        <v>7.1958295655387117</v>
      </c>
      <c r="I217" s="2">
        <f t="shared" si="45"/>
        <v>8.6552770597842681</v>
      </c>
      <c r="J217" s="2">
        <f t="shared" si="45"/>
        <v>3.2676085989378469</v>
      </c>
      <c r="K217" s="2">
        <f t="shared" si="45"/>
        <v>0.28684535675323308</v>
      </c>
      <c r="L217" s="2">
        <f t="shared" si="37"/>
        <v>299.49783757631923</v>
      </c>
      <c r="M217">
        <f t="shared" si="38"/>
        <v>2580</v>
      </c>
      <c r="N217" s="2">
        <f t="shared" si="39"/>
        <v>5.0922769953051645</v>
      </c>
      <c r="O217" s="2">
        <f t="shared" si="44"/>
        <v>7.1958295655387117</v>
      </c>
      <c r="P217" s="2">
        <f t="shared" si="40"/>
        <v>8.6552770597842681</v>
      </c>
      <c r="Q217" s="2">
        <f t="shared" si="41"/>
        <v>3.2676085989378469</v>
      </c>
      <c r="R217" s="2">
        <f t="shared" si="42"/>
        <v>0.28684535675323308</v>
      </c>
      <c r="S217" s="2">
        <f t="shared" si="43"/>
        <v>299.49783757631923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45"/>
        <v>5.2497417840375586</v>
      </c>
      <c r="H218" s="2">
        <f t="shared" si="45"/>
        <v>7.4182871443793204</v>
      </c>
      <c r="I218" s="2">
        <f t="shared" si="45"/>
        <v>8.926706234112773</v>
      </c>
      <c r="J218" s="2">
        <f t="shared" si="45"/>
        <v>3.3837572939762017</v>
      </c>
      <c r="K218" s="2">
        <f t="shared" si="45"/>
        <v>0.29510726403042442</v>
      </c>
      <c r="L218" s="2">
        <f t="shared" si="37"/>
        <v>300.27359972053625</v>
      </c>
      <c r="M218">
        <f t="shared" si="38"/>
        <v>2686</v>
      </c>
      <c r="N218" s="2">
        <f t="shared" si="39"/>
        <v>5.2497417840375586</v>
      </c>
      <c r="O218" s="2">
        <f t="shared" si="44"/>
        <v>7.4182871443793204</v>
      </c>
      <c r="P218" s="2">
        <f t="shared" si="40"/>
        <v>8.926706234112773</v>
      </c>
      <c r="Q218" s="2">
        <f t="shared" si="41"/>
        <v>3.3837572939762017</v>
      </c>
      <c r="R218" s="2">
        <f t="shared" si="42"/>
        <v>0.29510726403042442</v>
      </c>
      <c r="S218" s="2">
        <f t="shared" si="43"/>
        <v>300.27359972053625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45"/>
        <v>5.4136760563380282</v>
      </c>
      <c r="H219" s="2">
        <f t="shared" si="45"/>
        <v>7.6500857874123716</v>
      </c>
      <c r="I219" s="2">
        <f t="shared" si="45"/>
        <v>9.2104170015195468</v>
      </c>
      <c r="J219" s="2">
        <f t="shared" si="45"/>
        <v>3.5057120937756472</v>
      </c>
      <c r="K219" s="2">
        <f t="shared" si="45"/>
        <v>0.30509488992334016</v>
      </c>
      <c r="L219" s="2">
        <f t="shared" si="37"/>
        <v>301.08498582896891</v>
      </c>
      <c r="M219">
        <f t="shared" si="38"/>
        <v>2833</v>
      </c>
      <c r="N219" s="2">
        <f t="shared" si="39"/>
        <v>5.4136760563380282</v>
      </c>
      <c r="O219" s="2">
        <f t="shared" si="44"/>
        <v>7.6500857874123716</v>
      </c>
      <c r="P219" s="2">
        <f t="shared" si="40"/>
        <v>9.2104170015195468</v>
      </c>
      <c r="Q219" s="2">
        <f t="shared" si="41"/>
        <v>3.5057120937756472</v>
      </c>
      <c r="R219" s="2">
        <f t="shared" si="42"/>
        <v>0.30509488992334016</v>
      </c>
      <c r="S219" s="2">
        <f t="shared" si="43"/>
        <v>301.08498582896891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45"/>
        <v>5.5865821596244132</v>
      </c>
      <c r="H220" s="2">
        <f t="shared" si="45"/>
        <v>7.895049562349195</v>
      </c>
      <c r="I220" s="2">
        <f t="shared" si="45"/>
        <v>9.5124041353112165</v>
      </c>
      <c r="J220" s="2">
        <f t="shared" si="45"/>
        <v>3.6379535203975024</v>
      </c>
      <c r="K220" s="2">
        <f t="shared" si="45"/>
        <v>0.31805409969583753</v>
      </c>
      <c r="L220" s="2">
        <f t="shared" si="37"/>
        <v>301.95004347737819</v>
      </c>
      <c r="M220">
        <f t="shared" si="38"/>
        <v>2995</v>
      </c>
      <c r="N220" s="2">
        <f t="shared" si="39"/>
        <v>5.5865821596244132</v>
      </c>
      <c r="O220" s="2">
        <f t="shared" si="44"/>
        <v>7.895049562349195</v>
      </c>
      <c r="P220" s="2">
        <f t="shared" si="40"/>
        <v>9.5124041353112165</v>
      </c>
      <c r="Q220" s="2">
        <f t="shared" si="41"/>
        <v>3.6379535203975024</v>
      </c>
      <c r="R220" s="2">
        <f t="shared" si="42"/>
        <v>0.31805409969583753</v>
      </c>
      <c r="S220" s="2">
        <f t="shared" si="43"/>
        <v>301.95004347737819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45"/>
        <v>5.7693755868544603</v>
      </c>
      <c r="H221" s="2">
        <f t="shared" si="45"/>
        <v>8.1545507022225188</v>
      </c>
      <c r="I221" s="2">
        <f t="shared" si="45"/>
        <v>9.8346758399685257</v>
      </c>
      <c r="J221" s="2">
        <f t="shared" si="45"/>
        <v>3.7816544945713471</v>
      </c>
      <c r="K221" s="2">
        <f t="shared" si="45"/>
        <v>0.33351989155132167</v>
      </c>
      <c r="L221" s="2">
        <f t="shared" si="37"/>
        <v>302.87377651516817</v>
      </c>
      <c r="M221">
        <f t="shared" si="38"/>
        <v>3130</v>
      </c>
      <c r="N221" s="2">
        <f t="shared" si="39"/>
        <v>5.7693755868544603</v>
      </c>
      <c r="O221" s="2">
        <f t="shared" si="44"/>
        <v>8.1545507022225188</v>
      </c>
      <c r="P221" s="2">
        <f t="shared" si="40"/>
        <v>9.8346758399685257</v>
      </c>
      <c r="Q221" s="2">
        <f t="shared" si="41"/>
        <v>3.7816544945713471</v>
      </c>
      <c r="R221" s="2">
        <f t="shared" si="42"/>
        <v>0.33351989155132167</v>
      </c>
      <c r="S221" s="2">
        <f t="shared" si="43"/>
        <v>302.87377651516817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45"/>
        <v>5.9604084507042252</v>
      </c>
      <c r="H222" s="2">
        <f t="shared" si="45"/>
        <v>8.4260140030391373</v>
      </c>
      <c r="I222" s="2">
        <f t="shared" si="45"/>
        <v>10.172903505459898</v>
      </c>
      <c r="J222" s="2">
        <f t="shared" si="45"/>
        <v>3.9329913542881836</v>
      </c>
      <c r="K222" s="2">
        <f t="shared" si="45"/>
        <v>0.34923839665742085</v>
      </c>
      <c r="L222" s="2">
        <f t="shared" si="37"/>
        <v>303.84155571014884</v>
      </c>
      <c r="M222">
        <f t="shared" si="38"/>
        <v>3288</v>
      </c>
      <c r="N222" s="2">
        <f t="shared" si="39"/>
        <v>5.9604084507042252</v>
      </c>
      <c r="O222" s="2">
        <f t="shared" si="44"/>
        <v>8.4260140030391373</v>
      </c>
      <c r="P222" s="2">
        <f t="shared" si="40"/>
        <v>10.172903505459898</v>
      </c>
      <c r="Q222" s="2">
        <f t="shared" si="41"/>
        <v>3.9329913542881836</v>
      </c>
      <c r="R222" s="2">
        <f t="shared" si="42"/>
        <v>0.34923839665742085</v>
      </c>
      <c r="S222" s="2">
        <f t="shared" si="43"/>
        <v>303.84155571014884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45"/>
        <v>6.1610845070422533</v>
      </c>
      <c r="H223" s="2">
        <f t="shared" si="45"/>
        <v>8.7115661809497791</v>
      </c>
      <c r="I223" s="2">
        <f t="shared" si="45"/>
        <v>10.530328360112787</v>
      </c>
      <c r="J223" s="2">
        <f t="shared" si="45"/>
        <v>4.0942274159294891</v>
      </c>
      <c r="K223" s="2">
        <f t="shared" si="45"/>
        <v>0.36618999230470639</v>
      </c>
      <c r="L223" s="2">
        <f t="shared" si="37"/>
        <v>304.86339645633899</v>
      </c>
      <c r="M223">
        <f t="shared" si="38"/>
        <v>3393</v>
      </c>
      <c r="N223" s="2">
        <f t="shared" si="39"/>
        <v>6.1610845070422533</v>
      </c>
      <c r="O223" s="2">
        <f t="shared" si="44"/>
        <v>8.7115661809497791</v>
      </c>
      <c r="P223" s="2">
        <f t="shared" si="40"/>
        <v>10.530328360112787</v>
      </c>
      <c r="Q223" s="2">
        <f t="shared" si="41"/>
        <v>4.0942274159294891</v>
      </c>
      <c r="R223" s="2">
        <f t="shared" si="42"/>
        <v>0.36618999230470639</v>
      </c>
      <c r="S223" s="2">
        <f t="shared" si="43"/>
        <v>304.86339645633899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45"/>
        <v>6.3681690140845069</v>
      </c>
      <c r="H224" s="2">
        <f t="shared" si="45"/>
        <v>9.0061919512107131</v>
      </c>
      <c r="I224" s="2">
        <f t="shared" si="45"/>
        <v>10.89873028611618</v>
      </c>
      <c r="J224" s="2">
        <f t="shared" si="45"/>
        <v>4.2585765119339767</v>
      </c>
      <c r="K224" s="2">
        <f t="shared" si="45"/>
        <v>0.38140123226062506</v>
      </c>
      <c r="L224" s="2">
        <f t="shared" si="37"/>
        <v>305.91306899560601</v>
      </c>
      <c r="M224">
        <f t="shared" si="38"/>
        <v>3566</v>
      </c>
      <c r="N224" s="2">
        <f t="shared" si="39"/>
        <v>6.3681690140845069</v>
      </c>
      <c r="O224" s="2">
        <f t="shared" si="44"/>
        <v>9.0061919512107131</v>
      </c>
      <c r="P224" s="2">
        <f t="shared" si="40"/>
        <v>10.89873028611618</v>
      </c>
      <c r="Q224" s="2">
        <f t="shared" si="41"/>
        <v>4.2585765119339767</v>
      </c>
      <c r="R224" s="2">
        <f t="shared" si="42"/>
        <v>0.38140123226062506</v>
      </c>
      <c r="S224" s="2">
        <f t="shared" si="43"/>
        <v>305.91306899560601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45"/>
        <v>6.5858122065727702</v>
      </c>
      <c r="H225" s="2">
        <f t="shared" si="45"/>
        <v>9.3162513286239097</v>
      </c>
      <c r="I225" s="2">
        <f t="shared" si="45"/>
        <v>11.288177904898959</v>
      </c>
      <c r="J225" s="2">
        <f t="shared" si="45"/>
        <v>4.4338420250926829</v>
      </c>
      <c r="K225" s="2">
        <f t="shared" si="45"/>
        <v>0.39874938139383509</v>
      </c>
      <c r="L225" s="2">
        <f t="shared" si="37"/>
        <v>307.02283284658216</v>
      </c>
      <c r="M225">
        <f t="shared" si="38"/>
        <v>3780</v>
      </c>
      <c r="N225" s="2">
        <f t="shared" si="39"/>
        <v>6.5858122065727702</v>
      </c>
      <c r="O225" s="2">
        <f t="shared" si="44"/>
        <v>9.3162513286239097</v>
      </c>
      <c r="P225" s="2">
        <f t="shared" si="40"/>
        <v>11.288177904898959</v>
      </c>
      <c r="Q225" s="2">
        <f t="shared" si="41"/>
        <v>4.4338420250926829</v>
      </c>
      <c r="R225" s="2">
        <f t="shared" si="42"/>
        <v>0.39874938139383509</v>
      </c>
      <c r="S225" s="2">
        <f t="shared" si="43"/>
        <v>307.02283284658216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45"/>
        <v>6.8165164319248825</v>
      </c>
      <c r="H226" s="2">
        <f t="shared" si="45"/>
        <v>9.6455516201328528</v>
      </c>
      <c r="I226" s="2">
        <f t="shared" si="45"/>
        <v>11.704548352623755</v>
      </c>
      <c r="J226" s="2">
        <f t="shared" si="45"/>
        <v>4.6242125413859894</v>
      </c>
      <c r="K226" s="2">
        <f t="shared" si="45"/>
        <v>0.41931851408920162</v>
      </c>
      <c r="L226" s="2">
        <f t="shared" si="37"/>
        <v>308.21014746015669</v>
      </c>
      <c r="M226">
        <f t="shared" si="38"/>
        <v>4053</v>
      </c>
      <c r="N226" s="2">
        <f t="shared" si="39"/>
        <v>6.8165164319248825</v>
      </c>
      <c r="O226" s="2">
        <f t="shared" si="44"/>
        <v>9.6455516201328528</v>
      </c>
      <c r="P226" s="2">
        <f t="shared" si="40"/>
        <v>11.704548352623755</v>
      </c>
      <c r="Q226" s="2">
        <f t="shared" si="41"/>
        <v>4.6242125413859894</v>
      </c>
      <c r="R226" s="2">
        <f t="shared" si="42"/>
        <v>0.41931851408920162</v>
      </c>
      <c r="S226" s="2">
        <f t="shared" si="43"/>
        <v>308.21014746015669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45"/>
        <v>7.0638826291079813</v>
      </c>
      <c r="H227" s="2">
        <f t="shared" si="45"/>
        <v>9.9995797995108582</v>
      </c>
      <c r="I227" s="2">
        <f t="shared" si="45"/>
        <v>12.156344104264022</v>
      </c>
      <c r="J227" s="2">
        <f t="shared" si="45"/>
        <v>4.8357500421018615</v>
      </c>
      <c r="K227" s="2">
        <f t="shared" si="45"/>
        <v>0.44461122512108975</v>
      </c>
      <c r="L227" s="2">
        <f t="shared" si="37"/>
        <v>309.50016780010583</v>
      </c>
      <c r="M227">
        <f t="shared" si="38"/>
        <v>4208</v>
      </c>
      <c r="N227" s="2">
        <f t="shared" si="39"/>
        <v>7.0638826291079813</v>
      </c>
      <c r="O227" s="2">
        <f t="shared" si="44"/>
        <v>9.9995797995108582</v>
      </c>
      <c r="P227" s="2">
        <f t="shared" si="40"/>
        <v>12.156344104264022</v>
      </c>
      <c r="Q227" s="2">
        <f t="shared" si="41"/>
        <v>4.8357500421018615</v>
      </c>
      <c r="R227" s="2">
        <f t="shared" si="42"/>
        <v>0.44461122512108975</v>
      </c>
      <c r="S227" s="2">
        <f t="shared" si="43"/>
        <v>309.50016780010583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45"/>
        <v>7.3207089201877933</v>
      </c>
      <c r="H228" s="2">
        <f t="shared" si="45"/>
        <v>10.367188027392475</v>
      </c>
      <c r="I228" s="2">
        <f t="shared" si="45"/>
        <v>12.625361960041674</v>
      </c>
      <c r="J228" s="2">
        <f t="shared" si="45"/>
        <v>5.0533955587079493</v>
      </c>
      <c r="K228" s="2">
        <f t="shared" si="45"/>
        <v>0.46722902513434617</v>
      </c>
      <c r="L228" s="2">
        <f t="shared" si="37"/>
        <v>310.83388349146423</v>
      </c>
      <c r="M228">
        <f t="shared" si="38"/>
        <v>4376</v>
      </c>
      <c r="N228" s="2">
        <f t="shared" si="39"/>
        <v>7.3207089201877933</v>
      </c>
      <c r="O228" s="2">
        <f t="shared" si="44"/>
        <v>10.367188027392475</v>
      </c>
      <c r="P228" s="2">
        <f t="shared" si="40"/>
        <v>12.625361960041674</v>
      </c>
      <c r="Q228" s="2">
        <f t="shared" si="41"/>
        <v>5.0533955587079493</v>
      </c>
      <c r="R228" s="2">
        <f t="shared" si="42"/>
        <v>0.46722902513434617</v>
      </c>
      <c r="S228" s="2">
        <f t="shared" si="43"/>
        <v>310.83388349146423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45"/>
        <v>7.5877887323943662</v>
      </c>
      <c r="H229" s="2">
        <f t="shared" si="45"/>
        <v>10.749559601935228</v>
      </c>
      <c r="I229" s="2">
        <f t="shared" si="45"/>
        <v>13.113323805911094</v>
      </c>
      <c r="J229" s="2">
        <f t="shared" si="45"/>
        <v>5.2783259810554055</v>
      </c>
      <c r="K229" s="2">
        <f t="shared" si="45"/>
        <v>0.48883473824129697</v>
      </c>
      <c r="L229" s="2">
        <f t="shared" si="37"/>
        <v>312.2178328595374</v>
      </c>
      <c r="M229">
        <f t="shared" si="38"/>
        <v>4615</v>
      </c>
      <c r="N229" s="2">
        <f t="shared" si="39"/>
        <v>7.5877887323943662</v>
      </c>
      <c r="O229" s="2">
        <f t="shared" si="44"/>
        <v>10.749559601935228</v>
      </c>
      <c r="P229" s="2">
        <f t="shared" si="40"/>
        <v>13.113323805911094</v>
      </c>
      <c r="Q229" s="2">
        <f t="shared" si="41"/>
        <v>5.2783259810554055</v>
      </c>
      <c r="R229" s="2">
        <f t="shared" si="42"/>
        <v>0.48883473824129697</v>
      </c>
      <c r="S229" s="2">
        <f t="shared" si="43"/>
        <v>312.2178328595374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45"/>
        <v>7.8694553990610325</v>
      </c>
      <c r="H230" s="2">
        <f t="shared" si="45"/>
        <v>11.153320575397705</v>
      </c>
      <c r="I230" s="2">
        <f t="shared" si="45"/>
        <v>13.630642030636347</v>
      </c>
      <c r="J230" s="2">
        <f t="shared" si="45"/>
        <v>5.5184584787152442</v>
      </c>
      <c r="K230" s="2">
        <f t="shared" si="45"/>
        <v>0.51315992294261292</v>
      </c>
      <c r="L230" s="2">
        <f t="shared" si="37"/>
        <v>313.68503640675294</v>
      </c>
      <c r="M230">
        <f t="shared" si="38"/>
        <v>4623</v>
      </c>
      <c r="N230" s="2">
        <f t="shared" si="39"/>
        <v>7.8694553990610325</v>
      </c>
      <c r="O230" s="2">
        <f t="shared" si="44"/>
        <v>11.153320575397705</v>
      </c>
      <c r="P230" s="2">
        <f t="shared" si="40"/>
        <v>13.630642030636347</v>
      </c>
      <c r="Q230" s="2">
        <f t="shared" si="41"/>
        <v>5.5184584787152442</v>
      </c>
      <c r="R230" s="2">
        <f t="shared" si="42"/>
        <v>0.51315992294261292</v>
      </c>
      <c r="S230" s="2">
        <f t="shared" si="43"/>
        <v>313.68503640675294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46">G230*(1-G$5)+G$4*$F230*$L$4/1000</f>
        <v>8.1516103286384975</v>
      </c>
      <c r="H231" s="2">
        <f t="shared" si="46"/>
        <v>11.556721964058877</v>
      </c>
      <c r="I231" s="2">
        <f t="shared" si="46"/>
        <v>14.142218369467749</v>
      </c>
      <c r="J231" s="2">
        <f t="shared" si="46"/>
        <v>5.7458119288616505</v>
      </c>
      <c r="K231" s="2">
        <f t="shared" si="46"/>
        <v>0.52828948012159394</v>
      </c>
      <c r="L231" s="2">
        <f t="shared" si="37"/>
        <v>315.12465207114838</v>
      </c>
      <c r="M231">
        <f t="shared" si="38"/>
        <v>4596</v>
      </c>
      <c r="N231" s="2">
        <f t="shared" si="39"/>
        <v>8.1516103286384975</v>
      </c>
      <c r="O231" s="2">
        <f t="shared" si="44"/>
        <v>11.556721964058877</v>
      </c>
      <c r="P231" s="2">
        <f t="shared" si="40"/>
        <v>14.142218369467749</v>
      </c>
      <c r="Q231" s="2">
        <f t="shared" si="41"/>
        <v>5.7458119288616505</v>
      </c>
      <c r="R231" s="2">
        <f t="shared" si="42"/>
        <v>0.52828948012159394</v>
      </c>
      <c r="S231" s="2">
        <f t="shared" si="43"/>
        <v>315.12465207114838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46"/>
        <v>8.4321173708920192</v>
      </c>
      <c r="H232" s="2">
        <f t="shared" si="46"/>
        <v>11.956478372170753</v>
      </c>
      <c r="I232" s="2">
        <f t="shared" si="46"/>
        <v>14.642871677571748</v>
      </c>
      <c r="J232" s="2">
        <f t="shared" si="46"/>
        <v>5.9570083770829374</v>
      </c>
      <c r="K232" s="2">
        <f t="shared" si="46"/>
        <v>0.53619841478471852</v>
      </c>
      <c r="L232" s="2">
        <f t="shared" si="37"/>
        <v>316.52467421250219</v>
      </c>
      <c r="M232">
        <f t="shared" si="38"/>
        <v>4864</v>
      </c>
      <c r="N232" s="2">
        <f t="shared" si="39"/>
        <v>8.4321173708920192</v>
      </c>
      <c r="O232" s="2">
        <f t="shared" si="44"/>
        <v>11.956478372170753</v>
      </c>
      <c r="P232" s="2">
        <f t="shared" si="40"/>
        <v>14.642871677571748</v>
      </c>
      <c r="Q232" s="2">
        <f t="shared" si="41"/>
        <v>5.9570083770829374</v>
      </c>
      <c r="R232" s="2">
        <f t="shared" si="42"/>
        <v>0.53619841478471852</v>
      </c>
      <c r="S232" s="2">
        <f t="shared" si="43"/>
        <v>316.52467421250219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46"/>
        <v>8.7289812206572783</v>
      </c>
      <c r="H233" s="2">
        <f t="shared" si="46"/>
        <v>12.380299357700245</v>
      </c>
      <c r="I233" s="2">
        <f t="shared" si="46"/>
        <v>15.177067819420543</v>
      </c>
      <c r="J233" s="2">
        <f t="shared" si="46"/>
        <v>6.1875952352493577</v>
      </c>
      <c r="K233" s="2">
        <f t="shared" si="46"/>
        <v>0.55357758576798066</v>
      </c>
      <c r="L233" s="2">
        <f t="shared" si="37"/>
        <v>318.02752121879541</v>
      </c>
      <c r="M233">
        <f t="shared" si="38"/>
        <v>5026</v>
      </c>
      <c r="N233" s="2">
        <f t="shared" si="39"/>
        <v>8.7289812206572783</v>
      </c>
      <c r="O233" s="2">
        <f t="shared" si="44"/>
        <v>12.380299357700245</v>
      </c>
      <c r="P233" s="2">
        <f t="shared" si="40"/>
        <v>15.177067819420543</v>
      </c>
      <c r="Q233" s="2">
        <f t="shared" si="41"/>
        <v>6.1875952352493577</v>
      </c>
      <c r="R233" s="2">
        <f t="shared" si="42"/>
        <v>0.55357758576798066</v>
      </c>
      <c r="S233" s="2">
        <f t="shared" si="43"/>
        <v>318.02752121879541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46"/>
        <v>9.0357323943661978</v>
      </c>
      <c r="H234" s="2">
        <f t="shared" si="46"/>
        <v>12.818165666632165</v>
      </c>
      <c r="I234" s="2">
        <f t="shared" si="46"/>
        <v>15.728431679811502</v>
      </c>
      <c r="J234" s="2">
        <f t="shared" si="46"/>
        <v>6.4240234756473917</v>
      </c>
      <c r="K234" s="2">
        <f t="shared" si="46"/>
        <v>0.57172421961253428</v>
      </c>
      <c r="L234" s="2">
        <f t="shared" si="37"/>
        <v>319.5780774360698</v>
      </c>
      <c r="M234">
        <f t="shared" si="38"/>
        <v>5087</v>
      </c>
      <c r="N234" s="2">
        <f t="shared" si="39"/>
        <v>9.0357323943661978</v>
      </c>
      <c r="O234" s="2">
        <f t="shared" si="44"/>
        <v>12.818165666632165</v>
      </c>
      <c r="P234" s="2">
        <f t="shared" si="40"/>
        <v>15.728431679811502</v>
      </c>
      <c r="Q234" s="2">
        <f t="shared" si="41"/>
        <v>6.4240234756473917</v>
      </c>
      <c r="R234" s="2">
        <f t="shared" si="42"/>
        <v>0.57172421961253428</v>
      </c>
      <c r="S234" s="2">
        <f t="shared" si="43"/>
        <v>319.5780774360698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46"/>
        <v>9.3462065727699546</v>
      </c>
      <c r="H235" s="2">
        <f t="shared" si="46"/>
        <v>13.260555091786765</v>
      </c>
      <c r="I235" s="2">
        <f t="shared" si="46"/>
        <v>16.28155911413258</v>
      </c>
      <c r="J235" s="2">
        <f t="shared" si="46"/>
        <v>6.6541049383807076</v>
      </c>
      <c r="K235" s="2">
        <f t="shared" si="46"/>
        <v>0.58559455917509318</v>
      </c>
      <c r="L235" s="2">
        <f t="shared" si="37"/>
        <v>321.12802027624508</v>
      </c>
      <c r="M235">
        <f t="shared" si="38"/>
        <v>5369</v>
      </c>
      <c r="N235" s="2">
        <f t="shared" si="39"/>
        <v>9.3462065727699546</v>
      </c>
      <c r="O235" s="2">
        <f t="shared" si="44"/>
        <v>13.260555091786765</v>
      </c>
      <c r="P235" s="2">
        <f t="shared" si="40"/>
        <v>16.28155911413258</v>
      </c>
      <c r="Q235" s="2">
        <f t="shared" si="41"/>
        <v>6.6541049383807076</v>
      </c>
      <c r="R235" s="2">
        <f t="shared" si="42"/>
        <v>0.58559455917509318</v>
      </c>
      <c r="S235" s="2">
        <f t="shared" si="43"/>
        <v>321.12802027624508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46"/>
        <v>9.6738920187793447</v>
      </c>
      <c r="H236" s="2">
        <f t="shared" si="46"/>
        <v>13.728206363645002</v>
      </c>
      <c r="I236" s="2">
        <f t="shared" si="46"/>
        <v>16.869628328542579</v>
      </c>
      <c r="J236" s="2">
        <f t="shared" si="46"/>
        <v>6.9041411620400934</v>
      </c>
      <c r="K236" s="2">
        <f t="shared" si="46"/>
        <v>0.6072467820001286</v>
      </c>
      <c r="L236" s="2">
        <f t="shared" si="37"/>
        <v>322.78311465500713</v>
      </c>
      <c r="M236">
        <f t="shared" si="38"/>
        <v>5316</v>
      </c>
      <c r="N236" s="2">
        <f t="shared" si="39"/>
        <v>9.6738920187793447</v>
      </c>
      <c r="O236" s="2">
        <f t="shared" si="44"/>
        <v>13.728206363645002</v>
      </c>
      <c r="P236" s="2">
        <f t="shared" si="40"/>
        <v>16.869628328542579</v>
      </c>
      <c r="Q236" s="2">
        <f t="shared" si="41"/>
        <v>6.9041411620400934</v>
      </c>
      <c r="R236" s="2">
        <f t="shared" si="42"/>
        <v>0.6072467820001286</v>
      </c>
      <c r="S236" s="2">
        <f t="shared" si="43"/>
        <v>322.78311465500713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46"/>
        <v>9.9983427230046971</v>
      </c>
      <c r="H237" s="2">
        <f t="shared" si="46"/>
        <v>14.189594587050243</v>
      </c>
      <c r="I237" s="2">
        <f t="shared" si="46"/>
        <v>17.441841674450874</v>
      </c>
      <c r="J237" s="2">
        <f t="shared" si="46"/>
        <v>7.1336729450424237</v>
      </c>
      <c r="K237" s="2">
        <f t="shared" si="46"/>
        <v>0.61789125608364415</v>
      </c>
      <c r="L237" s="2">
        <f t="shared" si="37"/>
        <v>324.38134318563186</v>
      </c>
      <c r="M237">
        <f t="shared" si="38"/>
        <v>5152</v>
      </c>
      <c r="N237" s="2">
        <f t="shared" si="39"/>
        <v>9.9983427230046971</v>
      </c>
      <c r="O237" s="2">
        <f t="shared" si="44"/>
        <v>14.189594587050243</v>
      </c>
      <c r="P237" s="2">
        <f t="shared" si="40"/>
        <v>17.441841674450874</v>
      </c>
      <c r="Q237" s="2">
        <f t="shared" si="41"/>
        <v>7.1336729450424237</v>
      </c>
      <c r="R237" s="2">
        <f t="shared" si="42"/>
        <v>0.61789125608364415</v>
      </c>
      <c r="S237" s="2">
        <f t="shared" si="43"/>
        <v>324.38134318563186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46"/>
        <v>10.312784037558687</v>
      </c>
      <c r="H238" s="2">
        <f t="shared" si="46"/>
        <v>14.634314456624777</v>
      </c>
      <c r="I238" s="2">
        <f t="shared" si="46"/>
        <v>17.981735922752087</v>
      </c>
      <c r="J238" s="2">
        <f t="shared" si="46"/>
        <v>7.3308434726053662</v>
      </c>
      <c r="K238" s="2">
        <f t="shared" si="46"/>
        <v>0.61664792545538094</v>
      </c>
      <c r="L238" s="2">
        <f t="shared" si="37"/>
        <v>325.87632581499628</v>
      </c>
      <c r="M238">
        <f t="shared" si="38"/>
        <v>5113</v>
      </c>
      <c r="N238" s="2">
        <f t="shared" si="39"/>
        <v>10.312784037558687</v>
      </c>
      <c r="O238" s="2">
        <f t="shared" si="44"/>
        <v>14.634314456624777</v>
      </c>
      <c r="P238" s="2">
        <f t="shared" si="40"/>
        <v>17.981735922752087</v>
      </c>
      <c r="Q238" s="2">
        <f t="shared" si="41"/>
        <v>7.3308434726053662</v>
      </c>
      <c r="R238" s="2">
        <f t="shared" si="42"/>
        <v>0.61664792545538094</v>
      </c>
      <c r="S238" s="2">
        <f t="shared" si="43"/>
        <v>325.87632581499628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46"/>
        <v>10.624845070422538</v>
      </c>
      <c r="H239" s="2">
        <f t="shared" si="46"/>
        <v>15.074148916710246</v>
      </c>
      <c r="I239" s="2">
        <f t="shared" si="46"/>
        <v>18.50852422300261</v>
      </c>
      <c r="J239" s="2">
        <f t="shared" si="46"/>
        <v>7.5121728030154289</v>
      </c>
      <c r="K239" s="2">
        <f t="shared" si="46"/>
        <v>0.61406282139368651</v>
      </c>
      <c r="L239" s="2">
        <f t="shared" si="37"/>
        <v>327.3337538345445</v>
      </c>
      <c r="M239">
        <f t="shared" si="38"/>
        <v>5095</v>
      </c>
      <c r="N239" s="2">
        <f t="shared" si="39"/>
        <v>10.624845070422538</v>
      </c>
      <c r="O239" s="2">
        <f t="shared" si="44"/>
        <v>15.074148916710246</v>
      </c>
      <c r="P239" s="2">
        <f t="shared" si="40"/>
        <v>18.50852422300261</v>
      </c>
      <c r="Q239" s="2">
        <f t="shared" si="41"/>
        <v>7.5121728030154289</v>
      </c>
      <c r="R239" s="2">
        <f t="shared" si="42"/>
        <v>0.61406282139368651</v>
      </c>
      <c r="S239" s="2">
        <f t="shared" si="43"/>
        <v>327.3337538345445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46"/>
        <v>10.935807511737092</v>
      </c>
      <c r="H240" s="2">
        <f t="shared" si="46"/>
        <v>15.511083238200142</v>
      </c>
      <c r="I240" s="2">
        <f t="shared" si="46"/>
        <v>19.025537420886582</v>
      </c>
      <c r="J240" s="2">
        <f t="shared" si="46"/>
        <v>7.6810306827959272</v>
      </c>
      <c r="K240" s="2">
        <f t="shared" si="46"/>
        <v>0.61164980609918596</v>
      </c>
      <c r="L240" s="2">
        <f t="shared" si="37"/>
        <v>328.76510865971892</v>
      </c>
      <c r="M240">
        <f t="shared" si="38"/>
        <v>5283</v>
      </c>
      <c r="N240" s="2">
        <f t="shared" si="39"/>
        <v>10.935807511737092</v>
      </c>
      <c r="O240" s="2">
        <f t="shared" si="44"/>
        <v>15.511083238200142</v>
      </c>
      <c r="P240" s="2">
        <f t="shared" si="40"/>
        <v>19.025537420886582</v>
      </c>
      <c r="Q240" s="2">
        <f t="shared" si="41"/>
        <v>7.6810306827959272</v>
      </c>
      <c r="R240" s="2">
        <f t="shared" si="42"/>
        <v>0.61164980609918596</v>
      </c>
      <c r="S240" s="2">
        <f t="shared" si="43"/>
        <v>328.76510865971892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46"/>
        <v>11.258244131455402</v>
      </c>
      <c r="H241" s="2">
        <f t="shared" si="46"/>
        <v>15.964468122467146</v>
      </c>
      <c r="I241" s="2">
        <f t="shared" si="46"/>
        <v>19.563855080655962</v>
      </c>
      <c r="J241" s="2">
        <f t="shared" si="46"/>
        <v>7.8623079704687644</v>
      </c>
      <c r="K241" s="2">
        <f t="shared" si="46"/>
        <v>0.61901252942052809</v>
      </c>
      <c r="L241" s="2">
        <f t="shared" si="37"/>
        <v>330.26788783446779</v>
      </c>
      <c r="M241">
        <f t="shared" si="38"/>
        <v>5441</v>
      </c>
      <c r="N241" s="2">
        <f t="shared" si="39"/>
        <v>11.258244131455402</v>
      </c>
      <c r="O241" s="2">
        <f t="shared" si="44"/>
        <v>15.964468122467146</v>
      </c>
      <c r="P241" s="2">
        <f t="shared" si="40"/>
        <v>19.563855080655962</v>
      </c>
      <c r="Q241" s="2">
        <f t="shared" si="41"/>
        <v>7.8623079704687644</v>
      </c>
      <c r="R241" s="2">
        <f t="shared" si="42"/>
        <v>0.61901252942052809</v>
      </c>
      <c r="S241" s="2">
        <f t="shared" si="43"/>
        <v>330.26788783446779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46"/>
        <v>11.590323943661975</v>
      </c>
      <c r="H242" s="2">
        <f t="shared" si="46"/>
        <v>16.431441412112747</v>
      </c>
      <c r="I242" s="2">
        <f t="shared" si="46"/>
        <v>20.118684198448399</v>
      </c>
      <c r="J242" s="2">
        <f t="shared" si="46"/>
        <v>8.0517740575453036</v>
      </c>
      <c r="K242" s="2">
        <f t="shared" si="46"/>
        <v>0.6308960872294902</v>
      </c>
      <c r="L242" s="2">
        <f t="shared" si="37"/>
        <v>331.82311969899791</v>
      </c>
      <c r="M242">
        <f t="shared" si="38"/>
        <v>5609</v>
      </c>
      <c r="N242" s="2">
        <f t="shared" si="39"/>
        <v>11.590323943661975</v>
      </c>
      <c r="O242" s="2">
        <f t="shared" si="44"/>
        <v>16.431441412112747</v>
      </c>
      <c r="P242" s="2">
        <f t="shared" si="40"/>
        <v>20.118684198448399</v>
      </c>
      <c r="Q242" s="2">
        <f t="shared" si="41"/>
        <v>8.0517740575453036</v>
      </c>
      <c r="R242" s="2">
        <f t="shared" si="42"/>
        <v>0.6308960872294902</v>
      </c>
      <c r="S242" s="2">
        <f t="shared" si="43"/>
        <v>331.82311969899791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46"/>
        <v>11.932657276995307</v>
      </c>
      <c r="H243" s="2">
        <f t="shared" si="46"/>
        <v>16.912904692163611</v>
      </c>
      <c r="I243" s="2">
        <f t="shared" si="46"/>
        <v>20.691305494722755</v>
      </c>
      <c r="J243" s="2">
        <f t="shared" si="46"/>
        <v>8.2501348525801976</v>
      </c>
      <c r="K243" s="2">
        <f t="shared" si="46"/>
        <v>0.64599115333075519</v>
      </c>
      <c r="L243" s="2">
        <f t="shared" si="37"/>
        <v>333.43299346979262</v>
      </c>
      <c r="M243">
        <f t="shared" si="38"/>
        <v>5755</v>
      </c>
      <c r="N243" s="2">
        <f t="shared" si="39"/>
        <v>11.932657276995307</v>
      </c>
      <c r="O243" s="2">
        <f t="shared" si="44"/>
        <v>16.912904692163611</v>
      </c>
      <c r="P243" s="2">
        <f t="shared" si="40"/>
        <v>20.691305494722755</v>
      </c>
      <c r="Q243" s="2">
        <f t="shared" si="41"/>
        <v>8.2501348525801976</v>
      </c>
      <c r="R243" s="2">
        <f t="shared" si="42"/>
        <v>0.64599115333075519</v>
      </c>
      <c r="S243" s="2">
        <f t="shared" si="43"/>
        <v>333.43299346979262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46"/>
        <v>12.283901408450706</v>
      </c>
      <c r="H244" s="2">
        <f t="shared" si="46"/>
        <v>17.406752372523361</v>
      </c>
      <c r="I244" s="2">
        <f t="shared" si="46"/>
        <v>21.278174987582009</v>
      </c>
      <c r="J244" s="2">
        <f t="shared" si="46"/>
        <v>8.4543000692470418</v>
      </c>
      <c r="K244" s="2">
        <f t="shared" si="46"/>
        <v>0.66200123382545795</v>
      </c>
      <c r="L244" s="2">
        <f t="shared" si="37"/>
        <v>335.08513007162856</v>
      </c>
      <c r="M244">
        <f t="shared" si="38"/>
        <v>5968</v>
      </c>
      <c r="N244" s="2">
        <f t="shared" si="39"/>
        <v>12.283901408450706</v>
      </c>
      <c r="O244" s="2">
        <f t="shared" si="44"/>
        <v>17.406752372523361</v>
      </c>
      <c r="P244" s="2">
        <f t="shared" si="40"/>
        <v>21.278174987582009</v>
      </c>
      <c r="Q244" s="2">
        <f t="shared" si="41"/>
        <v>8.4543000692470418</v>
      </c>
      <c r="R244" s="2">
        <f t="shared" si="42"/>
        <v>0.66200123382545795</v>
      </c>
      <c r="S244" s="2">
        <f t="shared" si="43"/>
        <v>335.08513007162856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46"/>
        <v>12.648145539906105</v>
      </c>
      <c r="H245" s="2">
        <f t="shared" si="46"/>
        <v>17.919241463148666</v>
      </c>
      <c r="I245" s="2">
        <f t="shared" si="46"/>
        <v>21.889167156655677</v>
      </c>
      <c r="J245" s="2">
        <f t="shared" si="46"/>
        <v>8.6718019689515202</v>
      </c>
      <c r="K245" s="2">
        <f t="shared" si="46"/>
        <v>0.68171183850996242</v>
      </c>
      <c r="L245" s="2">
        <f t="shared" si="37"/>
        <v>336.8100679671719</v>
      </c>
      <c r="M245">
        <f t="shared" si="38"/>
        <v>6088</v>
      </c>
      <c r="N245" s="2">
        <f t="shared" si="39"/>
        <v>12.648145539906105</v>
      </c>
      <c r="O245" s="2">
        <f t="shared" si="44"/>
        <v>17.919241463148666</v>
      </c>
      <c r="P245" s="2">
        <f t="shared" si="40"/>
        <v>21.889167156655677</v>
      </c>
      <c r="Q245" s="2">
        <f t="shared" si="41"/>
        <v>8.6718019689515202</v>
      </c>
      <c r="R245" s="2">
        <f t="shared" si="42"/>
        <v>0.68171183850996242</v>
      </c>
      <c r="S245" s="2">
        <f t="shared" si="43"/>
        <v>336.8100679671719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46"/>
        <v>13.019713615023477</v>
      </c>
      <c r="H246" s="2">
        <f t="shared" si="46"/>
        <v>18.441588286596321</v>
      </c>
      <c r="I246" s="2">
        <f t="shared" si="46"/>
        <v>22.509986381540557</v>
      </c>
      <c r="J246" s="2">
        <f t="shared" si="46"/>
        <v>8.8909631759625434</v>
      </c>
      <c r="K246" s="2">
        <f t="shared" si="46"/>
        <v>0.69930072738949123</v>
      </c>
      <c r="L246" s="2">
        <f t="shared" si="37"/>
        <v>338.56155218651242</v>
      </c>
      <c r="M246">
        <f t="shared" si="38"/>
        <v>6151</v>
      </c>
      <c r="N246" s="2">
        <f t="shared" si="39"/>
        <v>13.019713615023477</v>
      </c>
      <c r="O246" s="2">
        <f t="shared" si="44"/>
        <v>18.441588286596321</v>
      </c>
      <c r="P246" s="2">
        <f t="shared" si="40"/>
        <v>22.509986381540557</v>
      </c>
      <c r="Q246" s="2">
        <f t="shared" si="41"/>
        <v>8.8909631759625434</v>
      </c>
      <c r="R246" s="2">
        <f t="shared" si="42"/>
        <v>0.69930072738949123</v>
      </c>
      <c r="S246" s="2">
        <f t="shared" si="43"/>
        <v>338.56155218651242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47">G246*(1-G$5)+G$4*$F246*$L$4/1000</f>
        <v>13.395126760563382</v>
      </c>
      <c r="H247" s="2">
        <f t="shared" si="47"/>
        <v>18.968413611272538</v>
      </c>
      <c r="I247" s="2">
        <f t="shared" si="47"/>
        <v>23.131937377159385</v>
      </c>
      <c r="J247" s="2">
        <f t="shared" si="47"/>
        <v>9.1049987584252374</v>
      </c>
      <c r="K247" s="2">
        <f t="shared" si="47"/>
        <v>0.71292667424407719</v>
      </c>
      <c r="L247" s="2">
        <f t="shared" si="37"/>
        <v>340.31340318166463</v>
      </c>
      <c r="M247">
        <f t="shared" si="38"/>
        <v>6239</v>
      </c>
      <c r="N247" s="2">
        <f t="shared" si="39"/>
        <v>13.395126760563382</v>
      </c>
      <c r="O247" s="2">
        <f t="shared" si="44"/>
        <v>18.968413611272538</v>
      </c>
      <c r="P247" s="2">
        <f t="shared" si="40"/>
        <v>23.131937377159385</v>
      </c>
      <c r="Q247" s="2">
        <f t="shared" si="41"/>
        <v>9.1049987584252374</v>
      </c>
      <c r="R247" s="2">
        <f t="shared" si="42"/>
        <v>0.71292667424407719</v>
      </c>
      <c r="S247" s="2">
        <f t="shared" si="43"/>
        <v>340.31340318166463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47"/>
        <v>13.775910798122068</v>
      </c>
      <c r="H248" s="2">
        <f t="shared" si="47"/>
        <v>19.5020525345269</v>
      </c>
      <c r="I248" s="2">
        <f t="shared" si="47"/>
        <v>23.758760820732917</v>
      </c>
      <c r="J248" s="2">
        <f t="shared" si="47"/>
        <v>9.3171357994563024</v>
      </c>
      <c r="K248" s="2">
        <f t="shared" si="47"/>
        <v>0.72532268417805956</v>
      </c>
      <c r="L248" s="2">
        <f t="shared" si="37"/>
        <v>342.07918263701623</v>
      </c>
      <c r="M248">
        <f t="shared" si="38"/>
        <v>6178</v>
      </c>
      <c r="N248" s="2">
        <f t="shared" si="39"/>
        <v>13.775910798122068</v>
      </c>
      <c r="O248" s="2">
        <f t="shared" si="44"/>
        <v>19.5020525345269</v>
      </c>
      <c r="P248" s="2">
        <f t="shared" si="40"/>
        <v>23.758760820732917</v>
      </c>
      <c r="Q248" s="2">
        <f t="shared" si="41"/>
        <v>9.3171357994563024</v>
      </c>
      <c r="R248" s="2">
        <f t="shared" si="42"/>
        <v>0.72532268417805956</v>
      </c>
      <c r="S248" s="2">
        <f t="shared" si="43"/>
        <v>342.07918263701623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47"/>
        <v>14.152971830985917</v>
      </c>
      <c r="H249" s="2">
        <f t="shared" si="47"/>
        <v>20.028495701617366</v>
      </c>
      <c r="I249" s="2">
        <f t="shared" si="47"/>
        <v>24.368006334737949</v>
      </c>
      <c r="J249" s="2">
        <f t="shared" si="47"/>
        <v>9.5099944938481862</v>
      </c>
      <c r="K249" s="2">
        <f t="shared" si="47"/>
        <v>0.72997739449586407</v>
      </c>
      <c r="L249" s="2">
        <f t="shared" si="37"/>
        <v>343.78944575568528</v>
      </c>
      <c r="M249">
        <f t="shared" si="38"/>
        <v>6172</v>
      </c>
      <c r="N249" s="2">
        <f t="shared" si="39"/>
        <v>14.152971830985917</v>
      </c>
      <c r="O249" s="2">
        <f t="shared" si="44"/>
        <v>20.028495701617366</v>
      </c>
      <c r="P249" s="2">
        <f t="shared" si="40"/>
        <v>24.368006334737949</v>
      </c>
      <c r="Q249" s="2">
        <f t="shared" si="41"/>
        <v>9.5099944938481862</v>
      </c>
      <c r="R249" s="2">
        <f t="shared" si="42"/>
        <v>0.72997739449586407</v>
      </c>
      <c r="S249" s="2">
        <f t="shared" si="43"/>
        <v>343.78944575568528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47"/>
        <v>14.529666666666669</v>
      </c>
      <c r="H250" s="2">
        <f t="shared" si="47"/>
        <v>20.552927227533115</v>
      </c>
      <c r="I250" s="2">
        <f t="shared" si="47"/>
        <v>24.968172771769495</v>
      </c>
      <c r="J250" s="2">
        <f t="shared" si="47"/>
        <v>9.6911315519970955</v>
      </c>
      <c r="K250" s="2">
        <f t="shared" si="47"/>
        <v>0.73251892887484815</v>
      </c>
      <c r="L250" s="2">
        <f t="shared" si="37"/>
        <v>345.47441714684123</v>
      </c>
      <c r="M250">
        <f t="shared" si="38"/>
        <v>6284</v>
      </c>
      <c r="N250" s="2">
        <f t="shared" si="39"/>
        <v>14.529666666666669</v>
      </c>
      <c r="O250" s="2">
        <f t="shared" si="44"/>
        <v>20.552927227533115</v>
      </c>
      <c r="P250" s="2">
        <f t="shared" si="40"/>
        <v>24.968172771769495</v>
      </c>
      <c r="Q250" s="2">
        <f t="shared" si="41"/>
        <v>9.6911315519970955</v>
      </c>
      <c r="R250" s="2">
        <f t="shared" si="42"/>
        <v>0.73251892887484815</v>
      </c>
      <c r="S250" s="2">
        <f t="shared" si="43"/>
        <v>345.47441714684123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47"/>
        <v>14.913197183098594</v>
      </c>
      <c r="H251" s="2">
        <f t="shared" si="47"/>
        <v>21.086432458565735</v>
      </c>
      <c r="I251" s="2">
        <f t="shared" si="47"/>
        <v>25.577109696321013</v>
      </c>
      <c r="J251" s="2">
        <f t="shared" si="47"/>
        <v>9.8750663593886845</v>
      </c>
      <c r="K251" s="2">
        <f t="shared" si="47"/>
        <v>0.73931866336085705</v>
      </c>
      <c r="L251" s="2">
        <f t="shared" si="37"/>
        <v>347.19112436073488</v>
      </c>
      <c r="M251">
        <f t="shared" si="38"/>
        <v>6422</v>
      </c>
      <c r="N251" s="2">
        <f t="shared" si="39"/>
        <v>14.913197183098594</v>
      </c>
      <c r="O251" s="2">
        <f t="shared" si="44"/>
        <v>21.086432458565735</v>
      </c>
      <c r="P251" s="2">
        <f t="shared" si="40"/>
        <v>25.577109696321013</v>
      </c>
      <c r="Q251" s="2">
        <f t="shared" si="41"/>
        <v>9.8750663593886845</v>
      </c>
      <c r="R251" s="2">
        <f t="shared" si="42"/>
        <v>0.73931866336085705</v>
      </c>
      <c r="S251" s="2">
        <f t="shared" si="43"/>
        <v>347.19112436073488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47"/>
        <v>15.305150234741786</v>
      </c>
      <c r="H252" s="2">
        <f t="shared" si="47"/>
        <v>21.63142774723514</v>
      </c>
      <c r="I252" s="2">
        <f t="shared" si="47"/>
        <v>26.198605488793653</v>
      </c>
      <c r="J252" s="2">
        <f t="shared" si="47"/>
        <v>10.064690732596926</v>
      </c>
      <c r="K252" s="2">
        <f t="shared" si="47"/>
        <v>0.74992178404396337</v>
      </c>
      <c r="L252" s="2">
        <f t="shared" si="37"/>
        <v>348.94979598741145</v>
      </c>
      <c r="M252">
        <f t="shared" si="38"/>
        <v>6550</v>
      </c>
      <c r="N252" s="2">
        <f t="shared" si="39"/>
        <v>15.305150234741786</v>
      </c>
      <c r="O252" s="2">
        <f t="shared" si="44"/>
        <v>21.63142774723514</v>
      </c>
      <c r="P252" s="2">
        <f t="shared" si="40"/>
        <v>26.198605488793653</v>
      </c>
      <c r="Q252" s="2">
        <f t="shared" si="41"/>
        <v>10.064690732596926</v>
      </c>
      <c r="R252" s="2">
        <f t="shared" si="42"/>
        <v>0.74992178404396337</v>
      </c>
      <c r="S252" s="2">
        <f t="shared" si="43"/>
        <v>348.94979598741145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47"/>
        <v>15.704915492957749</v>
      </c>
      <c r="H253" s="2">
        <f t="shared" si="47"/>
        <v>22.186942516913081</v>
      </c>
      <c r="I253" s="2">
        <f t="shared" si="47"/>
        <v>26.830989228909349</v>
      </c>
      <c r="J253" s="2">
        <f t="shared" si="47"/>
        <v>10.258505935693693</v>
      </c>
      <c r="K253" s="2">
        <f t="shared" si="47"/>
        <v>0.76236229149826196</v>
      </c>
      <c r="L253" s="2">
        <f t="shared" si="37"/>
        <v>350.74371546597212</v>
      </c>
      <c r="M253">
        <f t="shared" si="38"/>
        <v>6663</v>
      </c>
      <c r="N253" s="2">
        <f t="shared" si="39"/>
        <v>15.704915492957749</v>
      </c>
      <c r="O253" s="2">
        <f t="shared" si="44"/>
        <v>22.186942516913081</v>
      </c>
      <c r="P253" s="2">
        <f t="shared" si="40"/>
        <v>26.830989228909349</v>
      </c>
      <c r="Q253" s="2">
        <f t="shared" si="41"/>
        <v>10.258505935693693</v>
      </c>
      <c r="R253" s="2">
        <f t="shared" si="42"/>
        <v>0.76236229149826196</v>
      </c>
      <c r="S253" s="2">
        <f t="shared" si="43"/>
        <v>350.74371546597212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47"/>
        <v>16.111577464788734</v>
      </c>
      <c r="H254" s="2">
        <f t="shared" si="47"/>
        <v>22.751539377488548</v>
      </c>
      <c r="I254" s="2">
        <f t="shared" si="47"/>
        <v>27.471861250802188</v>
      </c>
      <c r="J254" s="2">
        <f t="shared" si="47"/>
        <v>10.454511996362534</v>
      </c>
      <c r="K254" s="2">
        <f t="shared" si="47"/>
        <v>0.77521300501092649</v>
      </c>
      <c r="L254" s="2">
        <f t="shared" si="37"/>
        <v>352.56470309445297</v>
      </c>
      <c r="M254">
        <f t="shared" si="38"/>
        <v>6638</v>
      </c>
      <c r="N254" s="2">
        <f t="shared" si="39"/>
        <v>16.111577464788734</v>
      </c>
      <c r="O254" s="2">
        <f t="shared" si="44"/>
        <v>22.751539377488548</v>
      </c>
      <c r="P254" s="2">
        <f t="shared" si="40"/>
        <v>27.471861250802188</v>
      </c>
      <c r="Q254" s="2">
        <f t="shared" si="41"/>
        <v>10.454511996362534</v>
      </c>
      <c r="R254" s="2">
        <f t="shared" si="42"/>
        <v>0.77521300501092649</v>
      </c>
      <c r="S254" s="2">
        <f t="shared" si="43"/>
        <v>352.56470309445297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47"/>
        <v>16.516713615023477</v>
      </c>
      <c r="H255" s="2">
        <f t="shared" si="47"/>
        <v>23.312235597379065</v>
      </c>
      <c r="I255" s="2">
        <f t="shared" si="47"/>
        <v>28.100375225160043</v>
      </c>
      <c r="J255" s="2">
        <f t="shared" si="47"/>
        <v>10.636386574699504</v>
      </c>
      <c r="K255" s="2">
        <f t="shared" si="47"/>
        <v>0.78183364783535314</v>
      </c>
      <c r="L255" s="2">
        <f t="shared" si="37"/>
        <v>354.34754466009747</v>
      </c>
      <c r="M255">
        <f t="shared" si="38"/>
        <v>6584</v>
      </c>
      <c r="N255" s="2">
        <f t="shared" si="39"/>
        <v>16.516713615023477</v>
      </c>
      <c r="O255" s="2">
        <f t="shared" si="44"/>
        <v>23.312235597379065</v>
      </c>
      <c r="P255" s="2">
        <f t="shared" si="40"/>
        <v>28.100375225160043</v>
      </c>
      <c r="Q255" s="2">
        <f t="shared" si="41"/>
        <v>10.636386574699504</v>
      </c>
      <c r="R255" s="2">
        <f t="shared" si="42"/>
        <v>0.78183364783535314</v>
      </c>
      <c r="S255" s="2">
        <f t="shared" si="43"/>
        <v>354.34754466009747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47"/>
        <v>16.918553990610331</v>
      </c>
      <c r="H256" s="2">
        <f t="shared" si="47"/>
        <v>23.86631890266894</v>
      </c>
      <c r="I256" s="2">
        <f t="shared" si="47"/>
        <v>28.712340221796499</v>
      </c>
      <c r="J256" s="2">
        <f t="shared" si="47"/>
        <v>10.801533201994349</v>
      </c>
      <c r="K256" s="2">
        <f t="shared" si="47"/>
        <v>0.78331405942776877</v>
      </c>
      <c r="L256" s="2">
        <f t="shared" si="37"/>
        <v>356.08206037649791</v>
      </c>
      <c r="M256">
        <f t="shared" si="38"/>
        <v>6750</v>
      </c>
      <c r="N256" s="2">
        <f t="shared" si="39"/>
        <v>16.918553990610331</v>
      </c>
      <c r="O256" s="2">
        <f t="shared" si="44"/>
        <v>23.86631890266894</v>
      </c>
      <c r="P256" s="2">
        <f t="shared" si="40"/>
        <v>28.712340221796499</v>
      </c>
      <c r="Q256" s="2">
        <f t="shared" si="41"/>
        <v>10.801533201994349</v>
      </c>
      <c r="R256" s="2">
        <f t="shared" si="42"/>
        <v>0.78331405942776877</v>
      </c>
      <c r="S256" s="2">
        <f t="shared" si="43"/>
        <v>356.08206037649791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47"/>
        <v>17.330525821596247</v>
      </c>
      <c r="H257" s="2">
        <f t="shared" si="47"/>
        <v>24.434464762679269</v>
      </c>
      <c r="I257" s="2">
        <f t="shared" si="47"/>
        <v>29.341030014475518</v>
      </c>
      <c r="J257" s="2">
        <f t="shared" si="47"/>
        <v>10.976729089743987</v>
      </c>
      <c r="K257" s="2">
        <f t="shared" si="47"/>
        <v>0.7920054016776098</v>
      </c>
      <c r="L257" s="2">
        <f t="shared" si="37"/>
        <v>357.87475509017264</v>
      </c>
      <c r="M257">
        <f t="shared" si="38"/>
        <v>6916</v>
      </c>
      <c r="N257" s="2">
        <f t="shared" si="39"/>
        <v>17.330525821596247</v>
      </c>
      <c r="O257" s="2">
        <f t="shared" si="44"/>
        <v>24.434464762679269</v>
      </c>
      <c r="P257" s="2">
        <f t="shared" si="40"/>
        <v>29.341030014475518</v>
      </c>
      <c r="Q257" s="2">
        <f t="shared" si="41"/>
        <v>10.976729089743987</v>
      </c>
      <c r="R257" s="2">
        <f t="shared" si="42"/>
        <v>0.7920054016776098</v>
      </c>
      <c r="S257" s="2">
        <f t="shared" si="43"/>
        <v>357.87475509017264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47"/>
        <v>17.752629107981225</v>
      </c>
      <c r="H258" s="2">
        <f t="shared" si="47"/>
        <v>25.016634490901552</v>
      </c>
      <c r="I258" s="2">
        <f t="shared" si="47"/>
        <v>29.986220112683835</v>
      </c>
      <c r="J258" s="2">
        <f t="shared" si="47"/>
        <v>11.161400155292052</v>
      </c>
      <c r="K258" s="2">
        <f t="shared" si="47"/>
        <v>0.80507039445624107</v>
      </c>
      <c r="L258" s="2">
        <f t="shared" si="37"/>
        <v>359.72195426131492</v>
      </c>
      <c r="M258">
        <f t="shared" si="38"/>
        <v>6981</v>
      </c>
      <c r="N258" s="2">
        <f t="shared" si="39"/>
        <v>17.752629107981225</v>
      </c>
      <c r="O258" s="2">
        <f t="shared" si="44"/>
        <v>25.016634490901552</v>
      </c>
      <c r="P258" s="2">
        <f t="shared" si="40"/>
        <v>29.986220112683835</v>
      </c>
      <c r="Q258" s="2">
        <f t="shared" si="41"/>
        <v>11.161400155292052</v>
      </c>
      <c r="R258" s="2">
        <f t="shared" si="42"/>
        <v>0.80507039445624107</v>
      </c>
      <c r="S258" s="2">
        <f t="shared" si="43"/>
        <v>359.72195426131492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47"/>
        <v>18.178699530516436</v>
      </c>
      <c r="H259" s="2">
        <f t="shared" si="47"/>
        <v>25.603305939179918</v>
      </c>
      <c r="I259" s="2">
        <f t="shared" si="47"/>
        <v>30.632515330237922</v>
      </c>
      <c r="J259" s="2">
        <f t="shared" si="47"/>
        <v>11.343150651425605</v>
      </c>
      <c r="K259" s="2">
        <f t="shared" si="47"/>
        <v>0.81604635633789335</v>
      </c>
      <c r="L259" s="2">
        <f t="shared" si="37"/>
        <v>361.57371780769779</v>
      </c>
      <c r="M259">
        <f t="shared" si="38"/>
        <v>7397</v>
      </c>
      <c r="N259" s="2">
        <f t="shared" si="39"/>
        <v>18.178699530516436</v>
      </c>
      <c r="O259" s="2">
        <f t="shared" si="44"/>
        <v>25.603305939179918</v>
      </c>
      <c r="P259" s="2">
        <f t="shared" si="40"/>
        <v>30.632515330237922</v>
      </c>
      <c r="Q259" s="2">
        <f t="shared" si="41"/>
        <v>11.343150651425605</v>
      </c>
      <c r="R259" s="2">
        <f t="shared" si="42"/>
        <v>0.81604635633789335</v>
      </c>
      <c r="S259" s="2">
        <f t="shared" si="43"/>
        <v>361.57371780769779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47"/>
        <v>18.63015962441315</v>
      </c>
      <c r="H260" s="2">
        <f t="shared" si="47"/>
        <v>26.227424469626765</v>
      </c>
      <c r="I260" s="2">
        <f t="shared" si="47"/>
        <v>31.332633227911476</v>
      </c>
      <c r="J260" s="2">
        <f t="shared" si="47"/>
        <v>11.563344604192045</v>
      </c>
      <c r="K260" s="2">
        <f t="shared" si="47"/>
        <v>0.84223413017087756</v>
      </c>
      <c r="L260" s="2">
        <f t="shared" si="37"/>
        <v>363.59579605631433</v>
      </c>
      <c r="M260">
        <f t="shared" si="38"/>
        <v>7782</v>
      </c>
      <c r="N260" s="2">
        <f t="shared" si="39"/>
        <v>18.63015962441315</v>
      </c>
      <c r="O260" s="2">
        <f t="shared" si="44"/>
        <v>26.227424469626765</v>
      </c>
      <c r="P260" s="2">
        <f t="shared" si="40"/>
        <v>31.332633227911476</v>
      </c>
      <c r="Q260" s="2">
        <f t="shared" si="41"/>
        <v>11.563344604192045</v>
      </c>
      <c r="R260" s="2">
        <f t="shared" si="42"/>
        <v>0.84223413017087756</v>
      </c>
      <c r="S260" s="2">
        <f t="shared" si="43"/>
        <v>363.59579605631433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47"/>
        <v>19.105117370892025</v>
      </c>
      <c r="H261" s="2">
        <f t="shared" si="47"/>
        <v>26.885976266077336</v>
      </c>
      <c r="I261" s="2">
        <f t="shared" si="47"/>
        <v>32.081194087547281</v>
      </c>
      <c r="J261" s="2">
        <f t="shared" si="47"/>
        <v>11.816147362121999</v>
      </c>
      <c r="K261" s="2">
        <f t="shared" si="47"/>
        <v>0.87619293528109476</v>
      </c>
      <c r="L261" s="2">
        <f t="shared" si="37"/>
        <v>365.76462802191975</v>
      </c>
      <c r="M261">
        <f t="shared" si="38"/>
        <v>8086</v>
      </c>
      <c r="N261" s="2">
        <f t="shared" si="39"/>
        <v>19.105117370892025</v>
      </c>
      <c r="O261" s="2">
        <f t="shared" si="44"/>
        <v>26.885976266077336</v>
      </c>
      <c r="P261" s="2">
        <f t="shared" si="40"/>
        <v>32.081194087547281</v>
      </c>
      <c r="Q261" s="2">
        <f t="shared" si="41"/>
        <v>11.816147362121999</v>
      </c>
      <c r="R261" s="2">
        <f t="shared" si="42"/>
        <v>0.87619293528109476</v>
      </c>
      <c r="S261" s="2">
        <f t="shared" si="43"/>
        <v>365.76462802191975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47"/>
        <v>19.598629107981225</v>
      </c>
      <c r="H262" s="2">
        <f t="shared" si="47"/>
        <v>27.571260967784504</v>
      </c>
      <c r="I262" s="2">
        <f t="shared" si="47"/>
        <v>32.8653786637894</v>
      </c>
      <c r="J262" s="2">
        <f t="shared" si="47"/>
        <v>12.090189044440306</v>
      </c>
      <c r="K262" s="2">
        <f t="shared" si="47"/>
        <v>0.91106229221713098</v>
      </c>
      <c r="L262" s="2">
        <f t="shared" si="37"/>
        <v>368.03652007621258</v>
      </c>
      <c r="M262">
        <f t="shared" si="38"/>
        <v>8350</v>
      </c>
      <c r="N262" s="2">
        <f t="shared" si="39"/>
        <v>19.598629107981225</v>
      </c>
      <c r="O262" s="2">
        <f t="shared" si="44"/>
        <v>27.571260967784504</v>
      </c>
      <c r="P262" s="2">
        <f t="shared" si="40"/>
        <v>32.8653786637894</v>
      </c>
      <c r="Q262" s="2">
        <f t="shared" si="41"/>
        <v>12.090189044440306</v>
      </c>
      <c r="R262" s="2">
        <f t="shared" si="42"/>
        <v>0.91106229221713098</v>
      </c>
      <c r="S262" s="2">
        <f t="shared" si="43"/>
        <v>368.03652007621258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48">G262*(1-G$5)+G$4*$F262*$L$4/1000</f>
        <v>20.108253521126766</v>
      </c>
      <c r="H263" s="2">
        <f t="shared" si="48"/>
        <v>28.279449163182001</v>
      </c>
      <c r="I263" s="2">
        <f t="shared" si="48"/>
        <v>33.678699403501554</v>
      </c>
      <c r="J263" s="2">
        <f t="shared" si="48"/>
        <v>12.379561502488006</v>
      </c>
      <c r="K263" s="2">
        <f t="shared" si="48"/>
        <v>0.94460599248048349</v>
      </c>
      <c r="L263" s="2">
        <f>SUM(G263:K263,L$5)</f>
        <v>370.39056958277882</v>
      </c>
      <c r="M263">
        <f t="shared" ref="M263:M326" si="49">F263</f>
        <v>8543</v>
      </c>
      <c r="N263" s="2">
        <f t="shared" ref="N263:N326" si="50">N262*(1-N$5)+N$4*$M262*$L$4/1000</f>
        <v>20.108253521126766</v>
      </c>
      <c r="O263" s="2">
        <f t="shared" si="44"/>
        <v>28.279449163182001</v>
      </c>
      <c r="P263" s="2">
        <f t="shared" ref="P263:P326" si="51">P262*(1-P$5)+P$4*$M262*$L$4/1000</f>
        <v>33.678699403501554</v>
      </c>
      <c r="Q263" s="2">
        <f t="shared" ref="Q263:Q326" si="52">Q262*(1-Q$5)+Q$4*$M262*$L$4/1000</f>
        <v>12.379561502488006</v>
      </c>
      <c r="R263" s="2">
        <f t="shared" ref="R263:R326" si="53">R262*(1-R$5)+R$4*$M262*$L$4/1000</f>
        <v>0.94460599248048349</v>
      </c>
      <c r="S263" s="2">
        <f>SUM(N263:R263,S$5)</f>
        <v>370.39056958277882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48"/>
        <v>20.62965727699531</v>
      </c>
      <c r="H264" s="2">
        <f t="shared" si="48"/>
        <v>29.003811177407222</v>
      </c>
      <c r="I264" s="2">
        <f t="shared" si="48"/>
        <v>34.510098556486049</v>
      </c>
      <c r="J264" s="2">
        <f t="shared" si="48"/>
        <v>12.675055603912078</v>
      </c>
      <c r="K264" s="2">
        <f t="shared" si="48"/>
        <v>0.9740123079942673</v>
      </c>
      <c r="L264" s="2">
        <f>SUM(G264:K264,L$5)</f>
        <v>372.79263492279495</v>
      </c>
      <c r="M264">
        <f t="shared" si="49"/>
        <v>8749</v>
      </c>
      <c r="N264" s="2">
        <f t="shared" si="50"/>
        <v>20.62965727699531</v>
      </c>
      <c r="O264" s="2">
        <f t="shared" ref="O264:O327" si="54">O263*(1-O$5)+O$4*$M263*$L$4/1000</f>
        <v>29.003811177407222</v>
      </c>
      <c r="P264" s="2">
        <f t="shared" si="51"/>
        <v>34.510098556486049</v>
      </c>
      <c r="Q264" s="2">
        <f t="shared" si="52"/>
        <v>12.675055603912078</v>
      </c>
      <c r="R264" s="2">
        <f t="shared" si="53"/>
        <v>0.9740123079942673</v>
      </c>
      <c r="S264" s="2">
        <f>SUM(N264:R264,S$5)</f>
        <v>372.79263492279495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48"/>
        <v>21.163633802816907</v>
      </c>
      <c r="H265" s="9">
        <f t="shared" si="48"/>
        <v>29.745523173077977</v>
      </c>
      <c r="I265" s="9">
        <f t="shared" si="48"/>
        <v>35.361286514788659</v>
      </c>
      <c r="J265" s="9">
        <f t="shared" si="48"/>
        <v>12.977847460068233</v>
      </c>
      <c r="K265" s="9">
        <f t="shared" si="48"/>
        <v>1.0015195014449079</v>
      </c>
      <c r="L265" s="9">
        <f>SUM(G265:K265,L$5)</f>
        <v>375.2498104521967</v>
      </c>
      <c r="M265">
        <f t="shared" si="49"/>
        <v>8747.908742429694</v>
      </c>
      <c r="N265" s="2">
        <f t="shared" si="50"/>
        <v>21.163633802816907</v>
      </c>
      <c r="O265" s="2">
        <f t="shared" si="54"/>
        <v>29.745523173077977</v>
      </c>
      <c r="P265" s="2">
        <f t="shared" si="51"/>
        <v>35.361286514788659</v>
      </c>
      <c r="Q265" s="2">
        <f t="shared" si="52"/>
        <v>12.977847460068233</v>
      </c>
      <c r="R265" s="2">
        <f t="shared" si="53"/>
        <v>1.0015195014449079</v>
      </c>
      <c r="S265" s="9">
        <f>SUM(N265:R265,S$5)</f>
        <v>375.2498104521967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3">
      <c r="A266" s="5"/>
      <c r="B266" s="2"/>
      <c r="C266" s="2">
        <v>1998.038356</v>
      </c>
      <c r="D266" s="2">
        <v>362.02</v>
      </c>
      <c r="E266" s="3">
        <f t="shared" ref="E266:E329" si="55">1+E265</f>
        <v>2010</v>
      </c>
      <c r="F266" s="4">
        <f>F265*SUM(economy!Z56:AB56)/SUM(economy!Z55:AB55)</f>
        <v>8682.9561636055314</v>
      </c>
      <c r="G266" s="9">
        <f t="shared" si="48"/>
        <v>21.697543726063788</v>
      </c>
      <c r="H266" s="9">
        <f t="shared" si="48"/>
        <v>30.485092231372303</v>
      </c>
      <c r="I266" s="9">
        <f t="shared" si="48"/>
        <v>36.200885359269684</v>
      </c>
      <c r="J266" s="9">
        <f t="shared" si="48"/>
        <v>13.26321368754139</v>
      </c>
      <c r="K266" s="9">
        <f t="shared" si="48"/>
        <v>1.0181522248855883</v>
      </c>
      <c r="L266" s="9">
        <f t="shared" ref="L266:L329" si="56">SUM(G266:K266,L$5)</f>
        <v>377.66488722913277</v>
      </c>
      <c r="M266">
        <f t="shared" si="49"/>
        <v>8682.9561636055314</v>
      </c>
      <c r="N266" s="2">
        <f t="shared" si="50"/>
        <v>21.697543726063788</v>
      </c>
      <c r="O266" s="2">
        <f t="shared" si="54"/>
        <v>30.485092231372303</v>
      </c>
      <c r="P266" s="2">
        <f t="shared" si="51"/>
        <v>36.200885359269684</v>
      </c>
      <c r="Q266" s="2">
        <f t="shared" si="52"/>
        <v>13.26321368754139</v>
      </c>
      <c r="R266" s="2">
        <f t="shared" si="53"/>
        <v>1.0181522248855883</v>
      </c>
      <c r="S266" s="9">
        <f t="shared" ref="S266:S329" si="57">SUM(N266:R266,S$5)</f>
        <v>377.66488722913277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3">
      <c r="A267" s="5"/>
      <c r="B267" s="2"/>
      <c r="C267" s="2">
        <v>1998.123288</v>
      </c>
      <c r="D267" s="2">
        <v>362.16399999999999</v>
      </c>
      <c r="E267" s="3">
        <f t="shared" si="55"/>
        <v>2011</v>
      </c>
      <c r="F267" s="4">
        <f>F266*SUM(economy!Z57:AB57)/SUM(economy!Z56:AB56)</f>
        <v>8898.5686695256591</v>
      </c>
      <c r="G267" s="9">
        <f t="shared" si="48"/>
        <v>22.227489407410605</v>
      </c>
      <c r="H267" s="9">
        <f t="shared" si="48"/>
        <v>31.216527879382141</v>
      </c>
      <c r="I267" s="9">
        <f t="shared" si="48"/>
        <v>37.019456457044001</v>
      </c>
      <c r="J267" s="9">
        <f t="shared" si="48"/>
        <v>13.5246542974735</v>
      </c>
      <c r="K267" s="9">
        <f t="shared" si="48"/>
        <v>1.0251910647606772</v>
      </c>
      <c r="L267" s="9">
        <f t="shared" si="56"/>
        <v>380.01331910607092</v>
      </c>
      <c r="M267">
        <f t="shared" si="49"/>
        <v>8898.5686695256591</v>
      </c>
      <c r="N267" s="2">
        <f t="shared" si="50"/>
        <v>22.227489407410605</v>
      </c>
      <c r="O267" s="2">
        <f t="shared" si="54"/>
        <v>31.216527879382141</v>
      </c>
      <c r="P267" s="2">
        <f t="shared" si="51"/>
        <v>37.019456457044001</v>
      </c>
      <c r="Q267" s="2">
        <f t="shared" si="52"/>
        <v>13.5246542974735</v>
      </c>
      <c r="R267" s="2">
        <f t="shared" si="53"/>
        <v>1.0251910647606772</v>
      </c>
      <c r="S267" s="9">
        <f t="shared" si="57"/>
        <v>380.01331910607092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3">
      <c r="A268" s="5"/>
      <c r="B268" s="2"/>
      <c r="C268" s="2">
        <v>1998.2</v>
      </c>
      <c r="D268" s="2">
        <v>362.47</v>
      </c>
      <c r="E268" s="3">
        <f t="shared" si="55"/>
        <v>2012</v>
      </c>
      <c r="F268" s="4">
        <f>F267*SUM(economy!Z58:AB58)/SUM(economy!Z57:AB57)</f>
        <v>9128.285945038504</v>
      </c>
      <c r="G268" s="9">
        <f t="shared" si="48"/>
        <v>22.770594537475553</v>
      </c>
      <c r="H268" s="9">
        <f t="shared" si="48"/>
        <v>31.966196631774981</v>
      </c>
      <c r="I268" s="9">
        <f t="shared" si="48"/>
        <v>37.859432678539065</v>
      </c>
      <c r="J268" s="9">
        <f t="shared" si="48"/>
        <v>13.796466259441774</v>
      </c>
      <c r="K268" s="9">
        <f t="shared" si="48"/>
        <v>1.0395829898138262</v>
      </c>
      <c r="L268" s="9">
        <f t="shared" si="56"/>
        <v>382.4322730970452</v>
      </c>
      <c r="M268">
        <f t="shared" si="49"/>
        <v>9128.285945038504</v>
      </c>
      <c r="N268" s="2">
        <f t="shared" si="50"/>
        <v>22.770594537475553</v>
      </c>
      <c r="O268" s="2">
        <f t="shared" si="54"/>
        <v>31.966196631774981</v>
      </c>
      <c r="P268" s="2">
        <f t="shared" si="51"/>
        <v>37.859432678539065</v>
      </c>
      <c r="Q268" s="2">
        <f t="shared" si="52"/>
        <v>13.796466259441774</v>
      </c>
      <c r="R268" s="2">
        <f t="shared" si="53"/>
        <v>1.0395829898138262</v>
      </c>
      <c r="S268" s="9">
        <f t="shared" si="57"/>
        <v>382.4322730970452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3">
      <c r="A269" s="5"/>
      <c r="B269" s="2"/>
      <c r="C269" s="2">
        <v>1998.284932</v>
      </c>
      <c r="D269" s="2">
        <v>362.745</v>
      </c>
      <c r="E269" s="3">
        <f t="shared" si="55"/>
        <v>2013</v>
      </c>
      <c r="F269" s="4">
        <f>F268*SUM(economy!Z59:AB59)/SUM(economy!Z58:AB58)</f>
        <v>9359.5836817672807</v>
      </c>
      <c r="G269" s="9">
        <f t="shared" si="48"/>
        <v>23.327719970740812</v>
      </c>
      <c r="H269" s="9">
        <f t="shared" si="48"/>
        <v>32.735372720246552</v>
      </c>
      <c r="I269" s="9">
        <f t="shared" si="48"/>
        <v>38.722645737418574</v>
      </c>
      <c r="J269" s="9">
        <f t="shared" si="48"/>
        <v>14.079712580099228</v>
      </c>
      <c r="K269" s="9">
        <f t="shared" si="48"/>
        <v>1.0590969822264742</v>
      </c>
      <c r="L269" s="9">
        <f t="shared" si="56"/>
        <v>384.92454799073164</v>
      </c>
      <c r="M269">
        <f t="shared" si="49"/>
        <v>9359.5836817672807</v>
      </c>
      <c r="N269" s="2">
        <f t="shared" si="50"/>
        <v>23.327719970740812</v>
      </c>
      <c r="O269" s="2">
        <f t="shared" si="54"/>
        <v>32.735372720246552</v>
      </c>
      <c r="P269" s="2">
        <f t="shared" si="51"/>
        <v>38.722645737418574</v>
      </c>
      <c r="Q269" s="2">
        <f t="shared" si="52"/>
        <v>14.079712580099228</v>
      </c>
      <c r="R269" s="2">
        <f t="shared" si="53"/>
        <v>1.0590969822264742</v>
      </c>
      <c r="S269" s="9">
        <f t="shared" si="57"/>
        <v>384.92454799073164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3">
      <c r="A270" s="5"/>
      <c r="B270" s="2"/>
      <c r="C270" s="2">
        <v>1998.367123</v>
      </c>
      <c r="D270" s="2">
        <v>363.11099999999999</v>
      </c>
      <c r="E270" s="3">
        <f t="shared" si="55"/>
        <v>2014</v>
      </c>
      <c r="F270" s="4">
        <f>F269*SUM(economy!Z60:AB60)/SUM(economy!Z59:AB59)</f>
        <v>9592.3127656530069</v>
      </c>
      <c r="G270" s="9">
        <f t="shared" si="48"/>
        <v>23.898962167280601</v>
      </c>
      <c r="H270" s="9">
        <f t="shared" si="48"/>
        <v>33.524150879646221</v>
      </c>
      <c r="I270" s="9">
        <f t="shared" si="48"/>
        <v>39.60902117472228</v>
      </c>
      <c r="J270" s="9">
        <f t="shared" si="48"/>
        <v>14.373925550624628</v>
      </c>
      <c r="K270" s="9">
        <f t="shared" si="48"/>
        <v>1.0817918655908574</v>
      </c>
      <c r="L270" s="9">
        <f t="shared" si="56"/>
        <v>387.48785163786459</v>
      </c>
      <c r="M270">
        <f t="shared" si="49"/>
        <v>9592.3127656530069</v>
      </c>
      <c r="N270" s="2">
        <f t="shared" si="50"/>
        <v>23.898962167280601</v>
      </c>
      <c r="O270" s="2">
        <f t="shared" si="54"/>
        <v>33.524150879646221</v>
      </c>
      <c r="P270" s="2">
        <f t="shared" si="51"/>
        <v>39.60902117472228</v>
      </c>
      <c r="Q270" s="2">
        <f t="shared" si="52"/>
        <v>14.373925550624628</v>
      </c>
      <c r="R270" s="2">
        <f t="shared" si="53"/>
        <v>1.0817918655908574</v>
      </c>
      <c r="S270" s="9">
        <f t="shared" si="57"/>
        <v>387.48785163786459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3">
      <c r="A271" s="5"/>
      <c r="B271" s="2"/>
      <c r="C271" s="2">
        <v>1998.452055</v>
      </c>
      <c r="D271" s="2">
        <v>363.54199999999997</v>
      </c>
      <c r="E271" s="3">
        <f t="shared" si="55"/>
        <v>2015</v>
      </c>
      <c r="F271" s="4">
        <f>F270*SUM(economy!Z61:AB61)/SUM(economy!Z60:AB60)</f>
        <v>9826.3298369437307</v>
      </c>
      <c r="G271" s="9">
        <f t="shared" si="48"/>
        <v>24.484408486311068</v>
      </c>
      <c r="H271" s="9">
        <f t="shared" si="48"/>
        <v>34.332611582884851</v>
      </c>
      <c r="I271" s="9">
        <f t="shared" si="48"/>
        <v>40.518463128811817</v>
      </c>
      <c r="J271" s="9">
        <f t="shared" si="48"/>
        <v>14.678646679281176</v>
      </c>
      <c r="K271" s="9">
        <f t="shared" si="48"/>
        <v>1.1064832562397102</v>
      </c>
      <c r="L271" s="9">
        <f t="shared" si="56"/>
        <v>390.12061313352865</v>
      </c>
      <c r="M271">
        <f t="shared" si="49"/>
        <v>9826.3298369437307</v>
      </c>
      <c r="N271" s="2">
        <f t="shared" si="50"/>
        <v>24.484408486311068</v>
      </c>
      <c r="O271" s="2">
        <f t="shared" si="54"/>
        <v>34.332611582884851</v>
      </c>
      <c r="P271" s="2">
        <f t="shared" si="51"/>
        <v>40.518463128811817</v>
      </c>
      <c r="Q271" s="2">
        <f t="shared" si="52"/>
        <v>14.678646679281176</v>
      </c>
      <c r="R271" s="2">
        <f t="shared" si="53"/>
        <v>1.1064832562397102</v>
      </c>
      <c r="S271" s="9">
        <f t="shared" si="57"/>
        <v>390.12061313352865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3">
      <c r="A272" s="5"/>
      <c r="B272" s="2"/>
      <c r="C272" s="2">
        <v>1998.5342470000001</v>
      </c>
      <c r="D272" s="2">
        <v>364.05799999999999</v>
      </c>
      <c r="E272" s="3">
        <f t="shared" si="55"/>
        <v>2016</v>
      </c>
      <c r="F272" s="4">
        <f>F271*SUM(economy!Z62:AB62)/SUM(economy!Z61:AB61)</f>
        <v>10061.49721998112</v>
      </c>
      <c r="G272" s="9">
        <f t="shared" si="48"/>
        <v>25.084137537392142</v>
      </c>
      <c r="H272" s="9">
        <f t="shared" si="48"/>
        <v>35.160821620480363</v>
      </c>
      <c r="I272" s="9">
        <f t="shared" si="48"/>
        <v>41.450855487147443</v>
      </c>
      <c r="J272" s="9">
        <f t="shared" si="48"/>
        <v>14.993426840261595</v>
      </c>
      <c r="K272" s="9">
        <f t="shared" si="48"/>
        <v>1.1324460586611871</v>
      </c>
      <c r="L272" s="9">
        <f t="shared" si="56"/>
        <v>392.82168754394274</v>
      </c>
      <c r="M272">
        <f t="shared" si="49"/>
        <v>10061.49721998112</v>
      </c>
      <c r="N272" s="2">
        <f t="shared" si="50"/>
        <v>25.084137537392142</v>
      </c>
      <c r="O272" s="2">
        <f t="shared" si="54"/>
        <v>35.160821620480363</v>
      </c>
      <c r="P272" s="2">
        <f t="shared" si="51"/>
        <v>41.450855487147443</v>
      </c>
      <c r="Q272" s="2">
        <f t="shared" si="52"/>
        <v>14.993426840261595</v>
      </c>
      <c r="R272" s="2">
        <f t="shared" si="53"/>
        <v>1.1324460586611871</v>
      </c>
      <c r="S272" s="9">
        <f t="shared" si="57"/>
        <v>392.82168754394274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3">
      <c r="A273" s="5"/>
      <c r="B273" s="2"/>
      <c r="C273" s="2">
        <v>1998.6191779999999</v>
      </c>
      <c r="D273" s="2">
        <v>364.69799999999998</v>
      </c>
      <c r="E273" s="3">
        <f t="shared" si="55"/>
        <v>2017</v>
      </c>
      <c r="F273" s="4">
        <f>F272*SUM(economy!Z63:AB63)/SUM(economy!Z62:AB62)</f>
        <v>10533.834494353869</v>
      </c>
      <c r="G273" s="9">
        <f t="shared" si="48"/>
        <v>25.69821952734404</v>
      </c>
      <c r="H273" s="9">
        <f t="shared" si="48"/>
        <v>36.008834671916077</v>
      </c>
      <c r="I273" s="9">
        <f t="shared" si="48"/>
        <v>42.406063012056471</v>
      </c>
      <c r="J273" s="9">
        <f t="shared" si="48"/>
        <v>15.317826405789168</v>
      </c>
      <c r="K273" s="9">
        <f t="shared" si="48"/>
        <v>1.1592340165502024</v>
      </c>
      <c r="L273" s="9">
        <f t="shared" si="56"/>
        <v>395.59017763365597</v>
      </c>
      <c r="M273">
        <f t="shared" si="49"/>
        <v>10533.834494353869</v>
      </c>
      <c r="N273" s="2">
        <f t="shared" si="50"/>
        <v>25.69821952734404</v>
      </c>
      <c r="O273" s="2">
        <f t="shared" si="54"/>
        <v>36.008834671916077</v>
      </c>
      <c r="P273" s="2">
        <f t="shared" si="51"/>
        <v>42.406063012056471</v>
      </c>
      <c r="Q273" s="2">
        <f t="shared" si="52"/>
        <v>15.317826405789168</v>
      </c>
      <c r="R273" s="2">
        <f t="shared" si="53"/>
        <v>1.1592340165502024</v>
      </c>
      <c r="S273" s="9">
        <f t="shared" si="57"/>
        <v>395.59017763365597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3">
      <c r="A274" s="5"/>
      <c r="B274" s="2"/>
      <c r="C274" s="2">
        <v>1998.7041099999999</v>
      </c>
      <c r="D274" s="2">
        <v>365.05599999999998</v>
      </c>
      <c r="E274" s="3">
        <f t="shared" si="55"/>
        <v>2018</v>
      </c>
      <c r="F274" s="4">
        <f>F273*SUM(economy!Z64:AB64)/SUM(economy!Z63:AB63)</f>
        <v>10782.374664699317</v>
      </c>
      <c r="G274" s="9">
        <f t="shared" si="48"/>
        <v>26.341129613853902</v>
      </c>
      <c r="H274" s="9">
        <f t="shared" si="48"/>
        <v>36.898865731873641</v>
      </c>
      <c r="I274" s="9">
        <f t="shared" si="48"/>
        <v>43.419410621705019</v>
      </c>
      <c r="J274" s="9">
        <f t="shared" si="48"/>
        <v>15.679132691230153</v>
      </c>
      <c r="K274" s="9">
        <f t="shared" si="48"/>
        <v>1.1976571932117204</v>
      </c>
      <c r="L274" s="9">
        <f t="shared" si="56"/>
        <v>398.53619585187442</v>
      </c>
      <c r="M274">
        <f t="shared" si="49"/>
        <v>10782.374664699317</v>
      </c>
      <c r="N274" s="2">
        <f t="shared" si="50"/>
        <v>26.341129613853902</v>
      </c>
      <c r="O274" s="2">
        <f t="shared" si="54"/>
        <v>36.898865731873641</v>
      </c>
      <c r="P274" s="2">
        <f t="shared" si="51"/>
        <v>43.419410621705019</v>
      </c>
      <c r="Q274" s="2">
        <f t="shared" si="52"/>
        <v>15.679132691230153</v>
      </c>
      <c r="R274" s="2">
        <f t="shared" si="53"/>
        <v>1.1976571932117204</v>
      </c>
      <c r="S274" s="9">
        <f t="shared" si="57"/>
        <v>398.53619585187442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3">
      <c r="A275" s="5"/>
      <c r="B275" s="2"/>
      <c r="C275" s="2">
        <v>1998.7863010000001</v>
      </c>
      <c r="D275" s="2">
        <v>365.012</v>
      </c>
      <c r="E275" s="3">
        <f t="shared" si="55"/>
        <v>2019</v>
      </c>
      <c r="F275" s="4">
        <f>F274*SUM(economy!Z65:AB65)/SUM(economy!Z64:AB64)</f>
        <v>11031.00392697588</v>
      </c>
      <c r="G275" s="9">
        <f t="shared" si="48"/>
        <v>26.999208818741653</v>
      </c>
      <c r="H275" s="9">
        <f t="shared" si="48"/>
        <v>37.809785394970575</v>
      </c>
      <c r="I275" s="9">
        <f t="shared" si="48"/>
        <v>44.456495823931732</v>
      </c>
      <c r="J275" s="9">
        <f t="shared" si="48"/>
        <v>16.048970065974366</v>
      </c>
      <c r="K275" s="9">
        <f t="shared" si="48"/>
        <v>1.232630580498864</v>
      </c>
      <c r="L275" s="9">
        <f t="shared" si="56"/>
        <v>401.54709068411717</v>
      </c>
      <c r="M275">
        <f t="shared" si="49"/>
        <v>11031.00392697588</v>
      </c>
      <c r="N275" s="2">
        <f t="shared" si="50"/>
        <v>26.999208818741653</v>
      </c>
      <c r="O275" s="2">
        <f t="shared" si="54"/>
        <v>37.809785394970575</v>
      </c>
      <c r="P275" s="2">
        <f t="shared" si="51"/>
        <v>44.456495823931732</v>
      </c>
      <c r="Q275" s="2">
        <f t="shared" si="52"/>
        <v>16.048970065974366</v>
      </c>
      <c r="R275" s="2">
        <f t="shared" si="53"/>
        <v>1.232630580498864</v>
      </c>
      <c r="S275" s="9">
        <f t="shared" si="57"/>
        <v>401.54709068411717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3">
      <c r="A276" s="5"/>
      <c r="B276" s="2"/>
      <c r="C276" s="2">
        <v>1998.8712330000001</v>
      </c>
      <c r="D276" s="2">
        <v>364.90899999999999</v>
      </c>
      <c r="E276" s="3">
        <f t="shared" si="55"/>
        <v>2020</v>
      </c>
      <c r="F276" s="4">
        <f>F275*SUM(economy!Z66:AB66)/SUM(economy!Z65:AB65)</f>
        <v>11279.610648945973</v>
      </c>
      <c r="G276" s="9">
        <f t="shared" si="48"/>
        <v>27.672462579542998</v>
      </c>
      <c r="H276" s="9">
        <f t="shared" si="48"/>
        <v>38.741544561474633</v>
      </c>
      <c r="I276" s="9">
        <f t="shared" si="48"/>
        <v>45.517013382852326</v>
      </c>
      <c r="J276" s="9">
        <f t="shared" si="48"/>
        <v>16.426861632509848</v>
      </c>
      <c r="K276" s="9">
        <f t="shared" si="48"/>
        <v>1.2655157474806691</v>
      </c>
      <c r="L276" s="9">
        <f t="shared" si="56"/>
        <v>404.62339790386045</v>
      </c>
      <c r="M276">
        <f t="shared" si="49"/>
        <v>11279.610648945973</v>
      </c>
      <c r="N276" s="2">
        <f t="shared" si="50"/>
        <v>27.672462579542998</v>
      </c>
      <c r="O276" s="2">
        <f t="shared" si="54"/>
        <v>38.741544561474633</v>
      </c>
      <c r="P276" s="2">
        <f t="shared" si="51"/>
        <v>45.517013382852326</v>
      </c>
      <c r="Q276" s="2">
        <f t="shared" si="52"/>
        <v>16.426861632509848</v>
      </c>
      <c r="R276" s="2">
        <f t="shared" si="53"/>
        <v>1.2655157474806691</v>
      </c>
      <c r="S276" s="9">
        <f t="shared" si="57"/>
        <v>404.62339790386045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3">
      <c r="A277" s="5"/>
      <c r="B277" s="2"/>
      <c r="C277" s="2">
        <v>1998.9534249999999</v>
      </c>
      <c r="D277" s="2">
        <v>364.88099999999997</v>
      </c>
      <c r="E277" s="3">
        <f t="shared" si="55"/>
        <v>2021</v>
      </c>
      <c r="F277" s="4">
        <f>F276*SUM(economy!Z67:AB67)/SUM(economy!Z66:AB66)</f>
        <v>11528.082011829132</v>
      </c>
      <c r="G277" s="9">
        <f t="shared" si="48"/>
        <v>28.36088952055848</v>
      </c>
      <c r="H277" s="9">
        <f t="shared" si="48"/>
        <v>39.694083784828145</v>
      </c>
      <c r="I277" s="9">
        <f t="shared" si="48"/>
        <v>46.600645388606161</v>
      </c>
      <c r="J277" s="9">
        <f t="shared" si="48"/>
        <v>16.812344634604894</v>
      </c>
      <c r="K277" s="9">
        <f t="shared" si="48"/>
        <v>1.2971332865927012</v>
      </c>
      <c r="L277" s="9">
        <f t="shared" si="56"/>
        <v>407.76509661519037</v>
      </c>
      <c r="M277" s="1">
        <f>F277+1</f>
        <v>11529.082011829132</v>
      </c>
      <c r="N277" s="2">
        <f t="shared" si="50"/>
        <v>28.36088952055848</v>
      </c>
      <c r="O277" s="2">
        <f t="shared" si="54"/>
        <v>39.694083784828145</v>
      </c>
      <c r="P277" s="2">
        <f t="shared" si="51"/>
        <v>46.600645388606161</v>
      </c>
      <c r="Q277" s="2">
        <f t="shared" si="52"/>
        <v>16.812344634604894</v>
      </c>
      <c r="R277" s="2">
        <f t="shared" si="53"/>
        <v>1.2971332865927012</v>
      </c>
      <c r="S277" s="9">
        <f t="shared" si="57"/>
        <v>407.76509661519037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3">
      <c r="A278" s="5"/>
      <c r="B278" s="2"/>
      <c r="C278" s="2">
        <v>1999.038356</v>
      </c>
      <c r="D278" s="2">
        <v>365.01600000000002</v>
      </c>
      <c r="E278" s="3">
        <f t="shared" si="55"/>
        <v>2022</v>
      </c>
      <c r="F278" s="4">
        <f>F277*SUM(economy!Z68:AB68)/SUM(economy!Z67:AB67)</f>
        <v>11776.305537328359</v>
      </c>
      <c r="G278" s="9">
        <f t="shared" si="48"/>
        <v>29.064481380435375</v>
      </c>
      <c r="H278" s="9">
        <f t="shared" si="48"/>
        <v>40.667333188699985</v>
      </c>
      <c r="I278" s="9">
        <f t="shared" si="48"/>
        <v>47.707061249214206</v>
      </c>
      <c r="J278" s="9">
        <f t="shared" si="48"/>
        <v>17.204969510195586</v>
      </c>
      <c r="K278" s="9">
        <f t="shared" si="48"/>
        <v>1.3279756156498994</v>
      </c>
      <c r="L278" s="9">
        <f t="shared" si="56"/>
        <v>410.97182094419509</v>
      </c>
      <c r="M278">
        <f t="shared" si="49"/>
        <v>11776.305537328359</v>
      </c>
      <c r="N278" s="2">
        <f t="shared" si="50"/>
        <v>29.064542413299225</v>
      </c>
      <c r="O278" s="2">
        <f t="shared" si="54"/>
        <v>40.6674270854136</v>
      </c>
      <c r="P278" s="2">
        <f t="shared" si="51"/>
        <v>47.707211483955994</v>
      </c>
      <c r="Q278" s="2">
        <f t="shared" si="52"/>
        <v>17.205086881087606</v>
      </c>
      <c r="R278" s="2">
        <f t="shared" si="53"/>
        <v>1.3280225640067069</v>
      </c>
      <c r="S278" s="9">
        <f t="shared" si="57"/>
        <v>410.97229042776314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3">
      <c r="A279" s="5"/>
      <c r="B279" s="2"/>
      <c r="C279" s="2">
        <v>1999.123288</v>
      </c>
      <c r="D279" s="2">
        <v>365.07499999999999</v>
      </c>
      <c r="E279" s="3">
        <f t="shared" si="55"/>
        <v>2023</v>
      </c>
      <c r="F279" s="4">
        <f>F278*SUM(economy!Z69:AB69)/SUM(economy!Z68:AB68)</f>
        <v>12024.169120552444</v>
      </c>
      <c r="G279" s="9">
        <f t="shared" ref="G279:K294" si="58">G278*(1-G$5)+G$4*$F278*$L$4/1000</f>
        <v>29.783223032948374</v>
      </c>
      <c r="H279" s="9">
        <f t="shared" si="58"/>
        <v>41.661212527648466</v>
      </c>
      <c r="I279" s="9">
        <f t="shared" si="58"/>
        <v>48.835917911958674</v>
      </c>
      <c r="J279" s="9">
        <f t="shared" si="58"/>
        <v>17.604299177607299</v>
      </c>
      <c r="K279" s="9">
        <f t="shared" si="58"/>
        <v>1.3583361204831919</v>
      </c>
      <c r="L279" s="9">
        <f t="shared" si="56"/>
        <v>414.24298877064598</v>
      </c>
      <c r="M279">
        <f t="shared" si="49"/>
        <v>12024.169120552444</v>
      </c>
      <c r="N279" s="2">
        <f t="shared" si="50"/>
        <v>29.783284065812225</v>
      </c>
      <c r="O279" s="2">
        <f t="shared" si="54"/>
        <v>41.661306166049414</v>
      </c>
      <c r="P279" s="2">
        <f t="shared" si="51"/>
        <v>48.836066130157228</v>
      </c>
      <c r="Q279" s="2">
        <f t="shared" si="52"/>
        <v>17.604409843469256</v>
      </c>
      <c r="R279" s="2">
        <f t="shared" si="53"/>
        <v>1.3583645961010189</v>
      </c>
      <c r="S279" s="9">
        <f t="shared" si="57"/>
        <v>414.24343080158917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3">
      <c r="A280" s="5"/>
      <c r="B280" s="2"/>
      <c r="C280" s="2">
        <v>1999.2</v>
      </c>
      <c r="D280" s="2">
        <v>364.89100000000002</v>
      </c>
      <c r="E280" s="3">
        <f t="shared" si="55"/>
        <v>2024</v>
      </c>
      <c r="F280" s="4">
        <f>F279*SUM(economy!Z70:AB70)/SUM(economy!Z69:AB69)</f>
        <v>12271.561063921919</v>
      </c>
      <c r="G280" s="9">
        <f t="shared" si="58"/>
        <v>30.517092509789602</v>
      </c>
      <c r="H280" s="9">
        <f t="shared" si="58"/>
        <v>42.675631250708634</v>
      </c>
      <c r="I280" s="9">
        <f t="shared" si="58"/>
        <v>49.986860086737245</v>
      </c>
      <c r="J280" s="9">
        <f t="shared" si="58"/>
        <v>18.009908366416287</v>
      </c>
      <c r="K280" s="9">
        <f t="shared" si="58"/>
        <v>1.3883874854537304</v>
      </c>
      <c r="L280" s="9">
        <f t="shared" si="56"/>
        <v>417.57787969910549</v>
      </c>
      <c r="M280">
        <f t="shared" si="49"/>
        <v>12271.561063921919</v>
      </c>
      <c r="N280" s="2">
        <f t="shared" si="50"/>
        <v>30.517153542653453</v>
      </c>
      <c r="O280" s="2">
        <f t="shared" si="54"/>
        <v>42.675724631507542</v>
      </c>
      <c r="P280" s="2">
        <f t="shared" si="51"/>
        <v>49.987006315459844</v>
      </c>
      <c r="Q280" s="2">
        <f t="shared" si="52"/>
        <v>18.010012710285466</v>
      </c>
      <c r="R280" s="2">
        <f t="shared" si="53"/>
        <v>1.3884047567889968</v>
      </c>
      <c r="S280" s="9">
        <f t="shared" si="57"/>
        <v>417.57830195669527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3">
      <c r="A281" s="5"/>
      <c r="B281" s="2"/>
      <c r="C281" s="2">
        <v>1999.284932</v>
      </c>
      <c r="D281" s="2">
        <v>364.94400000000002</v>
      </c>
      <c r="E281" s="3">
        <f t="shared" si="55"/>
        <v>2025</v>
      </c>
      <c r="F281" s="4">
        <f>F280*SUM(economy!Z71:AB71)/SUM(economy!Z70:AB70)</f>
        <v>12518.370111028473</v>
      </c>
      <c r="G281" s="9">
        <f t="shared" si="58"/>
        <v>31.26606102542803</v>
      </c>
      <c r="H281" s="9">
        <f t="shared" si="58"/>
        <v>43.710488567988328</v>
      </c>
      <c r="I281" s="9">
        <f t="shared" si="58"/>
        <v>51.159520471513183</v>
      </c>
      <c r="J281" s="9">
        <f t="shared" si="58"/>
        <v>18.421382990516577</v>
      </c>
      <c r="K281" s="9">
        <f t="shared" si="58"/>
        <v>1.4182292049031899</v>
      </c>
      <c r="L281" s="9">
        <f t="shared" si="56"/>
        <v>420.97568226034934</v>
      </c>
      <c r="M281">
        <f t="shared" si="49"/>
        <v>12518.370111028473</v>
      </c>
      <c r="N281" s="2">
        <f t="shared" si="50"/>
        <v>31.266122058291881</v>
      </c>
      <c r="O281" s="2">
        <f t="shared" si="54"/>
        <v>43.710581691893871</v>
      </c>
      <c r="P281" s="2">
        <f t="shared" si="51"/>
        <v>51.159664737463807</v>
      </c>
      <c r="Q281" s="2">
        <f t="shared" si="52"/>
        <v>18.421481373548549</v>
      </c>
      <c r="R281" s="2">
        <f t="shared" si="53"/>
        <v>1.4182396804975632</v>
      </c>
      <c r="S281" s="9">
        <f t="shared" si="57"/>
        <v>420.97608954169561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3">
      <c r="A282" s="5"/>
      <c r="B282" s="2"/>
      <c r="C282" s="2">
        <v>1999.367123</v>
      </c>
      <c r="D282" s="2">
        <v>365.19</v>
      </c>
      <c r="E282" s="3">
        <f t="shared" si="55"/>
        <v>2026</v>
      </c>
      <c r="F282" s="4">
        <f>F281*SUM(economy!Z72:AB72)/SUM(economy!Z71:AB71)</f>
        <v>12764.485480457932</v>
      </c>
      <c r="G282" s="9">
        <f t="shared" si="58"/>
        <v>32.0300930040354</v>
      </c>
      <c r="H282" s="9">
        <f t="shared" si="58"/>
        <v>44.765673520260279</v>
      </c>
      <c r="I282" s="9">
        <f t="shared" si="58"/>
        <v>52.353519979826125</v>
      </c>
      <c r="J282" s="9">
        <f t="shared" si="58"/>
        <v>18.838319560975723</v>
      </c>
      <c r="K282" s="9">
        <f t="shared" si="58"/>
        <v>1.4479164018947104</v>
      </c>
      <c r="L282" s="9">
        <f t="shared" si="56"/>
        <v>424.43552246699221</v>
      </c>
      <c r="M282">
        <f t="shared" si="49"/>
        <v>12764.485480457932</v>
      </c>
      <c r="N282" s="2">
        <f t="shared" si="50"/>
        <v>32.030154036899255</v>
      </c>
      <c r="O282" s="2">
        <f t="shared" si="54"/>
        <v>44.765766387979177</v>
      </c>
      <c r="P282" s="2">
        <f t="shared" si="51"/>
        <v>52.353662309350305</v>
      </c>
      <c r="Q282" s="2">
        <f t="shared" si="52"/>
        <v>18.838412323694378</v>
      </c>
      <c r="R282" s="2">
        <f t="shared" si="53"/>
        <v>1.4479227556638765</v>
      </c>
      <c r="S282" s="9">
        <f t="shared" si="57"/>
        <v>424.43591781358703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3">
      <c r="A283" s="5"/>
      <c r="B283" s="2"/>
      <c r="C283" s="2">
        <v>1999.452055</v>
      </c>
      <c r="D283" s="2">
        <v>365.34800000000001</v>
      </c>
      <c r="E283" s="3">
        <f t="shared" si="55"/>
        <v>2027</v>
      </c>
      <c r="F283" s="4">
        <f>F282*SUM(economy!Z73:AB73)/SUM(economy!Z72:AB72)</f>
        <v>13009.796900089508</v>
      </c>
      <c r="G283" s="9">
        <f t="shared" si="58"/>
        <v>32.809146108476497</v>
      </c>
      <c r="H283" s="9">
        <f t="shared" si="58"/>
        <v>45.841065051538656</v>
      </c>
      <c r="I283" s="9">
        <f t="shared" si="58"/>
        <v>53.568467970330516</v>
      </c>
      <c r="J283" s="9">
        <f t="shared" si="58"/>
        <v>19.260324636402071</v>
      </c>
      <c r="K283" s="9">
        <f t="shared" si="58"/>
        <v>1.4774773092507831</v>
      </c>
      <c r="L283" s="15">
        <f t="shared" si="56"/>
        <v>427.95648107599851</v>
      </c>
      <c r="M283">
        <f t="shared" si="49"/>
        <v>13009.796900089508</v>
      </c>
      <c r="N283" s="2">
        <f t="shared" si="50"/>
        <v>32.809207141340352</v>
      </c>
      <c r="O283" s="2">
        <f t="shared" si="54"/>
        <v>45.841157663775682</v>
      </c>
      <c r="P283" s="2">
        <f t="shared" si="51"/>
        <v>53.568608389420163</v>
      </c>
      <c r="Q283" s="2">
        <f t="shared" si="52"/>
        <v>19.260412099878241</v>
      </c>
      <c r="R283" s="2">
        <f t="shared" si="53"/>
        <v>1.4774811630065869</v>
      </c>
      <c r="S283" s="15">
        <f t="shared" si="57"/>
        <v>427.95686645742103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3">
      <c r="A284" s="5"/>
      <c r="B284" s="2"/>
      <c r="C284" s="2">
        <v>1999.5342470000001</v>
      </c>
      <c r="D284" s="2">
        <v>365.63099999999997</v>
      </c>
      <c r="E284" s="3">
        <f t="shared" si="55"/>
        <v>2028</v>
      </c>
      <c r="F284" s="4">
        <f>F283*SUM(economy!Z74:AB74)/SUM(economy!Z73:AB73)</f>
        <v>13254.194642579147</v>
      </c>
      <c r="G284" s="9">
        <f t="shared" si="58"/>
        <v>33.60317127139276</v>
      </c>
      <c r="H284" s="9">
        <f t="shared" si="58"/>
        <v>46.936532084676507</v>
      </c>
      <c r="I284" s="9">
        <f t="shared" si="58"/>
        <v>54.803962478405928</v>
      </c>
      <c r="J284" s="9">
        <f t="shared" si="58"/>
        <v>19.687014308736579</v>
      </c>
      <c r="K284" s="9">
        <f t="shared" si="58"/>
        <v>1.5069238739489863</v>
      </c>
      <c r="L284" s="9">
        <f t="shared" si="56"/>
        <v>431.53760401716079</v>
      </c>
      <c r="M284">
        <f t="shared" si="49"/>
        <v>13254.194642579147</v>
      </c>
      <c r="N284" s="2">
        <f t="shared" si="50"/>
        <v>33.603232304256615</v>
      </c>
      <c r="O284" s="2">
        <f t="shared" si="54"/>
        <v>46.936624442134502</v>
      </c>
      <c r="P284" s="2">
        <f t="shared" si="51"/>
        <v>54.804101012704066</v>
      </c>
      <c r="Q284" s="2">
        <f t="shared" si="52"/>
        <v>19.687096775699327</v>
      </c>
      <c r="R284" s="2">
        <f t="shared" si="53"/>
        <v>1.5069262113700364</v>
      </c>
      <c r="S284" s="9">
        <f t="shared" si="57"/>
        <v>431.53798074616452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3">
      <c r="A285" s="5"/>
      <c r="B285" s="2"/>
      <c r="C285" s="2">
        <v>1999.6191779999999</v>
      </c>
      <c r="D285" s="2">
        <v>366.077</v>
      </c>
      <c r="E285" s="3">
        <f t="shared" si="55"/>
        <v>2029</v>
      </c>
      <c r="F285" s="4">
        <f>F284*SUM(economy!Z75:AB75)/SUM(economy!Z74:AB74)</f>
        <v>13497.569562762972</v>
      </c>
      <c r="G285" s="9">
        <f t="shared" si="58"/>
        <v>34.412112728451582</v>
      </c>
      <c r="H285" s="9">
        <f t="shared" si="58"/>
        <v>48.051933600087047</v>
      </c>
      <c r="I285" s="9">
        <f t="shared" si="58"/>
        <v>56.059590449989457</v>
      </c>
      <c r="J285" s="9">
        <f t="shared" si="58"/>
        <v>20.118013722584408</v>
      </c>
      <c r="K285" s="9">
        <f t="shared" si="58"/>
        <v>1.5362581906790123</v>
      </c>
      <c r="L285" s="9">
        <f t="shared" si="56"/>
        <v>435.17790869179152</v>
      </c>
      <c r="M285">
        <f t="shared" si="49"/>
        <v>13497.569562762972</v>
      </c>
      <c r="N285" s="2">
        <f t="shared" si="50"/>
        <v>34.412173761315437</v>
      </c>
      <c r="O285" s="2">
        <f t="shared" si="54"/>
        <v>48.05202570346691</v>
      </c>
      <c r="P285" s="2">
        <f t="shared" si="51"/>
        <v>56.059727124794918</v>
      </c>
      <c r="Q285" s="2">
        <f t="shared" si="52"/>
        <v>20.118091478468838</v>
      </c>
      <c r="R285" s="2">
        <f t="shared" si="53"/>
        <v>1.5362596083965439</v>
      </c>
      <c r="S285" s="9">
        <f t="shared" si="57"/>
        <v>435.17827767644269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3">
      <c r="A286" s="5"/>
      <c r="B286" s="2"/>
      <c r="C286" s="2">
        <v>1999.7041099999999</v>
      </c>
      <c r="D286" s="2">
        <v>366.45100000000002</v>
      </c>
      <c r="E286" s="3">
        <f t="shared" si="55"/>
        <v>2030</v>
      </c>
      <c r="F286" s="4">
        <f>F285*SUM(economy!Z76:AB76)/SUM(economy!Z75:AB75)</f>
        <v>13739.813137655965</v>
      </c>
      <c r="G286" s="9">
        <f t="shared" si="58"/>
        <v>35.235908053878433</v>
      </c>
      <c r="H286" s="9">
        <f t="shared" si="58"/>
        <v>49.187118717760377</v>
      </c>
      <c r="I286" s="9">
        <f t="shared" si="58"/>
        <v>57.334927977888704</v>
      </c>
      <c r="J286" s="9">
        <f t="shared" si="58"/>
        <v>20.552956626395691</v>
      </c>
      <c r="K286" s="9">
        <f t="shared" si="58"/>
        <v>1.5654764057482842</v>
      </c>
      <c r="L286" s="9">
        <f t="shared" si="56"/>
        <v>438.8763877816715</v>
      </c>
      <c r="M286">
        <f t="shared" si="49"/>
        <v>13739.813137655965</v>
      </c>
      <c r="N286" s="2">
        <f t="shared" si="50"/>
        <v>35.235969086742287</v>
      </c>
      <c r="O286" s="2">
        <f t="shared" si="54"/>
        <v>49.187210567761092</v>
      </c>
      <c r="P286" s="2">
        <f t="shared" si="51"/>
        <v>57.33506281816075</v>
      </c>
      <c r="Q286" s="2">
        <f t="shared" si="52"/>
        <v>20.553029940330898</v>
      </c>
      <c r="R286" s="2">
        <f t="shared" si="53"/>
        <v>1.5654772656374338</v>
      </c>
      <c r="S286" s="9">
        <f t="shared" si="57"/>
        <v>438.87674967863245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3">
      <c r="A287" s="5"/>
      <c r="B287" s="2"/>
      <c r="C287" s="2">
        <v>1999.7863010000001</v>
      </c>
      <c r="D287" s="2">
        <v>366.60199999999998</v>
      </c>
      <c r="E287" s="3">
        <f t="shared" si="55"/>
        <v>2031</v>
      </c>
      <c r="F287" s="4">
        <f>F286*SUM(economy!Z77:AB77)/SUM(economy!Z76:AB76)</f>
        <v>13980.817509620152</v>
      </c>
      <c r="G287" s="9">
        <f t="shared" si="58"/>
        <v>36.074488198430203</v>
      </c>
      <c r="H287" s="9">
        <f t="shared" si="58"/>
        <v>50.341926782810376</v>
      </c>
      <c r="I287" s="9">
        <f t="shared" si="58"/>
        <v>58.629540540932062</v>
      </c>
      <c r="J287" s="9">
        <f t="shared" si="58"/>
        <v>20.991484953980617</v>
      </c>
      <c r="K287" s="9">
        <f t="shared" si="58"/>
        <v>1.5945710867982785</v>
      </c>
      <c r="L287" s="9">
        <f t="shared" si="56"/>
        <v>442.63201156295156</v>
      </c>
      <c r="M287">
        <f t="shared" si="49"/>
        <v>13980.817509620152</v>
      </c>
      <c r="N287" s="2">
        <f t="shared" si="50"/>
        <v>36.074549231294057</v>
      </c>
      <c r="O287" s="2">
        <f t="shared" si="54"/>
        <v>50.342018380128998</v>
      </c>
      <c r="P287" s="2">
        <f t="shared" si="51"/>
        <v>58.62967357129493</v>
      </c>
      <c r="Q287" s="2">
        <f t="shared" si="52"/>
        <v>20.991554079721194</v>
      </c>
      <c r="R287" s="2">
        <f t="shared" si="53"/>
        <v>1.5945716083474117</v>
      </c>
      <c r="S287" s="9">
        <f t="shared" si="57"/>
        <v>442.63236687078665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3">
      <c r="A288" s="5"/>
      <c r="B288" s="2"/>
      <c r="C288" s="2">
        <v>1999.8712330000001</v>
      </c>
      <c r="D288" s="2">
        <v>366.53199999999998</v>
      </c>
      <c r="E288" s="3">
        <f t="shared" si="55"/>
        <v>2032</v>
      </c>
      <c r="F288" s="4">
        <f>F287*SUM(economy!Z78:AB78)/SUM(economy!Z77:AB77)</f>
        <v>14220.475533158504</v>
      </c>
      <c r="G288" s="9">
        <f t="shared" si="58"/>
        <v>36.927777530003262</v>
      </c>
      <c r="H288" s="9">
        <f t="shared" si="58"/>
        <v>51.516187454839589</v>
      </c>
      <c r="I288" s="9">
        <f t="shared" si="58"/>
        <v>59.942983246394327</v>
      </c>
      <c r="J288" s="9">
        <f t="shared" si="58"/>
        <v>21.433248434997896</v>
      </c>
      <c r="K288" s="9">
        <f t="shared" si="58"/>
        <v>1.6235326621368054</v>
      </c>
      <c r="L288" s="9">
        <f t="shared" si="56"/>
        <v>446.44372932837189</v>
      </c>
      <c r="M288">
        <f t="shared" si="49"/>
        <v>14220.475533158504</v>
      </c>
      <c r="N288" s="2">
        <f t="shared" si="50"/>
        <v>36.927838562867116</v>
      </c>
      <c r="O288" s="2">
        <f t="shared" si="54"/>
        <v>51.51627880017125</v>
      </c>
      <c r="P288" s="2">
        <f t="shared" si="51"/>
        <v>59.943114491141728</v>
      </c>
      <c r="Q288" s="2">
        <f t="shared" si="52"/>
        <v>21.433313611802237</v>
      </c>
      <c r="R288" s="2">
        <f t="shared" si="53"/>
        <v>1.6235329784723453</v>
      </c>
      <c r="S288" s="9">
        <f t="shared" si="57"/>
        <v>446.4440784444547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3">
      <c r="A289" s="5"/>
      <c r="B289" s="2"/>
      <c r="C289" s="2">
        <v>1999.9534249999999</v>
      </c>
      <c r="D289" s="2">
        <v>366.53699999999998</v>
      </c>
      <c r="E289" s="3">
        <f t="shared" si="55"/>
        <v>2033</v>
      </c>
      <c r="F289" s="4">
        <f>F288*SUM(economy!Z79:AB79)/SUM(economy!Z78:AB78)</f>
        <v>14458.680825671476</v>
      </c>
      <c r="G289" s="9">
        <f t="shared" si="58"/>
        <v>37.795693877097442</v>
      </c>
      <c r="H289" s="9">
        <f t="shared" si="58"/>
        <v>52.709720801452029</v>
      </c>
      <c r="I289" s="9">
        <f t="shared" si="58"/>
        <v>61.274801076198372</v>
      </c>
      <c r="J289" s="9">
        <f t="shared" si="58"/>
        <v>21.877904233187085</v>
      </c>
      <c r="K289" s="9">
        <f t="shared" si="58"/>
        <v>1.6523502959340608</v>
      </c>
      <c r="L289" s="9">
        <f t="shared" si="56"/>
        <v>450.31047028386899</v>
      </c>
      <c r="M289">
        <f t="shared" si="49"/>
        <v>14458.680825671476</v>
      </c>
      <c r="N289" s="2">
        <f t="shared" si="50"/>
        <v>37.795754909961296</v>
      </c>
      <c r="O289" s="2">
        <f t="shared" si="54"/>
        <v>52.709811895489949</v>
      </c>
      <c r="P289" s="2">
        <f t="shared" si="51"/>
        <v>61.274930559297935</v>
      </c>
      <c r="Q289" s="2">
        <f t="shared" si="52"/>
        <v>21.877965686645503</v>
      </c>
      <c r="R289" s="2">
        <f t="shared" si="53"/>
        <v>1.6523504878012645</v>
      </c>
      <c r="S289" s="9">
        <f t="shared" si="57"/>
        <v>450.31081353919592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3">
      <c r="A290" s="5"/>
      <c r="B290" s="2"/>
      <c r="C290" s="2">
        <v>2000.0382509999999</v>
      </c>
      <c r="D290" s="2">
        <v>366.60300000000001</v>
      </c>
      <c r="E290" s="3">
        <f t="shared" si="55"/>
        <v>2034</v>
      </c>
      <c r="F290" s="4">
        <f>F289*SUM(economy!Z80:AB80)/SUM(economy!Z79:AB79)</f>
        <v>14695.327822399177</v>
      </c>
      <c r="G290" s="9">
        <f t="shared" si="58"/>
        <v>38.678148575377861</v>
      </c>
      <c r="H290" s="9">
        <f t="shared" si="58"/>
        <v>53.922337396274614</v>
      </c>
      <c r="I290" s="9">
        <f t="shared" si="58"/>
        <v>62.624529137437577</v>
      </c>
      <c r="J290" s="9">
        <f t="shared" si="58"/>
        <v>22.325116611224868</v>
      </c>
      <c r="K290" s="9">
        <f t="shared" si="58"/>
        <v>1.6810124214388038</v>
      </c>
      <c r="L290" s="9">
        <f t="shared" si="56"/>
        <v>454.2311441417537</v>
      </c>
      <c r="M290">
        <f t="shared" si="49"/>
        <v>14695.327822399177</v>
      </c>
      <c r="N290" s="2">
        <f t="shared" si="50"/>
        <v>38.678209608241716</v>
      </c>
      <c r="O290" s="2">
        <f t="shared" si="54"/>
        <v>53.922428239710115</v>
      </c>
      <c r="P290" s="2">
        <f t="shared" si="51"/>
        <v>62.624656882535227</v>
      </c>
      <c r="Q290" s="2">
        <f t="shared" si="52"/>
        <v>22.325174554040409</v>
      </c>
      <c r="R290" s="2">
        <f t="shared" si="53"/>
        <v>1.6810125378121454</v>
      </c>
      <c r="S290" s="9">
        <f t="shared" si="57"/>
        <v>454.23148182233962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3">
      <c r="A291" s="5"/>
      <c r="B291" s="2"/>
      <c r="C291" s="2">
        <v>2000.1229510000001</v>
      </c>
      <c r="D291" s="2">
        <v>366.428</v>
      </c>
      <c r="E291" s="3">
        <f t="shared" si="55"/>
        <v>2035</v>
      </c>
      <c r="F291" s="4">
        <f>F290*SUM(economy!Z81:AB81)/SUM(economy!Z80:AB80)</f>
        <v>14930.311835666635</v>
      </c>
      <c r="G291" s="9">
        <f t="shared" si="58"/>
        <v>39.575046517590017</v>
      </c>
      <c r="H291" s="9">
        <f t="shared" si="58"/>
        <v>55.153838421867867</v>
      </c>
      <c r="I291" s="9">
        <f t="shared" si="58"/>
        <v>63.991692917789798</v>
      </c>
      <c r="J291" s="9">
        <f t="shared" si="58"/>
        <v>22.774556621175662</v>
      </c>
      <c r="K291" s="9">
        <f t="shared" si="58"/>
        <v>1.7095070669697601</v>
      </c>
      <c r="L291" s="9">
        <f t="shared" si="56"/>
        <v>458.20464154539309</v>
      </c>
      <c r="M291">
        <f t="shared" si="49"/>
        <v>14930.311835666635</v>
      </c>
      <c r="N291" s="2">
        <f t="shared" si="50"/>
        <v>39.575107550453872</v>
      </c>
      <c r="O291" s="2">
        <f t="shared" si="54"/>
        <v>55.153929015390361</v>
      </c>
      <c r="P291" s="2">
        <f t="shared" si="51"/>
        <v>63.991818948214075</v>
      </c>
      <c r="Q291" s="2">
        <f t="shared" si="52"/>
        <v>22.774611253900314</v>
      </c>
      <c r="R291" s="2">
        <f t="shared" si="53"/>
        <v>1.7095071375537596</v>
      </c>
      <c r="S291" s="9">
        <f t="shared" si="57"/>
        <v>458.20497390551236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3">
      <c r="A292" s="5"/>
      <c r="B292" s="2"/>
      <c r="C292" s="2">
        <v>2000.202186</v>
      </c>
      <c r="D292" s="2">
        <v>366.18799999999999</v>
      </c>
      <c r="E292" s="3">
        <f t="shared" si="55"/>
        <v>2036</v>
      </c>
      <c r="F292" s="4">
        <f>F291*SUM(economy!Z82:AB82)/SUM(economy!Z81:AB81)</f>
        <v>15163.529118455106</v>
      </c>
      <c r="G292" s="9">
        <f t="shared" si="58"/>
        <v>40.486286207090799</v>
      </c>
      <c r="H292" s="9">
        <f t="shared" si="58"/>
        <v>56.404015777916392</v>
      </c>
      <c r="I292" s="9">
        <f t="shared" si="58"/>
        <v>65.375808546403718</v>
      </c>
      <c r="J292" s="9">
        <f t="shared" si="58"/>
        <v>23.225901819579487</v>
      </c>
      <c r="K292" s="9">
        <f t="shared" si="58"/>
        <v>1.7378220564208702</v>
      </c>
      <c r="L292" s="9">
        <f t="shared" si="56"/>
        <v>462.22983440741126</v>
      </c>
      <c r="M292">
        <f t="shared" si="49"/>
        <v>15163.529118455106</v>
      </c>
      <c r="N292" s="2">
        <f t="shared" si="50"/>
        <v>40.486347239954654</v>
      </c>
      <c r="O292" s="2">
        <f t="shared" si="54"/>
        <v>56.404106122213399</v>
      </c>
      <c r="P292" s="2">
        <f t="shared" si="51"/>
        <v>65.375932885170016</v>
      </c>
      <c r="Q292" s="2">
        <f t="shared" si="52"/>
        <v>23.225953331308336</v>
      </c>
      <c r="R292" s="2">
        <f t="shared" si="53"/>
        <v>1.7378220992322302</v>
      </c>
      <c r="S292" s="9">
        <f t="shared" si="57"/>
        <v>462.23016167787864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3">
      <c r="A293" s="5"/>
      <c r="B293" s="2"/>
      <c r="C293" s="2">
        <v>2000.286885</v>
      </c>
      <c r="D293" s="2">
        <v>366.11200000000002</v>
      </c>
      <c r="E293" s="3">
        <f t="shared" si="55"/>
        <v>2037</v>
      </c>
      <c r="F293" s="4">
        <f>F292*SUM(economy!Z83:AB83)/SUM(economy!Z82:AB82)</f>
        <v>15394.876932237175</v>
      </c>
      <c r="G293" s="9">
        <f t="shared" si="58"/>
        <v>41.411759815259423</v>
      </c>
      <c r="H293" s="9">
        <f t="shared" si="58"/>
        <v>57.672652195090876</v>
      </c>
      <c r="I293" s="9">
        <f t="shared" si="58"/>
        <v>66.776383060834036</v>
      </c>
      <c r="J293" s="9">
        <f t="shared" si="58"/>
        <v>23.678836006277386</v>
      </c>
      <c r="K293" s="9">
        <f t="shared" si="58"/>
        <v>1.7659451338584398</v>
      </c>
      <c r="L293" s="9">
        <f t="shared" si="56"/>
        <v>466.30557621132016</v>
      </c>
      <c r="M293">
        <f t="shared" si="49"/>
        <v>15394.876932237175</v>
      </c>
      <c r="N293" s="2">
        <f t="shared" si="50"/>
        <v>41.411820848123277</v>
      </c>
      <c r="O293" s="2">
        <f t="shared" si="54"/>
        <v>57.672742290848021</v>
      </c>
      <c r="P293" s="2">
        <f t="shared" si="51"/>
        <v>66.776505730648836</v>
      </c>
      <c r="Q293" s="2">
        <f t="shared" si="52"/>
        <v>23.678884575303108</v>
      </c>
      <c r="R293" s="2">
        <f t="shared" si="53"/>
        <v>1.7659451598248421</v>
      </c>
      <c r="S293" s="9">
        <f t="shared" si="57"/>
        <v>466.30589860474811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3">
      <c r="A294" s="5"/>
      <c r="B294" s="2"/>
      <c r="C294" s="2">
        <v>2000.3688520000001</v>
      </c>
      <c r="D294" s="2">
        <v>366.32799999999997</v>
      </c>
      <c r="E294" s="3">
        <f t="shared" si="55"/>
        <v>2038</v>
      </c>
      <c r="F294" s="4">
        <f>F293*SUM(economy!Z84:AB84)/SUM(economy!Z83:AB83)</f>
        <v>15624.253618939896</v>
      </c>
      <c r="G294" s="9">
        <f t="shared" si="58"/>
        <v>42.351353243048543</v>
      </c>
      <c r="H294" s="9">
        <f t="shared" si="58"/>
        <v>58.959521354966334</v>
      </c>
      <c r="I294" s="9">
        <f t="shared" si="58"/>
        <v>68.192914680584849</v>
      </c>
      <c r="J294" s="9">
        <f t="shared" si="58"/>
        <v>24.13304898611878</v>
      </c>
      <c r="K294" s="9">
        <f t="shared" si="58"/>
        <v>1.7938640422778769</v>
      </c>
      <c r="L294" s="9">
        <f t="shared" si="56"/>
        <v>470.43070230699641</v>
      </c>
      <c r="M294">
        <f t="shared" si="49"/>
        <v>15624.253618939896</v>
      </c>
      <c r="N294" s="2">
        <f t="shared" si="50"/>
        <v>42.351414275912397</v>
      </c>
      <c r="O294" s="2">
        <f t="shared" si="54"/>
        <v>58.959611202867357</v>
      </c>
      <c r="P294" s="2">
        <f t="shared" si="51"/>
        <v>68.193035703849844</v>
      </c>
      <c r="Q294" s="2">
        <f t="shared" si="52"/>
        <v>24.133094780548756</v>
      </c>
      <c r="R294" s="2">
        <f t="shared" si="53"/>
        <v>1.793864058027296</v>
      </c>
      <c r="S294" s="9">
        <f t="shared" si="57"/>
        <v>470.43102002120565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3">
      <c r="A295" s="5"/>
      <c r="B295" s="2"/>
      <c r="C295" s="2">
        <v>2000.4535519999999</v>
      </c>
      <c r="D295" s="2">
        <v>366.77300000000002</v>
      </c>
      <c r="E295" s="3">
        <f t="shared" si="55"/>
        <v>2039</v>
      </c>
      <c r="F295" s="4">
        <f>F294*SUM(economy!Z85:AB85)/SUM(economy!Z84:AB84)</f>
        <v>15851.558676834495</v>
      </c>
      <c r="G295" s="9">
        <f t="shared" ref="G295:K310" si="59">G294*(1-G$5)+G$4*$F294*$L$4/1000</f>
        <v>43.304946186927502</v>
      </c>
      <c r="H295" s="9">
        <f t="shared" si="59"/>
        <v>60.264388016367583</v>
      </c>
      <c r="I295" s="9">
        <f t="shared" si="59"/>
        <v>69.624893087792799</v>
      </c>
      <c r="J295" s="9">
        <f t="shared" si="59"/>
        <v>24.588236352728135</v>
      </c>
      <c r="K295" s="9">
        <f t="shared" si="59"/>
        <v>1.8215665747506189</v>
      </c>
      <c r="L295" s="9">
        <f t="shared" si="56"/>
        <v>474.60403021856666</v>
      </c>
      <c r="M295">
        <f t="shared" si="49"/>
        <v>15851.558676834495</v>
      </c>
      <c r="N295" s="2">
        <f t="shared" si="50"/>
        <v>43.305007219791356</v>
      </c>
      <c r="O295" s="2">
        <f t="shared" si="54"/>
        <v>60.26447761709435</v>
      </c>
      <c r="P295" s="2">
        <f t="shared" si="51"/>
        <v>69.625012486608995</v>
      </c>
      <c r="Q295" s="2">
        <f t="shared" si="52"/>
        <v>24.588279531066295</v>
      </c>
      <c r="R295" s="2">
        <f t="shared" si="53"/>
        <v>1.8215665843031243</v>
      </c>
      <c r="S295" s="9">
        <f t="shared" si="57"/>
        <v>474.60434343886413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3">
      <c r="A296" s="5"/>
      <c r="B296" s="2"/>
      <c r="C296" s="2">
        <v>2000.535519</v>
      </c>
      <c r="D296" s="2">
        <v>367.18400000000003</v>
      </c>
      <c r="E296" s="3">
        <f t="shared" si="55"/>
        <v>2040</v>
      </c>
      <c r="F296" s="4">
        <f>F295*SUM(economy!Z86:AB86)/SUM(economy!Z85:AB85)</f>
        <v>16076.692840096115</v>
      </c>
      <c r="G296" s="9">
        <f t="shared" si="59"/>
        <v>44.272412209457308</v>
      </c>
      <c r="H296" s="9">
        <f t="shared" si="59"/>
        <v>61.587008148492899</v>
      </c>
      <c r="I296" s="9">
        <f t="shared" si="59"/>
        <v>71.071799715543889</v>
      </c>
      <c r="J296" s="9">
        <f t="shared" si="59"/>
        <v>25.044099293531588</v>
      </c>
      <c r="K296" s="9">
        <f t="shared" si="59"/>
        <v>1.8490406090092093</v>
      </c>
      <c r="L296" s="9">
        <f t="shared" si="56"/>
        <v>478.82435997603488</v>
      </c>
      <c r="M296">
        <f t="shared" si="49"/>
        <v>16076.692840096115</v>
      </c>
      <c r="N296" s="2">
        <f t="shared" si="50"/>
        <v>44.272473242321162</v>
      </c>
      <c r="O296" s="2">
        <f t="shared" si="54"/>
        <v>61.587097502725385</v>
      </c>
      <c r="P296" s="2">
        <f t="shared" si="51"/>
        <v>71.07191751171564</v>
      </c>
      <c r="Q296" s="2">
        <f t="shared" si="52"/>
        <v>25.044140005227032</v>
      </c>
      <c r="R296" s="2">
        <f t="shared" si="53"/>
        <v>1.8490406148030969</v>
      </c>
      <c r="S296" s="9">
        <f t="shared" si="57"/>
        <v>478.82466887679232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3">
      <c r="A297" s="5"/>
      <c r="B297" s="2"/>
      <c r="C297" s="2">
        <v>2000.6202189999999</v>
      </c>
      <c r="D297" s="2">
        <v>367.44799999999998</v>
      </c>
      <c r="E297" s="3">
        <f t="shared" si="55"/>
        <v>2041</v>
      </c>
      <c r="F297" s="4">
        <f>F296*SUM(economy!Z87:AB87)/SUM(economy!Z86:AB86)</f>
        <v>16299.558161728803</v>
      </c>
      <c r="G297" s="9">
        <f t="shared" si="59"/>
        <v>45.253618814721392</v>
      </c>
      <c r="H297" s="9">
        <f t="shared" si="59"/>
        <v>62.927129071141856</v>
      </c>
      <c r="I297" s="9">
        <f t="shared" si="59"/>
        <v>72.533108044273106</v>
      </c>
      <c r="J297" s="9">
        <f t="shared" si="59"/>
        <v>25.500344415259786</v>
      </c>
      <c r="K297" s="9">
        <f t="shared" si="59"/>
        <v>1.876274132159407</v>
      </c>
      <c r="L297" s="9">
        <f t="shared" si="56"/>
        <v>483.09047447755552</v>
      </c>
      <c r="M297">
        <f t="shared" si="49"/>
        <v>16299.558161728803</v>
      </c>
      <c r="N297" s="2">
        <f t="shared" si="50"/>
        <v>45.253679847585246</v>
      </c>
      <c r="O297" s="2">
        <f t="shared" si="54"/>
        <v>62.927218179558174</v>
      </c>
      <c r="P297" s="2">
        <f t="shared" si="51"/>
        <v>72.533224259312078</v>
      </c>
      <c r="Q297" s="2">
        <f t="shared" si="52"/>
        <v>25.50038280122406</v>
      </c>
      <c r="R297" s="2">
        <f t="shared" si="53"/>
        <v>1.8762741356735773</v>
      </c>
      <c r="S297" s="9">
        <f t="shared" si="57"/>
        <v>483.09077922335314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3">
      <c r="A298" s="5"/>
      <c r="B298" s="2"/>
      <c r="C298" s="2">
        <v>2000.7049179999999</v>
      </c>
      <c r="D298" s="2">
        <v>367.67500000000001</v>
      </c>
      <c r="E298" s="3">
        <f t="shared" si="55"/>
        <v>2042</v>
      </c>
      <c r="F298" s="4">
        <f>F297*SUM(economy!Z88:AB88)/SUM(economy!Z87:AB87)</f>
        <v>16520.058099510985</v>
      </c>
      <c r="G298" s="9">
        <f t="shared" si="59"/>
        <v>46.248427528817516</v>
      </c>
      <c r="H298" s="9">
        <f t="shared" si="59"/>
        <v>64.284489602343783</v>
      </c>
      <c r="I298" s="9">
        <f t="shared" si="59"/>
        <v>74.008283906643641</v>
      </c>
      <c r="J298" s="9">
        <f t="shared" si="59"/>
        <v>25.956683589152181</v>
      </c>
      <c r="K298" s="9">
        <f t="shared" si="59"/>
        <v>1.9032552595620278</v>
      </c>
      <c r="L298" s="9">
        <f t="shared" si="56"/>
        <v>487.40113988651916</v>
      </c>
      <c r="M298">
        <f t="shared" si="49"/>
        <v>16520.058099510985</v>
      </c>
      <c r="N298" s="2">
        <f t="shared" si="50"/>
        <v>46.24848856168137</v>
      </c>
      <c r="O298" s="2">
        <f t="shared" si="54"/>
        <v>64.284578465620186</v>
      </c>
      <c r="P298" s="2">
        <f t="shared" si="51"/>
        <v>74.008398561772779</v>
      </c>
      <c r="Q298" s="2">
        <f t="shared" si="52"/>
        <v>25.956719782246996</v>
      </c>
      <c r="R298" s="2">
        <f t="shared" si="53"/>
        <v>1.9032552616934799</v>
      </c>
      <c r="S298" s="9">
        <f t="shared" si="57"/>
        <v>487.40144063301483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3">
      <c r="A299" s="5"/>
      <c r="B299" s="2"/>
      <c r="C299" s="2">
        <v>2000.786885</v>
      </c>
      <c r="D299" s="2">
        <v>367.79399999999998</v>
      </c>
      <c r="E299" s="3">
        <f t="shared" si="55"/>
        <v>2043</v>
      </c>
      <c r="F299" s="4">
        <f>F298*SUM(economy!Z89:AB89)/SUM(economy!Z88:AB88)</f>
        <v>16738.097604583647</v>
      </c>
      <c r="G299" s="9">
        <f t="shared" si="59"/>
        <v>47.256693985595184</v>
      </c>
      <c r="H299" s="9">
        <f t="shared" si="59"/>
        <v>65.658820213650117</v>
      </c>
      <c r="I299" s="9">
        <f t="shared" si="59"/>
        <v>75.496785801245963</v>
      </c>
      <c r="J299" s="9">
        <f t="shared" si="59"/>
        <v>26.412833815091822</v>
      </c>
      <c r="K299" s="9">
        <f t="shared" si="59"/>
        <v>1.9299722503203622</v>
      </c>
      <c r="L299" s="9">
        <f t="shared" si="56"/>
        <v>491.75510606590342</v>
      </c>
      <c r="M299">
        <f t="shared" si="49"/>
        <v>16738.097604583647</v>
      </c>
      <c r="N299" s="2">
        <f t="shared" si="50"/>
        <v>47.256755018459039</v>
      </c>
      <c r="O299" s="2">
        <f t="shared" si="54"/>
        <v>65.65890883246098</v>
      </c>
      <c r="P299" s="2">
        <f t="shared" si="51"/>
        <v>75.496898917403342</v>
      </c>
      <c r="Q299" s="2">
        <f t="shared" si="52"/>
        <v>26.412867940588917</v>
      </c>
      <c r="R299" s="2">
        <f t="shared" si="53"/>
        <v>1.9299722516131532</v>
      </c>
      <c r="S299" s="9">
        <f t="shared" si="57"/>
        <v>491.75540296052543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3">
      <c r="A300" s="5"/>
      <c r="B300" s="2"/>
      <c r="C300" s="2">
        <v>2000.8715850000001</v>
      </c>
      <c r="D300" s="2">
        <v>367.72899999999998</v>
      </c>
      <c r="E300" s="3">
        <f t="shared" si="55"/>
        <v>2044</v>
      </c>
      <c r="F300" s="4">
        <f>F299*SUM(economy!Z90:AB90)/SUM(economy!Z89:AB89)</f>
        <v>16953.583212276168</v>
      </c>
      <c r="G300" s="9">
        <f t="shared" si="59"/>
        <v>48.278268017799817</v>
      </c>
      <c r="H300" s="9">
        <f t="shared" si="59"/>
        <v>67.049843193317571</v>
      </c>
      <c r="I300" s="9">
        <f t="shared" si="59"/>
        <v>76.998065215395172</v>
      </c>
      <c r="J300" s="9">
        <f t="shared" si="59"/>
        <v>26.868517103899354</v>
      </c>
      <c r="K300" s="9">
        <f t="shared" si="59"/>
        <v>1.9564135208328357</v>
      </c>
      <c r="L300" s="9">
        <f t="shared" si="56"/>
        <v>496.15110705124476</v>
      </c>
      <c r="M300">
        <f t="shared" si="49"/>
        <v>16953.583212276168</v>
      </c>
      <c r="N300" s="2">
        <f t="shared" si="50"/>
        <v>48.278329050663672</v>
      </c>
      <c r="O300" s="2">
        <f t="shared" si="54"/>
        <v>67.049931568335438</v>
      </c>
      <c r="P300" s="2">
        <f t="shared" si="51"/>
        <v>76.998176813237819</v>
      </c>
      <c r="Q300" s="2">
        <f t="shared" si="52"/>
        <v>26.868549279914085</v>
      </c>
      <c r="R300" s="2">
        <f t="shared" si="53"/>
        <v>1.9564135216169529</v>
      </c>
      <c r="S300" s="9">
        <f t="shared" si="57"/>
        <v>496.15140023376796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3">
      <c r="A301" s="5"/>
      <c r="B301" s="2"/>
      <c r="C301" s="2">
        <v>2000.9535519999999</v>
      </c>
      <c r="D301" s="2">
        <v>367.64100000000002</v>
      </c>
      <c r="E301" s="3">
        <f t="shared" si="55"/>
        <v>2045</v>
      </c>
      <c r="F301" s="4">
        <f>F300*SUM(economy!Z91:AB91)/SUM(economy!Z90:AB90)</f>
        <v>17166.423134743924</v>
      </c>
      <c r="G301" s="9">
        <f t="shared" si="59"/>
        <v>49.312993753760338</v>
      </c>
      <c r="H301" s="9">
        <f t="shared" si="59"/>
        <v>68.457272817570811</v>
      </c>
      <c r="I301" s="9">
        <f t="shared" si="59"/>
        <v>78.511566957240802</v>
      </c>
      <c r="J301" s="9">
        <f t="shared" si="59"/>
        <v>27.323460377011521</v>
      </c>
      <c r="K301" s="9">
        <f t="shared" si="59"/>
        <v>1.9825676572772384</v>
      </c>
      <c r="L301" s="9">
        <f t="shared" si="56"/>
        <v>500.58786156286067</v>
      </c>
      <c r="M301">
        <f t="shared" si="49"/>
        <v>17166.423134743924</v>
      </c>
      <c r="N301" s="2">
        <f t="shared" si="50"/>
        <v>49.313054786624193</v>
      </c>
      <c r="O301" s="2">
        <f t="shared" si="54"/>
        <v>68.457360949466363</v>
      </c>
      <c r="P301" s="2">
        <f t="shared" si="51"/>
        <v>78.511677057148475</v>
      </c>
      <c r="Q301" s="2">
        <f t="shared" si="52"/>
        <v>27.323490714911685</v>
      </c>
      <c r="R301" s="2">
        <f t="shared" si="53"/>
        <v>1.9825676577528295</v>
      </c>
      <c r="S301" s="9">
        <f t="shared" si="57"/>
        <v>500.58815116590358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3">
      <c r="A302" s="5"/>
      <c r="B302" s="2"/>
      <c r="C302" s="2">
        <v>2001.038356</v>
      </c>
      <c r="D302" s="2">
        <v>367.58699999999999</v>
      </c>
      <c r="E302" s="3">
        <f t="shared" si="55"/>
        <v>2046</v>
      </c>
      <c r="F302" s="4">
        <f>F301*SUM(economy!Z92:AB92)/SUM(economy!Z91:AB91)</f>
        <v>17376.527354976181</v>
      </c>
      <c r="G302" s="9">
        <f t="shared" si="59"/>
        <v>50.360709719730622</v>
      </c>
      <c r="H302" s="9">
        <f t="shared" si="59"/>
        <v>69.88081553009215</v>
      </c>
      <c r="I302" s="9">
        <f t="shared" si="59"/>
        <v>80.036729497336211</v>
      </c>
      <c r="J302" s="9">
        <f t="shared" si="59"/>
        <v>27.777395382763665</v>
      </c>
      <c r="K302" s="9">
        <f t="shared" si="59"/>
        <v>2.0084234275319757</v>
      </c>
      <c r="L302" s="9">
        <f t="shared" si="56"/>
        <v>505.06407355745466</v>
      </c>
      <c r="M302">
        <f t="shared" si="49"/>
        <v>17376.527354976181</v>
      </c>
      <c r="N302" s="2">
        <f t="shared" si="50"/>
        <v>50.360770752594476</v>
      </c>
      <c r="O302" s="2">
        <f t="shared" si="54"/>
        <v>69.880903419534221</v>
      </c>
      <c r="P302" s="2">
        <f t="shared" si="51"/>
        <v>80.036838119415108</v>
      </c>
      <c r="Q302" s="2">
        <f t="shared" si="52"/>
        <v>27.777423987554968</v>
      </c>
      <c r="R302" s="2">
        <f t="shared" si="53"/>
        <v>2.008423427820436</v>
      </c>
      <c r="S302" s="9">
        <f t="shared" si="57"/>
        <v>505.06435970691922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3">
      <c r="A303" s="5"/>
      <c r="B303" s="2"/>
      <c r="C303" s="2">
        <v>2001.123288</v>
      </c>
      <c r="D303" s="2">
        <v>367.53899999999999</v>
      </c>
      <c r="E303" s="3">
        <f t="shared" si="55"/>
        <v>2047</v>
      </c>
      <c r="F303" s="4">
        <f>F302*SUM(economy!Z93:AB93)/SUM(economy!Z92:AB92)</f>
        <v>17583.8077217217</v>
      </c>
      <c r="G303" s="9">
        <f t="shared" si="59"/>
        <v>51.421248947968607</v>
      </c>
      <c r="H303" s="9">
        <f t="shared" si="59"/>
        <v>71.320170129844641</v>
      </c>
      <c r="I303" s="9">
        <f t="shared" si="59"/>
        <v>81.572985319746451</v>
      </c>
      <c r="J303" s="9">
        <f t="shared" si="59"/>
        <v>28.230058628488539</v>
      </c>
      <c r="K303" s="9">
        <f t="shared" si="59"/>
        <v>2.0339697928201876</v>
      </c>
      <c r="L303" s="9">
        <f t="shared" si="56"/>
        <v>509.57843281886846</v>
      </c>
      <c r="M303">
        <f t="shared" si="49"/>
        <v>17583.8077217217</v>
      </c>
      <c r="N303" s="2">
        <f t="shared" si="50"/>
        <v>51.421309980832461</v>
      </c>
      <c r="O303" s="2">
        <f t="shared" si="54"/>
        <v>71.320257777500231</v>
      </c>
      <c r="P303" s="2">
        <f t="shared" si="51"/>
        <v>81.573092483832909</v>
      </c>
      <c r="Q303" s="2">
        <f t="shared" si="52"/>
        <v>28.230085599178047</v>
      </c>
      <c r="R303" s="2">
        <f t="shared" si="53"/>
        <v>2.0339697929951477</v>
      </c>
      <c r="S303" s="9">
        <f t="shared" si="57"/>
        <v>509.57871563433878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3">
      <c r="A304" s="5"/>
      <c r="B304" s="2"/>
      <c r="C304" s="2">
        <v>2001.2</v>
      </c>
      <c r="D304" s="2">
        <v>367.53199999999998</v>
      </c>
      <c r="E304" s="3">
        <f t="shared" si="55"/>
        <v>2048</v>
      </c>
      <c r="F304" s="4">
        <f>F303*SUM(economy!Z94:AB94)/SUM(economy!Z93:AB93)</f>
        <v>17788.178044873377</v>
      </c>
      <c r="G304" s="9">
        <f t="shared" si="59"/>
        <v>52.4944390906089</v>
      </c>
      <c r="H304" s="9">
        <f t="shared" si="59"/>
        <v>72.775027967291635</v>
      </c>
      <c r="I304" s="9">
        <f t="shared" si="59"/>
        <v>83.11976128270453</v>
      </c>
      <c r="J304" s="9">
        <f t="shared" si="59"/>
        <v>28.681191327635606</v>
      </c>
      <c r="K304" s="9">
        <f t="shared" si="59"/>
        <v>2.0591959192288671</v>
      </c>
      <c r="L304" s="9">
        <f t="shared" si="56"/>
        <v>514.12961558746952</v>
      </c>
      <c r="M304">
        <f t="shared" si="49"/>
        <v>17788.178044873377</v>
      </c>
      <c r="N304" s="2">
        <f t="shared" si="50"/>
        <v>52.494500123472754</v>
      </c>
      <c r="O304" s="2">
        <f t="shared" si="54"/>
        <v>72.775115373825898</v>
      </c>
      <c r="P304" s="2">
        <f t="shared" si="51"/>
        <v>83.11986700836863</v>
      </c>
      <c r="Q304" s="2">
        <f t="shared" si="52"/>
        <v>28.681216757574415</v>
      </c>
      <c r="R304" s="2">
        <f t="shared" si="53"/>
        <v>2.0591959193349858</v>
      </c>
      <c r="S304" s="9">
        <f t="shared" si="57"/>
        <v>514.12989518257666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3">
      <c r="A305" s="5"/>
      <c r="B305" s="2"/>
      <c r="C305" s="2">
        <v>2001.284932</v>
      </c>
      <c r="D305" s="2">
        <v>367.69200000000001</v>
      </c>
      <c r="E305" s="3">
        <f t="shared" si="55"/>
        <v>2049</v>
      </c>
      <c r="F305" s="4">
        <f>F304*SUM(economy!Z95:AB95)/SUM(economy!Z94:AB94)</f>
        <v>17989.55419085094</v>
      </c>
      <c r="G305" s="9">
        <f t="shared" si="59"/>
        <v>53.580102539357043</v>
      </c>
      <c r="H305" s="9">
        <f t="shared" si="59"/>
        <v>74.245073149032748</v>
      </c>
      <c r="I305" s="9">
        <f t="shared" si="59"/>
        <v>84.676478988756799</v>
      </c>
      <c r="J305" s="9">
        <f t="shared" si="59"/>
        <v>29.130539361106614</v>
      </c>
      <c r="K305" s="9">
        <f t="shared" si="59"/>
        <v>2.0840911891737091</v>
      </c>
      <c r="L305" s="9">
        <f t="shared" si="56"/>
        <v>518.71628522742685</v>
      </c>
      <c r="M305">
        <f t="shared" si="49"/>
        <v>17989.55419085094</v>
      </c>
      <c r="N305" s="2">
        <f t="shared" si="50"/>
        <v>53.580163572220897</v>
      </c>
      <c r="O305" s="2">
        <f t="shared" si="54"/>
        <v>74.245160315109018</v>
      </c>
      <c r="P305" s="2">
        <f t="shared" si="51"/>
        <v>84.676583295305917</v>
      </c>
      <c r="Q305" s="2">
        <f t="shared" si="52"/>
        <v>29.130563338312967</v>
      </c>
      <c r="R305" s="2">
        <f t="shared" si="53"/>
        <v>2.0840911892380736</v>
      </c>
      <c r="S305" s="9">
        <f t="shared" si="57"/>
        <v>518.71656171018685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3">
      <c r="A306" s="5"/>
      <c r="B306" s="2"/>
      <c r="C306" s="2">
        <v>2001.367123</v>
      </c>
      <c r="D306" s="2">
        <v>367.93900000000002</v>
      </c>
      <c r="E306" s="3">
        <f t="shared" si="55"/>
        <v>2050</v>
      </c>
      <c r="F306" s="4">
        <f>F305*SUM(economy!Z96:AB96)/SUM(economy!Z95:AB95)</f>
        <v>18187.854177522546</v>
      </c>
      <c r="G306" s="9">
        <f t="shared" si="59"/>
        <v>54.67805655100522</v>
      </c>
      <c r="H306" s="9">
        <f t="shared" si="59"/>
        <v>75.729982750833088</v>
      </c>
      <c r="I306" s="9">
        <f t="shared" si="59"/>
        <v>86.242555164269689</v>
      </c>
      <c r="J306" s="9">
        <f t="shared" si="59"/>
        <v>29.577853251995119</v>
      </c>
      <c r="K306" s="9">
        <f t="shared" si="59"/>
        <v>2.1086452128309543</v>
      </c>
      <c r="L306" s="9">
        <f t="shared" si="56"/>
        <v>523.33709293093409</v>
      </c>
      <c r="M306">
        <f t="shared" si="49"/>
        <v>18187.854177522546</v>
      </c>
      <c r="N306" s="2">
        <f t="shared" si="50"/>
        <v>54.678117583869074</v>
      </c>
      <c r="O306" s="2">
        <f t="shared" si="54"/>
        <v>75.73006967711288</v>
      </c>
      <c r="P306" s="2">
        <f t="shared" si="51"/>
        <v>86.242658070752071</v>
      </c>
      <c r="Q306" s="2">
        <f t="shared" si="52"/>
        <v>29.577875859459052</v>
      </c>
      <c r="R306" s="2">
        <f t="shared" si="53"/>
        <v>2.1086452128699933</v>
      </c>
      <c r="S306" s="9">
        <f t="shared" si="57"/>
        <v>523.337366404063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3">
      <c r="A307" s="5"/>
      <c r="B307" s="2"/>
      <c r="C307" s="2">
        <v>2001.452055</v>
      </c>
      <c r="D307" s="2">
        <v>368.20100000000002</v>
      </c>
      <c r="E307" s="3">
        <f t="shared" si="55"/>
        <v>2051</v>
      </c>
      <c r="F307" s="4">
        <f>F306*SUM(economy!Z97:AB97)/SUM(economy!Z96:AB96)</f>
        <v>18382.998268210718</v>
      </c>
      <c r="G307" s="9">
        <f t="shared" si="59"/>
        <v>55.788113378741336</v>
      </c>
      <c r="H307" s="9">
        <f t="shared" si="59"/>
        <v>77.229427038979267</v>
      </c>
      <c r="I307" s="9">
        <f t="shared" si="59"/>
        <v>87.817402048103247</v>
      </c>
      <c r="J307" s="9">
        <f t="shared" si="59"/>
        <v>30.022888152910081</v>
      </c>
      <c r="K307" s="9">
        <f t="shared" si="59"/>
        <v>2.1328478395275665</v>
      </c>
      <c r="L307" s="9">
        <f t="shared" si="56"/>
        <v>527.99067845826153</v>
      </c>
      <c r="M307">
        <f t="shared" si="49"/>
        <v>18382.998268210718</v>
      </c>
      <c r="N307" s="2">
        <f t="shared" si="50"/>
        <v>55.788174411605191</v>
      </c>
      <c r="O307" s="2">
        <f t="shared" si="54"/>
        <v>77.229513726122264</v>
      </c>
      <c r="P307" s="2">
        <f t="shared" si="51"/>
        <v>87.817503573311427</v>
      </c>
      <c r="Q307" s="2">
        <f t="shared" si="52"/>
        <v>30.022909468880673</v>
      </c>
      <c r="R307" s="2">
        <f t="shared" si="53"/>
        <v>2.1328478395512445</v>
      </c>
      <c r="S307" s="9">
        <f t="shared" si="57"/>
        <v>527.9909490194708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3">
      <c r="A308" s="5"/>
      <c r="B308" s="2"/>
      <c r="C308" s="2">
        <v>2001.5342470000001</v>
      </c>
      <c r="D308" s="2">
        <v>368.61700000000002</v>
      </c>
      <c r="E308" s="3">
        <f t="shared" si="55"/>
        <v>2052</v>
      </c>
      <c r="F308" s="4">
        <f>F307*SUM(economy!Z98:AB98)/SUM(economy!Z97:AB97)</f>
        <v>17646.163611119853</v>
      </c>
      <c r="G308" s="9">
        <f t="shared" si="59"/>
        <v>56.910080409195508</v>
      </c>
      <c r="H308" s="9">
        <f t="shared" si="59"/>
        <v>78.743069699853208</v>
      </c>
      <c r="I308" s="9">
        <f t="shared" si="59"/>
        <v>89.400427789190331</v>
      </c>
      <c r="J308" s="9">
        <f t="shared" si="59"/>
        <v>30.465403845057175</v>
      </c>
      <c r="K308" s="9">
        <f t="shared" si="59"/>
        <v>2.1566891690631471</v>
      </c>
      <c r="L308" s="9">
        <f t="shared" si="56"/>
        <v>532.67567091235935</v>
      </c>
      <c r="M308">
        <f t="shared" si="49"/>
        <v>17646.163611119853</v>
      </c>
      <c r="N308" s="2">
        <f t="shared" si="50"/>
        <v>56.910141442059363</v>
      </c>
      <c r="O308" s="2">
        <f t="shared" si="54"/>
        <v>78.743156148517286</v>
      </c>
      <c r="P308" s="2">
        <f t="shared" si="51"/>
        <v>89.400527951664628</v>
      </c>
      <c r="Q308" s="2">
        <f t="shared" si="52"/>
        <v>30.465423943313382</v>
      </c>
      <c r="R308" s="2">
        <f t="shared" si="53"/>
        <v>2.1566891690775085</v>
      </c>
      <c r="S308" s="9">
        <f t="shared" si="57"/>
        <v>532.67593865463209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3">
      <c r="A309" s="5"/>
      <c r="B309" s="2"/>
      <c r="C309" s="2">
        <v>2001.6191779999999</v>
      </c>
      <c r="D309" s="2">
        <v>369.166</v>
      </c>
      <c r="E309" s="3">
        <f t="shared" si="55"/>
        <v>2053</v>
      </c>
      <c r="F309" s="4">
        <f>F308*SUM(economy!Z99:AB99)/SUM(economy!Z98:AB98)</f>
        <v>17820.881884126509</v>
      </c>
      <c r="G309" s="9">
        <f t="shared" si="59"/>
        <v>57.987076310343667</v>
      </c>
      <c r="H309" s="9">
        <f t="shared" si="59"/>
        <v>80.183361931731511</v>
      </c>
      <c r="I309" s="9">
        <f t="shared" si="59"/>
        <v>90.851507019350734</v>
      </c>
      <c r="J309" s="9">
        <f t="shared" si="59"/>
        <v>30.796157065943916</v>
      </c>
      <c r="K309" s="9">
        <f t="shared" si="59"/>
        <v>2.1365564900055465</v>
      </c>
      <c r="L309" s="9">
        <f t="shared" si="56"/>
        <v>536.95465881737539</v>
      </c>
      <c r="M309">
        <f t="shared" si="49"/>
        <v>17820.881884126509</v>
      </c>
      <c r="N309" s="2">
        <f t="shared" si="50"/>
        <v>57.987137343207522</v>
      </c>
      <c r="O309" s="2">
        <f t="shared" si="54"/>
        <v>80.183448142572729</v>
      </c>
      <c r="P309" s="2">
        <f t="shared" si="51"/>
        <v>90.851605837382607</v>
      </c>
      <c r="Q309" s="2">
        <f t="shared" si="52"/>
        <v>30.796176016049934</v>
      </c>
      <c r="R309" s="2">
        <f t="shared" si="53"/>
        <v>2.1365564900142573</v>
      </c>
      <c r="S309" s="9">
        <f t="shared" si="57"/>
        <v>536.95492382922703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3">
      <c r="A310" s="5"/>
      <c r="B310" s="2"/>
      <c r="C310" s="2">
        <v>2001.7041099999999</v>
      </c>
      <c r="D310" s="2">
        <v>369.66</v>
      </c>
      <c r="E310" s="3">
        <f t="shared" si="55"/>
        <v>2054</v>
      </c>
      <c r="F310" s="4">
        <f>F309*SUM(economy!Z100:AB100)/SUM(economy!Z99:AB99)</f>
        <v>17996.684202224587</v>
      </c>
      <c r="G310" s="9">
        <f t="shared" si="59"/>
        <v>59.074735768060307</v>
      </c>
      <c r="H310" s="9">
        <f t="shared" si="59"/>
        <v>81.636097348259796</v>
      </c>
      <c r="I310" s="9">
        <f t="shared" si="59"/>
        <v>92.30935772499555</v>
      </c>
      <c r="J310" s="9">
        <f t="shared" si="59"/>
        <v>31.128522234716296</v>
      </c>
      <c r="K310" s="9">
        <f t="shared" si="59"/>
        <v>2.1325481387168663</v>
      </c>
      <c r="L310" s="9">
        <f t="shared" si="56"/>
        <v>541.28126121474884</v>
      </c>
      <c r="M310">
        <f t="shared" si="49"/>
        <v>17996.684202224587</v>
      </c>
      <c r="N310" s="2">
        <f t="shared" si="50"/>
        <v>59.074796800924162</v>
      </c>
      <c r="O310" s="2">
        <f t="shared" si="54"/>
        <v>81.636183321932407</v>
      </c>
      <c r="P310" s="2">
        <f t="shared" si="51"/>
        <v>92.309455216630937</v>
      </c>
      <c r="Q310" s="2">
        <f t="shared" si="52"/>
        <v>31.128540102262335</v>
      </c>
      <c r="R310" s="2">
        <f t="shared" si="53"/>
        <v>2.1325481387221492</v>
      </c>
      <c r="S310" s="9">
        <f t="shared" si="57"/>
        <v>541.28152358047191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3">
      <c r="A311" s="5"/>
      <c r="B311" s="2"/>
      <c r="C311" s="2">
        <v>2001.7863010000001</v>
      </c>
      <c r="D311" s="2">
        <v>369.74</v>
      </c>
      <c r="E311" s="3">
        <f t="shared" si="55"/>
        <v>2055</v>
      </c>
      <c r="F311" s="4">
        <f>F310*SUM(economy!Z101:AB101)/SUM(economy!Z100:AB100)</f>
        <v>18169.308910108171</v>
      </c>
      <c r="G311" s="9">
        <f t="shared" ref="G311:K326" si="60">G310*(1-G$5)+G$4*$F310*$L$4/1000</f>
        <v>60.173124944721899</v>
      </c>
      <c r="H311" s="9">
        <f t="shared" si="60"/>
        <v>83.101343506136516</v>
      </c>
      <c r="I311" s="9">
        <f t="shared" si="60"/>
        <v>93.774051876444673</v>
      </c>
      <c r="J311" s="9">
        <f t="shared" si="60"/>
        <v>31.462534501198707</v>
      </c>
      <c r="K311" s="9">
        <f t="shared" si="60"/>
        <v>2.1383705807230391</v>
      </c>
      <c r="L311" s="9">
        <f t="shared" si="56"/>
        <v>545.64942540922493</v>
      </c>
      <c r="M311">
        <f t="shared" si="49"/>
        <v>18169.308910108171</v>
      </c>
      <c r="N311" s="2">
        <f t="shared" si="50"/>
        <v>60.173185977585753</v>
      </c>
      <c r="O311" s="2">
        <f t="shared" si="54"/>
        <v>83.101429243292984</v>
      </c>
      <c r="P311" s="2">
        <f t="shared" si="51"/>
        <v>93.774148059487288</v>
      </c>
      <c r="Q311" s="2">
        <f t="shared" si="52"/>
        <v>31.462551348028011</v>
      </c>
      <c r="R311" s="2">
        <f t="shared" si="53"/>
        <v>2.1383705807262432</v>
      </c>
      <c r="S311" s="9">
        <f t="shared" si="57"/>
        <v>545.64968520912021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3">
      <c r="A312" s="5"/>
      <c r="B312" s="2"/>
      <c r="C312" s="2">
        <v>2001.8712330000001</v>
      </c>
      <c r="D312" s="2">
        <v>369.46</v>
      </c>
      <c r="E312" s="3">
        <f t="shared" si="55"/>
        <v>2056</v>
      </c>
      <c r="F312" s="4">
        <f>F311*SUM(economy!Z102:AB102)/SUM(economy!Z101:AB101)</f>
        <v>18338.696805555232</v>
      </c>
      <c r="G312" s="9">
        <f t="shared" si="60"/>
        <v>61.282049901676857</v>
      </c>
      <c r="H312" s="9">
        <f t="shared" si="60"/>
        <v>84.578767620781889</v>
      </c>
      <c r="I312" s="9">
        <f t="shared" si="60"/>
        <v>95.245020229303591</v>
      </c>
      <c r="J312" s="9">
        <f t="shared" si="60"/>
        <v>31.797726812931845</v>
      </c>
      <c r="K312" s="9">
        <f t="shared" si="60"/>
        <v>2.1500065166936926</v>
      </c>
      <c r="L312" s="9">
        <f t="shared" si="56"/>
        <v>550.05357108138787</v>
      </c>
      <c r="M312">
        <f t="shared" si="49"/>
        <v>18338.696805555232</v>
      </c>
      <c r="N312" s="2">
        <f t="shared" si="50"/>
        <v>61.282110934540711</v>
      </c>
      <c r="O312" s="2">
        <f t="shared" si="54"/>
        <v>84.578853122072871</v>
      </c>
      <c r="P312" s="2">
        <f t="shared" si="51"/>
        <v>95.245115121318165</v>
      </c>
      <c r="Q312" s="2">
        <f t="shared" si="52"/>
        <v>31.797742697354757</v>
      </c>
      <c r="R312" s="2">
        <f t="shared" si="53"/>
        <v>2.1500065166956359</v>
      </c>
      <c r="S312" s="9">
        <f t="shared" si="57"/>
        <v>550.05382839198205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3">
      <c r="A313" s="5"/>
      <c r="B313" s="2"/>
      <c r="C313" s="2">
        <v>2001.9534249999999</v>
      </c>
      <c r="D313" s="2">
        <v>369.29599999999999</v>
      </c>
      <c r="E313" s="3">
        <f t="shared" si="55"/>
        <v>2057</v>
      </c>
      <c r="F313" s="4">
        <f>F312*SUM(economy!Z103:AB103)/SUM(economy!Z102:AB102)</f>
        <v>18504.79157980029</v>
      </c>
      <c r="G313" s="9">
        <f t="shared" si="60"/>
        <v>62.401313086992431</v>
      </c>
      <c r="H313" s="9">
        <f t="shared" si="60"/>
        <v>86.068032264222353</v>
      </c>
      <c r="I313" s="9">
        <f t="shared" si="60"/>
        <v>96.721692285696093</v>
      </c>
      <c r="J313" s="9">
        <f t="shared" si="60"/>
        <v>32.133651850077463</v>
      </c>
      <c r="K313" s="9">
        <f t="shared" si="60"/>
        <v>2.165016551968669</v>
      </c>
      <c r="L313" s="9">
        <f t="shared" si="56"/>
        <v>554.48970603895702</v>
      </c>
      <c r="M313">
        <f t="shared" si="49"/>
        <v>18504.79157980029</v>
      </c>
      <c r="N313" s="2">
        <f t="shared" si="50"/>
        <v>62.401374119856285</v>
      </c>
      <c r="O313" s="2">
        <f t="shared" si="54"/>
        <v>86.068117530296718</v>
      </c>
      <c r="P313" s="2">
        <f t="shared" si="51"/>
        <v>96.721785904011597</v>
      </c>
      <c r="Q313" s="2">
        <f t="shared" si="52"/>
        <v>32.133666827073228</v>
      </c>
      <c r="R313" s="2">
        <f t="shared" si="53"/>
        <v>2.1650165519698481</v>
      </c>
      <c r="S313" s="9">
        <f t="shared" si="57"/>
        <v>554.48996093320773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3">
      <c r="A314" s="5"/>
      <c r="B314" s="2"/>
      <c r="C314" s="2">
        <v>2002.038356</v>
      </c>
      <c r="D314" s="2">
        <v>369.37099999999998</v>
      </c>
      <c r="E314" s="3">
        <f t="shared" si="55"/>
        <v>2058</v>
      </c>
      <c r="F314" s="4">
        <f>F313*SUM(economy!Z104:AB104)/SUM(economy!Z103:AB103)</f>
        <v>18667.539942979878</v>
      </c>
      <c r="G314" s="9">
        <f t="shared" si="60"/>
        <v>63.530713512050667</v>
      </c>
      <c r="H314" s="9">
        <f t="shared" si="60"/>
        <v>87.568795649550751</v>
      </c>
      <c r="I314" s="9">
        <f t="shared" si="60"/>
        <v>98.203496745786978</v>
      </c>
      <c r="J314" s="9">
        <f t="shared" si="60"/>
        <v>32.46988123776331</v>
      </c>
      <c r="K314" s="9">
        <f t="shared" si="60"/>
        <v>2.1819184752914307</v>
      </c>
      <c r="L314" s="9">
        <f t="shared" si="56"/>
        <v>558.95480562044315</v>
      </c>
      <c r="M314">
        <f t="shared" si="49"/>
        <v>18667.539942979878</v>
      </c>
      <c r="N314" s="2">
        <f t="shared" si="50"/>
        <v>63.530774544914522</v>
      </c>
      <c r="O314" s="2">
        <f t="shared" si="54"/>
        <v>87.568880681055603</v>
      </c>
      <c r="P314" s="2">
        <f t="shared" si="51"/>
        <v>98.203589107499795</v>
      </c>
      <c r="Q314" s="2">
        <f t="shared" si="52"/>
        <v>32.469895359170394</v>
      </c>
      <c r="R314" s="2">
        <f t="shared" si="53"/>
        <v>2.1819184752921457</v>
      </c>
      <c r="S314" s="9">
        <f t="shared" si="57"/>
        <v>558.95505816793252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3">
      <c r="A315" s="5"/>
      <c r="B315" s="2"/>
      <c r="C315" s="2">
        <v>2002.123288</v>
      </c>
      <c r="D315" s="2">
        <v>369.43900000000002</v>
      </c>
      <c r="E315" s="3">
        <f t="shared" si="55"/>
        <v>2059</v>
      </c>
      <c r="F315" s="4">
        <f>F314*SUM(economy!Z105:AB105)/SUM(economy!Z104:AB104)</f>
        <v>18826.891456415637</v>
      </c>
      <c r="G315" s="9">
        <f t="shared" si="60"/>
        <v>64.670046935800613</v>
      </c>
      <c r="H315" s="9">
        <f t="shared" si="60"/>
        <v>89.080711926382889</v>
      </c>
      <c r="I315" s="9">
        <f t="shared" si="60"/>
        <v>99.689861972090469</v>
      </c>
      <c r="J315" s="9">
        <f t="shared" si="60"/>
        <v>32.806004818148054</v>
      </c>
      <c r="K315" s="9">
        <f t="shared" si="60"/>
        <v>2.1998107782191916</v>
      </c>
      <c r="L315" s="9">
        <f t="shared" si="56"/>
        <v>563.44643643064114</v>
      </c>
      <c r="M315">
        <f t="shared" si="49"/>
        <v>18826.891456415637</v>
      </c>
      <c r="N315" s="2">
        <f t="shared" si="50"/>
        <v>64.670107968664468</v>
      </c>
      <c r="O315" s="2">
        <f t="shared" si="54"/>
        <v>89.08079672396353</v>
      </c>
      <c r="P315" s="2">
        <f t="shared" si="51"/>
        <v>99.689953094067491</v>
      </c>
      <c r="Q315" s="2">
        <f t="shared" si="52"/>
        <v>32.806018132843548</v>
      </c>
      <c r="R315" s="2">
        <f t="shared" si="53"/>
        <v>2.199810778219625</v>
      </c>
      <c r="S315" s="9">
        <f t="shared" si="57"/>
        <v>563.44668669775865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3">
      <c r="A316" s="5"/>
      <c r="B316" s="2"/>
      <c r="C316" s="2">
        <v>2002.2</v>
      </c>
      <c r="D316" s="2">
        <v>369.49400000000003</v>
      </c>
      <c r="E316" s="3">
        <f t="shared" si="55"/>
        <v>2060</v>
      </c>
      <c r="F316" s="4">
        <f>F315*SUM(economy!Z106:AB106)/SUM(economy!Z105:AB105)</f>
        <v>18982.79844326789</v>
      </c>
      <c r="G316" s="9">
        <f t="shared" si="60"/>
        <v>65.819106038774336</v>
      </c>
      <c r="H316" s="9">
        <f t="shared" si="60"/>
        <v>90.60343145975321</v>
      </c>
      <c r="I316" s="9">
        <f t="shared" si="60"/>
        <v>101.18021642234933</v>
      </c>
      <c r="J316" s="9">
        <f t="shared" si="60"/>
        <v>33.14162994438567</v>
      </c>
      <c r="K316" s="9">
        <f t="shared" si="60"/>
        <v>2.2181443002283432</v>
      </c>
      <c r="L316" s="9">
        <f t="shared" si="56"/>
        <v>567.96252816549099</v>
      </c>
      <c r="M316">
        <f t="shared" si="49"/>
        <v>18982.79844326789</v>
      </c>
      <c r="N316" s="2">
        <f t="shared" si="50"/>
        <v>65.819167071638191</v>
      </c>
      <c r="O316" s="2">
        <f t="shared" si="54"/>
        <v>90.603516024053164</v>
      </c>
      <c r="P316" s="2">
        <f t="shared" si="51"/>
        <v>101.18030632123106</v>
      </c>
      <c r="Q316" s="2">
        <f t="shared" si="52"/>
        <v>33.141642498454473</v>
      </c>
      <c r="R316" s="2">
        <f t="shared" si="53"/>
        <v>2.2181443002286061</v>
      </c>
      <c r="S316" s="9">
        <f t="shared" si="57"/>
        <v>567.96277621560557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3">
      <c r="A317" s="5"/>
      <c r="B317" s="2"/>
      <c r="C317" s="2">
        <v>2002.284932</v>
      </c>
      <c r="D317" s="2">
        <v>369.65</v>
      </c>
      <c r="E317" s="3">
        <f t="shared" si="55"/>
        <v>2061</v>
      </c>
      <c r="F317" s="4">
        <f>F316*SUM(economy!Z107:AB107)/SUM(economy!Z106:AB106)</f>
        <v>19135.215948001289</v>
      </c>
      <c r="G317" s="9">
        <f t="shared" si="60"/>
        <v>66.977680591649843</v>
      </c>
      <c r="H317" s="9">
        <f t="shared" si="60"/>
        <v>92.136601099853792</v>
      </c>
      <c r="I317" s="9">
        <f t="shared" si="60"/>
        <v>102.67398906318084</v>
      </c>
      <c r="J317" s="9">
        <f t="shared" si="60"/>
        <v>33.476380804436829</v>
      </c>
      <c r="K317" s="9">
        <f t="shared" si="60"/>
        <v>2.2365837202749339</v>
      </c>
      <c r="L317" s="9">
        <f t="shared" si="56"/>
        <v>572.50123527939627</v>
      </c>
      <c r="M317">
        <f t="shared" si="49"/>
        <v>19135.215948001289</v>
      </c>
      <c r="N317" s="2">
        <f t="shared" si="50"/>
        <v>66.977741624513698</v>
      </c>
      <c r="O317" s="2">
        <f t="shared" si="54"/>
        <v>92.136685431514834</v>
      </c>
      <c r="P317" s="2">
        <f t="shared" si="51"/>
        <v>102.67407775538442</v>
      </c>
      <c r="Q317" s="2">
        <f t="shared" si="52"/>
        <v>33.476392641331152</v>
      </c>
      <c r="R317" s="2">
        <f t="shared" si="53"/>
        <v>2.2365837202750933</v>
      </c>
      <c r="S317" s="9">
        <f t="shared" si="57"/>
        <v>572.50148117301922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3">
      <c r="A318" s="5"/>
      <c r="B318" s="2"/>
      <c r="C318" s="2">
        <v>2002.367123</v>
      </c>
      <c r="D318" s="2">
        <v>369.90699999999998</v>
      </c>
      <c r="E318" s="3">
        <f t="shared" si="55"/>
        <v>2062</v>
      </c>
      <c r="F318" s="4">
        <f>F317*SUM(economy!Z108:AB108)/SUM(economy!Z107:AB107)</f>
        <v>19284.101725600893</v>
      </c>
      <c r="G318" s="9">
        <f t="shared" si="60"/>
        <v>68.14555762134006</v>
      </c>
      <c r="H318" s="9">
        <f t="shared" si="60"/>
        <v>93.679864447225398</v>
      </c>
      <c r="I318" s="9">
        <f t="shared" si="60"/>
        <v>104.17060977208078</v>
      </c>
      <c r="J318" s="9">
        <f t="shared" si="60"/>
        <v>33.809897778751221</v>
      </c>
      <c r="K318" s="9">
        <f t="shared" si="60"/>
        <v>2.2549235452764451</v>
      </c>
      <c r="L318" s="9">
        <f t="shared" si="56"/>
        <v>577.06085316467386</v>
      </c>
      <c r="M318">
        <f t="shared" si="49"/>
        <v>19284.101725600893</v>
      </c>
      <c r="N318" s="2">
        <f t="shared" si="50"/>
        <v>68.145618654203915</v>
      </c>
      <c r="O318" s="2">
        <f t="shared" si="54"/>
        <v>93.679948546887516</v>
      </c>
      <c r="P318" s="2">
        <f t="shared" si="51"/>
        <v>104.17069727380297</v>
      </c>
      <c r="Q318" s="2">
        <f t="shared" si="52"/>
        <v>33.809908939440987</v>
      </c>
      <c r="R318" s="2">
        <f t="shared" si="53"/>
        <v>2.2549235452765419</v>
      </c>
      <c r="S318" s="9">
        <f t="shared" si="57"/>
        <v>577.06109695961186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3">
      <c r="A319" s="5"/>
      <c r="B319" s="2"/>
      <c r="C319" s="2">
        <v>2002.452055</v>
      </c>
      <c r="D319" s="2">
        <v>370.37400000000002</v>
      </c>
      <c r="E319" s="3">
        <f t="shared" si="55"/>
        <v>2063</v>
      </c>
      <c r="F319" s="4">
        <f>F318*SUM(economy!Z109:AB109)/SUM(economy!Z108:AB108)</f>
        <v>19429.416248249086</v>
      </c>
      <c r="G319" s="9">
        <f t="shared" si="60"/>
        <v>69.322521576423682</v>
      </c>
      <c r="H319" s="9">
        <f t="shared" si="60"/>
        <v>95.232862116206277</v>
      </c>
      <c r="I319" s="9">
        <f t="shared" si="60"/>
        <v>105.66950973241143</v>
      </c>
      <c r="J319" s="9">
        <f t="shared" si="60"/>
        <v>34.141836833377774</v>
      </c>
      <c r="K319" s="9">
        <f t="shared" si="60"/>
        <v>2.2730371540439362</v>
      </c>
      <c r="L319" s="9">
        <f t="shared" si="56"/>
        <v>581.63976741246313</v>
      </c>
      <c r="M319">
        <f t="shared" si="49"/>
        <v>19429.416248249086</v>
      </c>
      <c r="N319" s="2">
        <f t="shared" si="50"/>
        <v>69.322582609287537</v>
      </c>
      <c r="O319" s="2">
        <f t="shared" si="54"/>
        <v>95.232945984507708</v>
      </c>
      <c r="P319" s="2">
        <f t="shared" si="51"/>
        <v>105.66959605963162</v>
      </c>
      <c r="Q319" s="2">
        <f t="shared" si="52"/>
        <v>34.141847356492427</v>
      </c>
      <c r="R319" s="2">
        <f t="shared" si="53"/>
        <v>2.2730371540439949</v>
      </c>
      <c r="S319" s="9">
        <f t="shared" si="57"/>
        <v>581.64000916396321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3">
      <c r="A320" s="5"/>
      <c r="B320" s="2"/>
      <c r="C320" s="2">
        <v>2002.5342470000001</v>
      </c>
      <c r="D320" s="2">
        <v>370.93799999999999</v>
      </c>
      <c r="E320" s="3">
        <f t="shared" si="55"/>
        <v>2064</v>
      </c>
      <c r="F320" s="4">
        <f>F319*SUM(economy!Z110:AB110)/SUM(economy!Z109:AB109)</f>
        <v>19571.122721544867</v>
      </c>
      <c r="G320" s="9">
        <f t="shared" si="60"/>
        <v>70.508354492983486</v>
      </c>
      <c r="H320" s="9">
        <f t="shared" si="60"/>
        <v>96.795231998283214</v>
      </c>
      <c r="I320" s="9">
        <f t="shared" si="60"/>
        <v>107.1701218240908</v>
      </c>
      <c r="J320" s="9">
        <f t="shared" si="60"/>
        <v>34.471868948528233</v>
      </c>
      <c r="K320" s="9">
        <f t="shared" si="60"/>
        <v>2.2908458911780598</v>
      </c>
      <c r="L320" s="9">
        <f t="shared" si="56"/>
        <v>586.23642315506379</v>
      </c>
      <c r="M320">
        <f t="shared" si="49"/>
        <v>19571.122721544867</v>
      </c>
      <c r="N320" s="2">
        <f t="shared" si="50"/>
        <v>70.50841552584734</v>
      </c>
      <c r="O320" s="2">
        <f t="shared" si="54"/>
        <v>96.795315635860433</v>
      </c>
      <c r="P320" s="2">
        <f t="shared" si="51"/>
        <v>107.17020699257387</v>
      </c>
      <c r="Q320" s="2">
        <f t="shared" si="52"/>
        <v>34.471878870490428</v>
      </c>
      <c r="R320" s="2">
        <f t="shared" si="53"/>
        <v>2.2908458911780953</v>
      </c>
      <c r="S320" s="9">
        <f t="shared" si="57"/>
        <v>586.23666291595009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3">
      <c r="A321" s="5"/>
      <c r="B321" s="2"/>
      <c r="C321" s="2">
        <v>2002.6191779999999</v>
      </c>
      <c r="D321" s="2">
        <v>371.43299999999999</v>
      </c>
      <c r="E321" s="3">
        <f t="shared" si="55"/>
        <v>2065</v>
      </c>
      <c r="F321" s="4">
        <f>F320*SUM(economy!Z111:AB111)/SUM(economy!Z110:AB110)</f>
        <v>19709.187105163299</v>
      </c>
      <c r="G321" s="9">
        <f t="shared" si="60"/>
        <v>71.702836161434576</v>
      </c>
      <c r="H321" s="9">
        <f t="shared" si="60"/>
        <v>98.366609526240993</v>
      </c>
      <c r="I321" s="9">
        <f t="shared" si="60"/>
        <v>108.67188101147464</v>
      </c>
      <c r="J321" s="9">
        <f t="shared" si="60"/>
        <v>34.799679581688778</v>
      </c>
      <c r="K321" s="9">
        <f t="shared" si="60"/>
        <v>2.3083003223308927</v>
      </c>
      <c r="L321" s="9">
        <f t="shared" si="56"/>
        <v>590.84930660316991</v>
      </c>
      <c r="M321">
        <f t="shared" si="49"/>
        <v>19709.187105163299</v>
      </c>
      <c r="N321" s="2">
        <f t="shared" si="50"/>
        <v>71.70289719429843</v>
      </c>
      <c r="O321" s="2">
        <f t="shared" si="54"/>
        <v>98.366692933728743</v>
      </c>
      <c r="P321" s="2">
        <f t="shared" si="51"/>
        <v>108.67196503677387</v>
      </c>
      <c r="Q321" s="2">
        <f t="shared" si="52"/>
        <v>34.799688936840468</v>
      </c>
      <c r="R321" s="2">
        <f t="shared" si="53"/>
        <v>2.3083003223309144</v>
      </c>
      <c r="S321" s="9">
        <f t="shared" si="57"/>
        <v>590.84954442397247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3">
      <c r="A322" s="5"/>
      <c r="B322" s="2"/>
      <c r="C322" s="2">
        <v>2002.7041099999999</v>
      </c>
      <c r="D322" s="2">
        <v>371.77300000000002</v>
      </c>
      <c r="E322" s="3">
        <f t="shared" si="55"/>
        <v>2066</v>
      </c>
      <c r="F322" s="4">
        <f>F321*SUM(economy!Z112:AB112)/SUM(economy!Z111:AB111)</f>
        <v>19843.578134663538</v>
      </c>
      <c r="G322" s="9">
        <f t="shared" si="60"/>
        <v>72.905744294613555</v>
      </c>
      <c r="H322" s="9">
        <f t="shared" si="60"/>
        <v>99.946627939525101</v>
      </c>
      <c r="I322" s="9">
        <f t="shared" si="60"/>
        <v>110.17422472913569</v>
      </c>
      <c r="J322" s="9">
        <f t="shared" si="60"/>
        <v>35.124968163827241</v>
      </c>
      <c r="K322" s="9">
        <f t="shared" si="60"/>
        <v>2.3253688659174565</v>
      </c>
      <c r="L322" s="9">
        <f t="shared" si="56"/>
        <v>595.47693399301909</v>
      </c>
      <c r="M322">
        <f t="shared" si="49"/>
        <v>19843.578134663538</v>
      </c>
      <c r="N322" s="2">
        <f t="shared" si="50"/>
        <v>72.90580532747741</v>
      </c>
      <c r="O322" s="2">
        <f t="shared" si="54"/>
        <v>99.946711117556362</v>
      </c>
      <c r="P322" s="2">
        <f t="shared" si="51"/>
        <v>110.17430762659559</v>
      </c>
      <c r="Q322" s="2">
        <f t="shared" si="52"/>
        <v>35.124976984548525</v>
      </c>
      <c r="R322" s="2">
        <f t="shared" si="53"/>
        <v>2.3253688659174698</v>
      </c>
      <c r="S322" s="9">
        <f t="shared" si="57"/>
        <v>595.4771699220953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3">
      <c r="A323" s="5"/>
      <c r="B323" s="2"/>
      <c r="C323" s="2">
        <v>2002.7863010000001</v>
      </c>
      <c r="D323" s="2">
        <v>371.899</v>
      </c>
      <c r="E323" s="3">
        <f t="shared" si="55"/>
        <v>2067</v>
      </c>
      <c r="F323" s="4">
        <f>F322*SUM(economy!Z113:AB113)/SUM(economy!Z112:AB112)</f>
        <v>19974.267342318934</v>
      </c>
      <c r="G323" s="9">
        <f t="shared" si="60"/>
        <v>74.116854697198647</v>
      </c>
      <c r="H323" s="9">
        <f t="shared" si="60"/>
        <v>101.53491855092199</v>
      </c>
      <c r="I323" s="9">
        <f t="shared" si="60"/>
        <v>111.6765932657411</v>
      </c>
      <c r="J323" s="9">
        <f t="shared" si="60"/>
        <v>35.44744762693999</v>
      </c>
      <c r="K323" s="9">
        <f t="shared" si="60"/>
        <v>2.3420308989240555</v>
      </c>
      <c r="L323" s="9">
        <f t="shared" si="56"/>
        <v>600.11784503972581</v>
      </c>
      <c r="M323">
        <f t="shared" si="49"/>
        <v>19974.267342318934</v>
      </c>
      <c r="N323" s="2">
        <f t="shared" si="50"/>
        <v>74.116915730062502</v>
      </c>
      <c r="O323" s="2">
        <f t="shared" si="54"/>
        <v>101.535001500128</v>
      </c>
      <c r="P323" s="2">
        <f t="shared" si="51"/>
        <v>111.67667505050024</v>
      </c>
      <c r="Q323" s="2">
        <f t="shared" si="52"/>
        <v>35.447455943761199</v>
      </c>
      <c r="R323" s="2">
        <f t="shared" si="53"/>
        <v>2.3420308989240635</v>
      </c>
      <c r="S323" s="9">
        <f t="shared" si="57"/>
        <v>600.11807912337599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3">
      <c r="A324" s="5"/>
      <c r="B324" s="2"/>
      <c r="C324" s="2">
        <v>2002.8712330000001</v>
      </c>
      <c r="D324" s="2">
        <v>371.79</v>
      </c>
      <c r="E324" s="3">
        <f t="shared" si="55"/>
        <v>2068</v>
      </c>
      <c r="F324" s="4">
        <f>F323*SUM(economy!Z114:AB114)/SUM(economy!Z113:AB113)</f>
        <v>20101.229075593434</v>
      </c>
      <c r="G324" s="9">
        <f t="shared" si="60"/>
        <v>75.335941436401214</v>
      </c>
      <c r="H324" s="9">
        <f t="shared" si="60"/>
        <v>103.13111101446169</v>
      </c>
      <c r="I324" s="9">
        <f t="shared" si="60"/>
        <v>113.17843014590674</v>
      </c>
      <c r="J324" s="9">
        <f t="shared" si="60"/>
        <v>35.76684396103348</v>
      </c>
      <c r="K324" s="9">
        <f t="shared" si="60"/>
        <v>2.3582725763475976</v>
      </c>
      <c r="L324" s="9">
        <f t="shared" si="56"/>
        <v>604.77059913415076</v>
      </c>
      <c r="M324">
        <f t="shared" si="49"/>
        <v>20101.229075593434</v>
      </c>
      <c r="N324" s="2">
        <f t="shared" si="50"/>
        <v>75.336002469265068</v>
      </c>
      <c r="O324" s="2">
        <f t="shared" si="54"/>
        <v>103.13119373547197</v>
      </c>
      <c r="P324" s="2">
        <f t="shared" si="51"/>
        <v>113.17851083290047</v>
      </c>
      <c r="Q324" s="2">
        <f t="shared" si="52"/>
        <v>35.766851802740838</v>
      </c>
      <c r="R324" s="2">
        <f t="shared" si="53"/>
        <v>2.3582725763476029</v>
      </c>
      <c r="S324" s="9">
        <f t="shared" si="57"/>
        <v>604.77083141672597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3">
      <c r="A325" s="5"/>
      <c r="B325" s="2"/>
      <c r="C325" s="2">
        <v>2002.9534249999999</v>
      </c>
      <c r="D325" s="2">
        <v>371.601</v>
      </c>
      <c r="E325" s="3">
        <f t="shared" si="55"/>
        <v>2069</v>
      </c>
      <c r="F325" s="4">
        <f>F324*SUM(economy!Z115:AB115)/SUM(economy!Z114:AB114)</f>
        <v>20224.440512373309</v>
      </c>
      <c r="G325" s="9">
        <f t="shared" si="60"/>
        <v>76.562777013784853</v>
      </c>
      <c r="H325" s="9">
        <f t="shared" si="60"/>
        <v>104.73483359431827</v>
      </c>
      <c r="I325" s="9">
        <f t="shared" si="60"/>
        <v>114.67918250970168</v>
      </c>
      <c r="J325" s="9">
        <f t="shared" si="60"/>
        <v>36.082895798582605</v>
      </c>
      <c r="K325" s="9">
        <f t="shared" si="60"/>
        <v>2.3740842964248099</v>
      </c>
      <c r="L325" s="9">
        <f t="shared" si="56"/>
        <v>609.43377321281218</v>
      </c>
      <c r="M325">
        <f t="shared" si="49"/>
        <v>20224.440512373309</v>
      </c>
      <c r="N325" s="2">
        <f t="shared" si="50"/>
        <v>76.562838046648707</v>
      </c>
      <c r="O325" s="2">
        <f t="shared" si="54"/>
        <v>104.73491608776057</v>
      </c>
      <c r="P325" s="2">
        <f t="shared" si="51"/>
        <v>114.67926211366488</v>
      </c>
      <c r="Q325" s="2">
        <f t="shared" si="52"/>
        <v>36.082903192317879</v>
      </c>
      <c r="R325" s="2">
        <f t="shared" si="53"/>
        <v>2.3740842964248134</v>
      </c>
      <c r="S325" s="9">
        <f t="shared" si="57"/>
        <v>609.43400373681686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3">
      <c r="A326" s="5"/>
      <c r="B326" s="2"/>
      <c r="C326" s="2">
        <v>2003.038356</v>
      </c>
      <c r="D326" s="2">
        <v>371.56799999999998</v>
      </c>
      <c r="E326" s="3">
        <f t="shared" si="55"/>
        <v>2070</v>
      </c>
      <c r="F326" s="4">
        <f>F325*SUM(economy!Z116:AB116)/SUM(economy!Z115:AB115)</f>
        <v>20343.881672379754</v>
      </c>
      <c r="G326" s="9">
        <f t="shared" si="60"/>
        <v>77.79713253801421</v>
      </c>
      <c r="H326" s="9">
        <f t="shared" si="60"/>
        <v>106.34571343440065</v>
      </c>
      <c r="I326" s="9">
        <f t="shared" si="60"/>
        <v>116.17830148934709</v>
      </c>
      <c r="J326" s="9">
        <f t="shared" si="60"/>
        <v>36.395354024515434</v>
      </c>
      <c r="K326" s="9">
        <f t="shared" si="60"/>
        <v>2.3894591639311411</v>
      </c>
      <c r="L326" s="9">
        <f t="shared" si="56"/>
        <v>614.10596065020854</v>
      </c>
      <c r="M326">
        <f t="shared" si="49"/>
        <v>20343.881672379754</v>
      </c>
      <c r="N326" s="2">
        <f t="shared" si="50"/>
        <v>77.797193570878065</v>
      </c>
      <c r="O326" s="2">
        <f t="shared" si="54"/>
        <v>106.34579570090102</v>
      </c>
      <c r="P326" s="2">
        <f t="shared" si="51"/>
        <v>116.17838002481687</v>
      </c>
      <c r="Q326" s="2">
        <f t="shared" si="52"/>
        <v>36.395360995869858</v>
      </c>
      <c r="R326" s="2">
        <f t="shared" si="53"/>
        <v>2.3894591639311429</v>
      </c>
      <c r="S326" s="9">
        <f t="shared" si="57"/>
        <v>614.10618945639692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3">
      <c r="A327" s="5"/>
      <c r="B327" s="2"/>
      <c r="C327" s="2">
        <v>2003.123288</v>
      </c>
      <c r="D327" s="2">
        <v>371.654</v>
      </c>
      <c r="E327" s="3">
        <f t="shared" si="55"/>
        <v>2071</v>
      </c>
      <c r="F327" s="4">
        <f>F326*SUM(economy!Z117:AB117)/SUM(economy!Z116:AB116)</f>
        <v>20459.535424394831</v>
      </c>
      <c r="G327" s="9">
        <f t="shared" ref="G327:K342" si="61">G326*(1-G$5)+G$4*$F326*$L$4/1000</f>
        <v>79.038777898300296</v>
      </c>
      <c r="H327" s="9">
        <f t="shared" si="61"/>
        <v>107.96337682827351</v>
      </c>
      <c r="I327" s="9">
        <f t="shared" si="61"/>
        <v>117.67524258257353</v>
      </c>
      <c r="J327" s="9">
        <f t="shared" si="61"/>
        <v>36.703981409817757</v>
      </c>
      <c r="K327" s="9">
        <f t="shared" si="61"/>
        <v>2.4043920586602359</v>
      </c>
      <c r="L327" s="9">
        <f t="shared" si="56"/>
        <v>618.7857707776252</v>
      </c>
      <c r="M327">
        <f t="shared" ref="M327:M390" si="62">F327</f>
        <v>20459.535424394831</v>
      </c>
      <c r="N327" s="2">
        <f t="shared" ref="N327:N390" si="63">N326*(1-N$5)+N$4*$M326*$L$4/1000</f>
        <v>79.03883893116415</v>
      </c>
      <c r="O327" s="2">
        <f t="shared" si="54"/>
        <v>107.96345886845627</v>
      </c>
      <c r="P327" s="2">
        <f t="shared" ref="P327:P390" si="64">P326*(1-P$5)+P$4*$M326*$L$4/1000</f>
        <v>117.67532006389187</v>
      </c>
      <c r="Q327" s="2">
        <f t="shared" ref="Q327:Q390" si="65">Q326*(1-Q$5)+Q$4*$M326*$L$4/1000</f>
        <v>36.703987982920616</v>
      </c>
      <c r="R327" s="2">
        <f t="shared" ref="R327:R390" si="66">R326*(1-R$5)+R$4*$M326*$L$4/1000</f>
        <v>2.4043920586602368</v>
      </c>
      <c r="S327" s="9">
        <f t="shared" si="57"/>
        <v>618.78599790509315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3">
      <c r="A328" s="5"/>
      <c r="B328" s="2"/>
      <c r="C328" s="2">
        <v>2003.2</v>
      </c>
      <c r="D328" s="2">
        <v>371.85500000000002</v>
      </c>
      <c r="E328" s="3">
        <f t="shared" si="55"/>
        <v>2072</v>
      </c>
      <c r="F328" s="4">
        <f>F327*SUM(economy!Z118:AB118)/SUM(economy!Z117:AB117)</f>
        <v>20571.387489073124</v>
      </c>
      <c r="G328" s="9">
        <f t="shared" si="61"/>
        <v>80.287481938286831</v>
      </c>
      <c r="H328" s="9">
        <f t="shared" si="61"/>
        <v>109.58744948901405</v>
      </c>
      <c r="I328" s="9">
        <f t="shared" si="61"/>
        <v>119.16946602205228</v>
      </c>
      <c r="J328" s="9">
        <f t="shared" si="61"/>
        <v>37.008552266916787</v>
      </c>
      <c r="K328" s="9">
        <f t="shared" si="61"/>
        <v>2.4188790707674244</v>
      </c>
      <c r="L328" s="9">
        <f t="shared" si="56"/>
        <v>623.47182878703734</v>
      </c>
      <c r="M328">
        <f t="shared" si="62"/>
        <v>20571.387489073124</v>
      </c>
      <c r="N328" s="2">
        <f t="shared" si="63"/>
        <v>80.287542971150685</v>
      </c>
      <c r="O328" s="2">
        <f t="shared" ref="O328:O391" si="67">O327*(1-O$5)+O$4*$M327*$L$4/1000</f>
        <v>109.58753130350182</v>
      </c>
      <c r="P328" s="2">
        <f t="shared" si="64"/>
        <v>119.16954246336864</v>
      </c>
      <c r="Q328" s="2">
        <f t="shared" si="65"/>
        <v>37.008558464518948</v>
      </c>
      <c r="R328" s="2">
        <f t="shared" si="66"/>
        <v>2.4188790707674248</v>
      </c>
      <c r="S328" s="9">
        <f t="shared" si="57"/>
        <v>623.47205427330755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3">
      <c r="A329" s="5"/>
      <c r="B329" s="2"/>
      <c r="C329" s="2">
        <v>2003.284932</v>
      </c>
      <c r="D329" s="2">
        <v>372.13099999999997</v>
      </c>
      <c r="E329" s="3">
        <f t="shared" si="55"/>
        <v>2073</v>
      </c>
      <c r="F329" s="4">
        <f>F328*SUM(economy!Z119:AB119)/SUM(economy!Z118:AB118)</f>
        <v>20679.426437205417</v>
      </c>
      <c r="G329" s="9">
        <f t="shared" si="61"/>
        <v>81.543012630108194</v>
      </c>
      <c r="H329" s="9">
        <f t="shared" si="61"/>
        <v>111.21755681859035</v>
      </c>
      <c r="I329" s="9">
        <f t="shared" si="61"/>
        <v>120.66043714029031</v>
      </c>
      <c r="J329" s="9">
        <f t="shared" si="61"/>
        <v>37.308852125081756</v>
      </c>
      <c r="K329" s="9">
        <f t="shared" si="61"/>
        <v>2.4329171584202358</v>
      </c>
      <c r="L329" s="9">
        <f t="shared" si="56"/>
        <v>628.16277587249078</v>
      </c>
      <c r="M329">
        <f t="shared" si="62"/>
        <v>20679.426437205417</v>
      </c>
      <c r="N329" s="2">
        <f t="shared" si="63"/>
        <v>81.543073662972049</v>
      </c>
      <c r="O329" s="2">
        <f t="shared" si="67"/>
        <v>111.21763840800402</v>
      </c>
      <c r="P329" s="2">
        <f t="shared" si="64"/>
        <v>120.66051255556425</v>
      </c>
      <c r="Q329" s="2">
        <f t="shared" si="65"/>
        <v>37.308857968634392</v>
      </c>
      <c r="R329" s="2">
        <f t="shared" si="66"/>
        <v>2.4329171584202358</v>
      </c>
      <c r="S329" s="9">
        <f t="shared" si="57"/>
        <v>628.16299975359493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3">
      <c r="A330" s="5"/>
      <c r="B330" s="2"/>
      <c r="C330" s="2">
        <v>2003.367123</v>
      </c>
      <c r="D330" s="2">
        <v>372.42500000000001</v>
      </c>
      <c r="E330" s="3">
        <f t="shared" ref="E330:E393" si="68">1+E329</f>
        <v>2074</v>
      </c>
      <c r="F330" s="4">
        <f>F329*SUM(economy!Z120:AB120)/SUM(economy!Z119:AB119)</f>
        <v>20783.643683367987</v>
      </c>
      <c r="G330" s="9">
        <f t="shared" si="61"/>
        <v>82.805137248341396</v>
      </c>
      <c r="H330" s="9">
        <f t="shared" si="61"/>
        <v>112.85332417633573</v>
      </c>
      <c r="I330" s="9">
        <f t="shared" si="61"/>
        <v>122.14762672936678</v>
      </c>
      <c r="J330" s="9">
        <f t="shared" si="61"/>
        <v>37.604677424163995</v>
      </c>
      <c r="K330" s="9">
        <f t="shared" si="61"/>
        <v>2.4465039400714224</v>
      </c>
      <c r="L330" s="9">
        <f t="shared" ref="L330:L393" si="69">SUM(G330:K330,L$5)</f>
        <v>632.85726951827928</v>
      </c>
      <c r="M330">
        <f t="shared" si="62"/>
        <v>20783.643683367987</v>
      </c>
      <c r="N330" s="2">
        <f t="shared" si="63"/>
        <v>82.805198281205236</v>
      </c>
      <c r="O330" s="2">
        <f t="shared" si="67"/>
        <v>112.85340554129448</v>
      </c>
      <c r="P330" s="2">
        <f t="shared" si="64"/>
        <v>122.14770113237046</v>
      </c>
      <c r="Q330" s="2">
        <f t="shared" si="65"/>
        <v>37.604682933892846</v>
      </c>
      <c r="R330" s="2">
        <f t="shared" si="66"/>
        <v>2.4465039400714224</v>
      </c>
      <c r="S330" s="9">
        <f t="shared" ref="S330:S393" si="70">SUM(N330:R330,S$5)</f>
        <v>632.85749182883433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3">
      <c r="A331" s="5"/>
      <c r="B331" s="2"/>
      <c r="C331" s="2">
        <v>2003.452055</v>
      </c>
      <c r="D331" s="2">
        <v>372.77100000000002</v>
      </c>
      <c r="E331" s="3">
        <f t="shared" si="68"/>
        <v>2075</v>
      </c>
      <c r="F331" s="4">
        <f>F330*SUM(economy!Z121:AB121)/SUM(economy!Z120:AB120)</f>
        <v>20884.033474939504</v>
      </c>
      <c r="G331" s="9">
        <f t="shared" si="61"/>
        <v>84.073622543570423</v>
      </c>
      <c r="H331" s="9">
        <f t="shared" si="61"/>
        <v>114.49437714608807</v>
      </c>
      <c r="I331" s="9">
        <f t="shared" si="61"/>
        <v>123.63051139488651</v>
      </c>
      <c r="J331" s="9">
        <f t="shared" si="61"/>
        <v>37.895835225087318</v>
      </c>
      <c r="K331" s="9">
        <f t="shared" si="61"/>
        <v>2.4596375681680245</v>
      </c>
      <c r="L331" s="9">
        <f t="shared" si="69"/>
        <v>637.55398387780042</v>
      </c>
      <c r="M331">
        <f t="shared" si="62"/>
        <v>20884.033474939504</v>
      </c>
      <c r="N331" s="2">
        <f t="shared" si="63"/>
        <v>84.073683576434263</v>
      </c>
      <c r="O331" s="2">
        <f t="shared" si="67"/>
        <v>114.49445828720937</v>
      </c>
      <c r="P331" s="2">
        <f t="shared" si="64"/>
        <v>123.63058479920726</v>
      </c>
      <c r="Q331" s="2">
        <f t="shared" si="65"/>
        <v>37.895840420062683</v>
      </c>
      <c r="R331" s="2">
        <f t="shared" si="66"/>
        <v>2.4596375681680245</v>
      </c>
      <c r="S331" s="9">
        <f t="shared" si="70"/>
        <v>637.55420465108159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3">
      <c r="A332" s="5"/>
      <c r="B332" s="2"/>
      <c r="C332" s="2">
        <v>2003.5342470000001</v>
      </c>
      <c r="D332" s="2">
        <v>373.22399999999999</v>
      </c>
      <c r="E332" s="3">
        <f t="shared" si="68"/>
        <v>2076</v>
      </c>
      <c r="F332" s="4">
        <f>F331*SUM(economy!Z122:AB122)/SUM(economy!Z121:AB121)</f>
        <v>20980.592876504223</v>
      </c>
      <c r="G332" s="9">
        <f t="shared" si="61"/>
        <v>85.348234915280344</v>
      </c>
      <c r="H332" s="9">
        <f t="shared" si="61"/>
        <v>116.1403418015631</v>
      </c>
      <c r="I332" s="9">
        <f t="shared" si="61"/>
        <v>125.10857390353273</v>
      </c>
      <c r="J332" s="9">
        <f t="shared" si="61"/>
        <v>38.182142935588089</v>
      </c>
      <c r="K332" s="9">
        <f t="shared" si="61"/>
        <v>2.4723166520364086</v>
      </c>
      <c r="L332" s="9">
        <f t="shared" si="69"/>
        <v>642.25161020800067</v>
      </c>
      <c r="M332">
        <f t="shared" si="62"/>
        <v>20980.592876504223</v>
      </c>
      <c r="N332" s="2">
        <f t="shared" si="63"/>
        <v>85.348295948144184</v>
      </c>
      <c r="O332" s="2">
        <f t="shared" si="67"/>
        <v>116.14042271946275</v>
      </c>
      <c r="P332" s="2">
        <f t="shared" si="64"/>
        <v>125.10864632257547</v>
      </c>
      <c r="Q332" s="2">
        <f t="shared" si="65"/>
        <v>38.182147833790843</v>
      </c>
      <c r="R332" s="2">
        <f t="shared" si="66"/>
        <v>2.4723166520364086</v>
      </c>
      <c r="S332" s="9">
        <f t="shared" si="70"/>
        <v>642.25182947600956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3">
      <c r="A333" s="5"/>
      <c r="B333" s="2"/>
      <c r="C333" s="2">
        <v>2003.6191779999999</v>
      </c>
      <c r="D333" s="2">
        <v>373.76499999999999</v>
      </c>
      <c r="E333" s="3">
        <f t="shared" si="68"/>
        <v>2077</v>
      </c>
      <c r="F333" s="4">
        <f>F332*SUM(economy!Z123:AB123)/SUM(economy!Z122:AB122)</f>
        <v>21073.321749689123</v>
      </c>
      <c r="G333" s="9">
        <f t="shared" si="61"/>
        <v>86.628740583799384</v>
      </c>
      <c r="H333" s="9">
        <f t="shared" si="61"/>
        <v>117.79084496953303</v>
      </c>
      <c r="I333" s="9">
        <f t="shared" si="61"/>
        <v>126.58130352361133</v>
      </c>
      <c r="J333" s="9">
        <f t="shared" si="61"/>
        <v>38.463428049792292</v>
      </c>
      <c r="K333" s="9">
        <f t="shared" si="61"/>
        <v>2.4845402103774314</v>
      </c>
      <c r="L333" s="9">
        <f t="shared" si="69"/>
        <v>646.9488573371134</v>
      </c>
      <c r="M333">
        <f t="shared" si="62"/>
        <v>21073.321749689123</v>
      </c>
      <c r="N333" s="2">
        <f t="shared" si="63"/>
        <v>86.628801616663225</v>
      </c>
      <c r="O333" s="2">
        <f t="shared" si="67"/>
        <v>117.79092566482512</v>
      </c>
      <c r="P333" s="2">
        <f t="shared" si="64"/>
        <v>126.58137497060108</v>
      </c>
      <c r="Q333" s="2">
        <f t="shared" si="65"/>
        <v>38.463432668176125</v>
      </c>
      <c r="R333" s="2">
        <f t="shared" si="66"/>
        <v>2.4845402103774314</v>
      </c>
      <c r="S333" s="9">
        <f t="shared" si="70"/>
        <v>646.949075130643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3">
      <c r="A334" s="5"/>
      <c r="B334" s="2"/>
      <c r="C334" s="2">
        <v>2003.7041099999999</v>
      </c>
      <c r="D334" s="2">
        <v>374.06299999999999</v>
      </c>
      <c r="E334" s="3">
        <f t="shared" si="68"/>
        <v>2078</v>
      </c>
      <c r="F334" s="4">
        <f>F333*SUM(economy!Z124:AB124)/SUM(economy!Z123:AB123)</f>
        <v>21162.222728506473</v>
      </c>
      <c r="G334" s="9">
        <f t="shared" si="61"/>
        <v>87.914905761010459</v>
      </c>
      <c r="H334" s="9">
        <f t="shared" si="61"/>
        <v>119.44551449038802</v>
      </c>
      <c r="I334" s="9">
        <f t="shared" si="61"/>
        <v>128.04819635799515</v>
      </c>
      <c r="J334" s="9">
        <f t="shared" si="61"/>
        <v>38.739527900303202</v>
      </c>
      <c r="K334" s="9">
        <f t="shared" si="61"/>
        <v>2.4963076415066912</v>
      </c>
      <c r="L334" s="9">
        <f t="shared" si="69"/>
        <v>651.6444521512035</v>
      </c>
      <c r="M334">
        <f t="shared" si="62"/>
        <v>21162.222728506473</v>
      </c>
      <c r="N334" s="2">
        <f t="shared" si="63"/>
        <v>87.914966793874299</v>
      </c>
      <c r="O334" s="2">
        <f t="shared" si="67"/>
        <v>119.44559496368497</v>
      </c>
      <c r="P334" s="2">
        <f t="shared" si="64"/>
        <v>128.04826684597938</v>
      </c>
      <c r="Q334" s="2">
        <f t="shared" si="65"/>
        <v>38.73953225485328</v>
      </c>
      <c r="R334" s="2">
        <f t="shared" si="66"/>
        <v>2.4963076415066912</v>
      </c>
      <c r="S334" s="9">
        <f t="shared" si="70"/>
        <v>651.64466849989856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3">
      <c r="A335" s="5"/>
      <c r="B335" s="2"/>
      <c r="C335" s="2">
        <v>2003.7863010000001</v>
      </c>
      <c r="D335" s="2">
        <v>373.98099999999999</v>
      </c>
      <c r="E335" s="3">
        <f t="shared" si="68"/>
        <v>2079</v>
      </c>
      <c r="F335" s="4">
        <f>F334*SUM(economy!Z125:AB125)/SUM(economy!Z124:AB124)</f>
        <v>21247.30119029299</v>
      </c>
      <c r="G335" s="9">
        <f t="shared" si="61"/>
        <v>89.206496819557799</v>
      </c>
      <c r="H335" s="9">
        <f t="shared" si="61"/>
        <v>121.10397947566554</v>
      </c>
      <c r="I335" s="9">
        <f t="shared" si="61"/>
        <v>129.50875566889476</v>
      </c>
      <c r="J335" s="9">
        <f t="shared" si="61"/>
        <v>39.010289421557417</v>
      </c>
      <c r="K335" s="9">
        <f t="shared" si="61"/>
        <v>2.5076187041466977</v>
      </c>
      <c r="L335" s="9">
        <f t="shared" si="69"/>
        <v>656.33714008982224</v>
      </c>
      <c r="M335">
        <f t="shared" si="62"/>
        <v>21247.30119029299</v>
      </c>
      <c r="N335" s="2">
        <f t="shared" si="63"/>
        <v>89.206557852421639</v>
      </c>
      <c r="O335" s="2">
        <f t="shared" si="67"/>
        <v>121.10405972757805</v>
      </c>
      <c r="P335" s="2">
        <f t="shared" si="64"/>
        <v>129.50882521074587</v>
      </c>
      <c r="Q335" s="2">
        <f t="shared" si="65"/>
        <v>39.010293527345738</v>
      </c>
      <c r="R335" s="2">
        <f t="shared" si="66"/>
        <v>2.5076187041466977</v>
      </c>
      <c r="S335" s="9">
        <f t="shared" si="70"/>
        <v>656.33735502223806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3">
      <c r="A336" s="5"/>
      <c r="B336" s="2"/>
      <c r="C336" s="2">
        <v>2003.8712330000001</v>
      </c>
      <c r="D336" s="2">
        <v>373.76900000000001</v>
      </c>
      <c r="E336" s="3">
        <f t="shared" si="68"/>
        <v>2080</v>
      </c>
      <c r="F336" s="4">
        <f>F335*SUM(economy!Z126:AB126)/SUM(economy!Z125:AB125)</f>
        <v>21328.565222354224</v>
      </c>
      <c r="G336" s="9">
        <f t="shared" si="61"/>
        <v>90.50328046027991</v>
      </c>
      <c r="H336" s="9">
        <f t="shared" si="61"/>
        <v>122.76587056214255</v>
      </c>
      <c r="I336" s="9">
        <f t="shared" si="61"/>
        <v>130.96249219390413</v>
      </c>
      <c r="J336" s="9">
        <f t="shared" si="61"/>
        <v>39.275568923288773</v>
      </c>
      <c r="K336" s="9">
        <f t="shared" si="61"/>
        <v>2.5184735044123796</v>
      </c>
      <c r="L336" s="9">
        <f t="shared" si="69"/>
        <v>661.02568564402782</v>
      </c>
      <c r="M336">
        <f t="shared" si="62"/>
        <v>21328.565222354224</v>
      </c>
      <c r="N336" s="2">
        <f t="shared" si="63"/>
        <v>90.503341493143751</v>
      </c>
      <c r="O336" s="2">
        <f t="shared" si="67"/>
        <v>122.76595059327964</v>
      </c>
      <c r="P336" s="2">
        <f t="shared" si="64"/>
        <v>130.96256080232166</v>
      </c>
      <c r="Q336" s="2">
        <f t="shared" si="65"/>
        <v>39.275572794526312</v>
      </c>
      <c r="R336" s="2">
        <f t="shared" si="66"/>
        <v>2.5184735044123796</v>
      </c>
      <c r="S336" s="9">
        <f t="shared" si="70"/>
        <v>661.02589918768376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3">
      <c r="A337" s="5"/>
      <c r="B337" s="2"/>
      <c r="C337" s="2">
        <v>2003.9534249999999</v>
      </c>
      <c r="D337" s="2">
        <v>373.58800000000002</v>
      </c>
      <c r="E337" s="3">
        <f t="shared" si="68"/>
        <v>2081</v>
      </c>
      <c r="F337" s="4">
        <f>F336*SUM(economy!Z127:AB127)/SUM(economy!Z126:AB126)</f>
        <v>21406.025584437852</v>
      </c>
      <c r="G337" s="9">
        <f t="shared" si="61"/>
        <v>91.8050238776067</v>
      </c>
      <c r="H337" s="9">
        <f t="shared" si="61"/>
        <v>124.43082016209669</v>
      </c>
      <c r="I337" s="9">
        <f t="shared" si="61"/>
        <v>132.40892445279275</v>
      </c>
      <c r="J337" s="9">
        <f t="shared" si="61"/>
        <v>39.535231873018546</v>
      </c>
      <c r="K337" s="9">
        <f t="shared" si="61"/>
        <v>2.5288724863514003</v>
      </c>
      <c r="L337" s="9">
        <f t="shared" si="69"/>
        <v>665.70887285186609</v>
      </c>
      <c r="M337">
        <f t="shared" si="62"/>
        <v>21406.025584437852</v>
      </c>
      <c r="N337" s="2">
        <f t="shared" si="63"/>
        <v>91.805084910470541</v>
      </c>
      <c r="O337" s="2">
        <f t="shared" si="67"/>
        <v>124.43089997306572</v>
      </c>
      <c r="P337" s="2">
        <f t="shared" si="64"/>
        <v>132.40899214030586</v>
      </c>
      <c r="Q337" s="2">
        <f t="shared" si="65"/>
        <v>39.535235523104454</v>
      </c>
      <c r="R337" s="2">
        <f t="shared" si="66"/>
        <v>2.5288724863514003</v>
      </c>
      <c r="S337" s="9">
        <f t="shared" si="70"/>
        <v>665.70908503329792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3">
      <c r="A338" s="5"/>
      <c r="B338" s="2"/>
      <c r="C338" s="2">
        <v>2004.0382509999999</v>
      </c>
      <c r="D338" s="2">
        <v>373.553</v>
      </c>
      <c r="E338" s="3">
        <f t="shared" si="68"/>
        <v>2082</v>
      </c>
      <c r="F338" s="4">
        <f>F337*SUM(economy!Z128:AB128)/SUM(economy!Z127:AB127)</f>
        <v>21479.695667172855</v>
      </c>
      <c r="G338" s="9">
        <f t="shared" si="61"/>
        <v>93.111494922666282</v>
      </c>
      <c r="H338" s="9">
        <f t="shared" si="61"/>
        <v>126.09846270935535</v>
      </c>
      <c r="I338" s="9">
        <f t="shared" si="61"/>
        <v>133.84757904454227</v>
      </c>
      <c r="J338" s="9">
        <f t="shared" si="61"/>
        <v>39.789152686566737</v>
      </c>
      <c r="K338" s="9">
        <f t="shared" si="61"/>
        <v>2.5388164244447555</v>
      </c>
      <c r="L338" s="9">
        <f t="shared" si="69"/>
        <v>670.38550578757543</v>
      </c>
      <c r="M338">
        <f t="shared" si="62"/>
        <v>21479.695667172855</v>
      </c>
      <c r="N338" s="2">
        <f t="shared" si="63"/>
        <v>93.111555955530122</v>
      </c>
      <c r="O338" s="2">
        <f t="shared" si="67"/>
        <v>126.09854230076202</v>
      </c>
      <c r="P338" s="2">
        <f t="shared" si="64"/>
        <v>133.8476458235119</v>
      </c>
      <c r="Q338" s="2">
        <f t="shared" si="65"/>
        <v>39.789156128134714</v>
      </c>
      <c r="R338" s="2">
        <f t="shared" si="66"/>
        <v>2.5388164244447555</v>
      </c>
      <c r="S338" s="9">
        <f t="shared" si="70"/>
        <v>670.38571663238349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3">
      <c r="A339" s="5"/>
      <c r="B339" s="2"/>
      <c r="C339" s="2">
        <v>2004.1229510000001</v>
      </c>
      <c r="D339" s="2">
        <v>373.69400000000002</v>
      </c>
      <c r="E339" s="3">
        <f t="shared" si="68"/>
        <v>2083</v>
      </c>
      <c r="F339" s="4">
        <f>F338*SUM(economy!Z129:AB129)/SUM(economy!Z128:AB128)</f>
        <v>21549.591446623945</v>
      </c>
      <c r="G339" s="9">
        <f t="shared" si="61"/>
        <v>94.422462263855238</v>
      </c>
      <c r="H339" s="9">
        <f t="shared" si="61"/>
        <v>127.76843490076547</v>
      </c>
      <c r="I339" s="9">
        <f t="shared" si="61"/>
        <v>135.27799093415209</v>
      </c>
      <c r="J339" s="9">
        <f t="shared" si="61"/>
        <v>40.037214525652814</v>
      </c>
      <c r="K339" s="9">
        <f t="shared" si="61"/>
        <v>2.5483064171069421</v>
      </c>
      <c r="L339" s="9">
        <f t="shared" si="69"/>
        <v>675.05440904153261</v>
      </c>
      <c r="M339">
        <f t="shared" si="62"/>
        <v>21549.591446623945</v>
      </c>
      <c r="N339" s="2">
        <f t="shared" si="63"/>
        <v>94.422523296719078</v>
      </c>
      <c r="O339" s="2">
        <f t="shared" si="67"/>
        <v>127.76851427321381</v>
      </c>
      <c r="P339" s="2">
        <f t="shared" si="64"/>
        <v>135.27805681677324</v>
      </c>
      <c r="Q339" s="2">
        <f t="shared" si="65"/>
        <v>40.037217770614831</v>
      </c>
      <c r="R339" s="2">
        <f t="shared" si="66"/>
        <v>2.5483064171069421</v>
      </c>
      <c r="S339" s="9">
        <f t="shared" si="70"/>
        <v>675.05461857442788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3">
      <c r="A340" s="5"/>
      <c r="B340" s="2"/>
      <c r="C340" s="2">
        <v>2004.202186</v>
      </c>
      <c r="D340" s="2">
        <v>373.77800000000002</v>
      </c>
      <c r="E340" s="3">
        <f t="shared" si="68"/>
        <v>2084</v>
      </c>
      <c r="F340" s="4">
        <f>F339*SUM(economy!Z130:AB130)/SUM(economy!Z129:AB129)</f>
        <v>21615.731435120695</v>
      </c>
      <c r="G340" s="9">
        <f t="shared" si="61"/>
        <v>95.737695544635102</v>
      </c>
      <c r="H340" s="9">
        <f t="shared" si="61"/>
        <v>129.4403759327318</v>
      </c>
      <c r="I340" s="9">
        <f t="shared" si="61"/>
        <v>136.6997037287677</v>
      </c>
      <c r="J340" s="9">
        <f t="shared" si="61"/>
        <v>40.279309101724841</v>
      </c>
      <c r="K340" s="9">
        <f t="shared" si="61"/>
        <v>2.5573438806100146</v>
      </c>
      <c r="L340" s="9">
        <f t="shared" si="69"/>
        <v>679.71442818846947</v>
      </c>
      <c r="M340">
        <f t="shared" si="62"/>
        <v>21615.731435120695</v>
      </c>
      <c r="N340" s="2">
        <f t="shared" si="63"/>
        <v>95.737756577498942</v>
      </c>
      <c r="O340" s="2">
        <f t="shared" si="67"/>
        <v>129.44045508682416</v>
      </c>
      <c r="P340" s="2">
        <f t="shared" si="64"/>
        <v>136.69976872707176</v>
      </c>
      <c r="Q340" s="2">
        <f t="shared" si="65"/>
        <v>40.279312161312383</v>
      </c>
      <c r="R340" s="2">
        <f t="shared" si="66"/>
        <v>2.5573438806100146</v>
      </c>
      <c r="S340" s="9">
        <f t="shared" si="70"/>
        <v>679.71463643331731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3">
      <c r="A341" s="5"/>
      <c r="B341" s="2"/>
      <c r="C341" s="2">
        <v>2004.286885</v>
      </c>
      <c r="D341" s="2">
        <v>373.904</v>
      </c>
      <c r="E341" s="3">
        <f t="shared" si="68"/>
        <v>2085</v>
      </c>
      <c r="F341" s="4">
        <f>F340*SUM(economy!Z131:AB131)/SUM(economy!Z130:AB130)</f>
        <v>21678.136628530519</v>
      </c>
      <c r="G341" s="9">
        <f t="shared" si="61"/>
        <v>97.056965538327916</v>
      </c>
      <c r="H341" s="9">
        <f t="shared" si="61"/>
        <v>131.11392773248744</v>
      </c>
      <c r="I341" s="9">
        <f t="shared" si="61"/>
        <v>138.11226994271567</v>
      </c>
      <c r="J341" s="9">
        <f t="shared" si="61"/>
        <v>40.515336485224068</v>
      </c>
      <c r="K341" s="9">
        <f t="shared" si="61"/>
        <v>2.5659305430898525</v>
      </c>
      <c r="L341" s="9">
        <f t="shared" si="69"/>
        <v>684.36443024184496</v>
      </c>
      <c r="M341">
        <f t="shared" si="62"/>
        <v>21678.136628530519</v>
      </c>
      <c r="N341" s="2">
        <f t="shared" si="63"/>
        <v>97.057026571191756</v>
      </c>
      <c r="O341" s="2">
        <f t="shared" si="67"/>
        <v>131.11400666882452</v>
      </c>
      <c r="P341" s="2">
        <f t="shared" si="64"/>
        <v>138.11233406857247</v>
      </c>
      <c r="Q341" s="2">
        <f t="shared" si="65"/>
        <v>40.515339370026993</v>
      </c>
      <c r="R341" s="2">
        <f t="shared" si="66"/>
        <v>2.5659305430898525</v>
      </c>
      <c r="S341" s="9">
        <f t="shared" si="70"/>
        <v>684.36463722170561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3">
      <c r="A342" s="5"/>
      <c r="B342" s="2"/>
      <c r="C342" s="2">
        <v>2004.3688520000001</v>
      </c>
      <c r="D342" s="2">
        <v>374.30099999999999</v>
      </c>
      <c r="E342" s="3">
        <f t="shared" si="68"/>
        <v>2086</v>
      </c>
      <c r="F342" s="4">
        <f>F341*SUM(economy!Z132:AB132)/SUM(economy!Z131:AB131)</f>
        <v>21736.830450153262</v>
      </c>
      <c r="G342" s="9">
        <f t="shared" si="61"/>
        <v>98.380044299693623</v>
      </c>
      <c r="H342" s="9">
        <f t="shared" si="61"/>
        <v>132.78873518377736</v>
      </c>
      <c r="I342" s="9">
        <f t="shared" si="61"/>
        <v>139.5152512510596</v>
      </c>
      <c r="J342" s="9">
        <f t="shared" si="61"/>
        <v>40.74520491955694</v>
      </c>
      <c r="K342" s="9">
        <f t="shared" si="61"/>
        <v>2.5740684384353245</v>
      </c>
      <c r="L342" s="9">
        <f t="shared" si="69"/>
        <v>689.00330409252285</v>
      </c>
      <c r="M342">
        <f t="shared" si="62"/>
        <v>21736.830450153262</v>
      </c>
      <c r="N342" s="2">
        <f t="shared" si="63"/>
        <v>98.380105332557463</v>
      </c>
      <c r="O342" s="2">
        <f t="shared" si="67"/>
        <v>132.7888139029582</v>
      </c>
      <c r="P342" s="2">
        <f t="shared" si="64"/>
        <v>139.51531451617964</v>
      </c>
      <c r="Q342" s="2">
        <f t="shared" si="65"/>
        <v>40.745207639560142</v>
      </c>
      <c r="R342" s="2">
        <f t="shared" si="66"/>
        <v>2.5740684384353245</v>
      </c>
      <c r="S342" s="9">
        <f t="shared" si="70"/>
        <v>689.00350982969076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3">
      <c r="A343" s="5"/>
      <c r="B343" s="2"/>
      <c r="C343" s="2">
        <v>2004.4535519999999</v>
      </c>
      <c r="D343" s="2">
        <v>374.786</v>
      </c>
      <c r="E343" s="3">
        <f t="shared" si="68"/>
        <v>2087</v>
      </c>
      <c r="F343" s="4">
        <f>F342*SUM(economy!Z133:AB133)/SUM(economy!Z132:AB132)</f>
        <v>21791.838691421657</v>
      </c>
      <c r="G343" s="9">
        <f t="shared" ref="G343:K358" si="71">G342*(1-G$5)+G$4*$F342*$L$4/1000</f>
        <v>99.706705313083262</v>
      </c>
      <c r="H343" s="9">
        <f t="shared" si="71"/>
        <v>134.46444634665286</v>
      </c>
      <c r="I343" s="9">
        <f t="shared" si="71"/>
        <v>140.90821873132373</v>
      </c>
      <c r="J343" s="9">
        <f t="shared" si="71"/>
        <v>40.968830639109221</v>
      </c>
      <c r="K343" s="9">
        <f t="shared" si="71"/>
        <v>2.5817598999478268</v>
      </c>
      <c r="L343" s="9">
        <f t="shared" si="69"/>
        <v>693.62996093011691</v>
      </c>
      <c r="M343">
        <f t="shared" si="62"/>
        <v>21791.838691421657</v>
      </c>
      <c r="N343" s="2">
        <f t="shared" si="63"/>
        <v>99.706766345947102</v>
      </c>
      <c r="O343" s="2">
        <f t="shared" si="67"/>
        <v>134.46452484927485</v>
      </c>
      <c r="P343" s="2">
        <f t="shared" si="64"/>
        <v>140.90828114726037</v>
      </c>
      <c r="Q343" s="2">
        <f t="shared" si="65"/>
        <v>40.968833203727193</v>
      </c>
      <c r="R343" s="2">
        <f t="shared" si="66"/>
        <v>2.5817598999478268</v>
      </c>
      <c r="S343" s="9">
        <f t="shared" si="70"/>
        <v>693.63016544615732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3">
      <c r="A344" s="5"/>
      <c r="B344" s="2"/>
      <c r="C344" s="2">
        <v>2004.535519</v>
      </c>
      <c r="D344" s="2">
        <v>375.18299999999999</v>
      </c>
      <c r="E344" s="3">
        <f t="shared" si="68"/>
        <v>2088</v>
      </c>
      <c r="F344" s="4">
        <f>F343*SUM(economy!Z134:AB134)/SUM(economy!Z133:AB133)</f>
        <v>21843.189449598776</v>
      </c>
      <c r="G344" s="9">
        <f t="shared" si="71"/>
        <v>101.03672363697285</v>
      </c>
      <c r="H344" s="9">
        <f t="shared" si="71"/>
        <v>136.14071267109327</v>
      </c>
      <c r="I344" s="9">
        <f t="shared" si="71"/>
        <v>142.29075309306319</v>
      </c>
      <c r="J344" s="9">
        <f t="shared" si="71"/>
        <v>41.186137690696349</v>
      </c>
      <c r="K344" s="9">
        <f t="shared" si="71"/>
        <v>2.5890075537115815</v>
      </c>
      <c r="L344" s="9">
        <f t="shared" si="69"/>
        <v>698.24333464553717</v>
      </c>
      <c r="M344">
        <f t="shared" si="62"/>
        <v>21843.189449598776</v>
      </c>
      <c r="N344" s="2">
        <f t="shared" si="63"/>
        <v>101.03678466983669</v>
      </c>
      <c r="O344" s="2">
        <f t="shared" si="67"/>
        <v>136.14079095775222</v>
      </c>
      <c r="P344" s="2">
        <f t="shared" si="64"/>
        <v>142.29081467121469</v>
      </c>
      <c r="Q344" s="2">
        <f t="shared" si="65"/>
        <v>41.186140108805759</v>
      </c>
      <c r="R344" s="2">
        <f t="shared" si="66"/>
        <v>2.5890075537115815</v>
      </c>
      <c r="S344" s="9">
        <f t="shared" si="70"/>
        <v>698.24353796132095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3">
      <c r="A345" s="5"/>
      <c r="B345" s="2"/>
      <c r="C345" s="2">
        <v>2004.6202189999999</v>
      </c>
      <c r="D345" s="2">
        <v>375.52800000000002</v>
      </c>
      <c r="E345" s="3">
        <f t="shared" si="68"/>
        <v>2089</v>
      </c>
      <c r="F345" s="4">
        <f>F344*SUM(economy!Z135:AB135)/SUM(economy!Z134:AB134)</f>
        <v>21890.913062668333</v>
      </c>
      <c r="G345" s="9">
        <f t="shared" si="71"/>
        <v>102.36987604469485</v>
      </c>
      <c r="H345" s="9">
        <f t="shared" si="71"/>
        <v>137.81718920419019</v>
      </c>
      <c r="I345" s="9">
        <f t="shared" si="71"/>
        <v>143.6624448949928</v>
      </c>
      <c r="J345" s="9">
        <f t="shared" si="71"/>
        <v>41.397057757901223</v>
      </c>
      <c r="K345" s="9">
        <f t="shared" si="71"/>
        <v>2.5958143116475161</v>
      </c>
      <c r="L345" s="9">
        <f t="shared" si="69"/>
        <v>702.84238221342662</v>
      </c>
      <c r="M345">
        <f t="shared" si="62"/>
        <v>21890.913062668333</v>
      </c>
      <c r="N345" s="2">
        <f t="shared" si="63"/>
        <v>102.36993707755869</v>
      </c>
      <c r="O345" s="2">
        <f t="shared" si="67"/>
        <v>137.81726727548019</v>
      </c>
      <c r="P345" s="2">
        <f t="shared" si="64"/>
        <v>143.66250564660442</v>
      </c>
      <c r="Q345" s="2">
        <f t="shared" si="65"/>
        <v>41.397060037871647</v>
      </c>
      <c r="R345" s="2">
        <f t="shared" si="66"/>
        <v>2.5958143116475161</v>
      </c>
      <c r="S345" s="9">
        <f t="shared" si="70"/>
        <v>702.84258434916251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3">
      <c r="A346" s="5"/>
      <c r="B346" s="2"/>
      <c r="C346" s="2">
        <v>2004.7049179999999</v>
      </c>
      <c r="D346" s="2">
        <v>375.68299999999999</v>
      </c>
      <c r="E346" s="3">
        <f t="shared" si="68"/>
        <v>2090</v>
      </c>
      <c r="F346" s="4">
        <f>F345*SUM(economy!Z136:AB136)/SUM(economy!Z135:AB135)</f>
        <v>21935.042041617955</v>
      </c>
      <c r="G346" s="9">
        <f t="shared" si="71"/>
        <v>103.70594116119574</v>
      </c>
      <c r="H346" s="9">
        <f t="shared" si="71"/>
        <v>139.49353479064789</v>
      </c>
      <c r="I346" s="9">
        <f t="shared" si="71"/>
        <v>145.02289474941958</v>
      </c>
      <c r="J346" s="9">
        <f t="shared" si="71"/>
        <v>41.601529987805101</v>
      </c>
      <c r="K346" s="9">
        <f t="shared" si="71"/>
        <v>2.6021833642434355</v>
      </c>
      <c r="L346" s="9">
        <f t="shared" si="69"/>
        <v>707.4260840533118</v>
      </c>
      <c r="M346">
        <f t="shared" si="62"/>
        <v>21935.042041617955</v>
      </c>
      <c r="N346" s="2">
        <f t="shared" si="63"/>
        <v>103.70600219405958</v>
      </c>
      <c r="O346" s="2">
        <f t="shared" si="67"/>
        <v>139.49361264716143</v>
      </c>
      <c r="P346" s="2">
        <f t="shared" si="64"/>
        <v>145.02295468558566</v>
      </c>
      <c r="Q346" s="2">
        <f t="shared" si="65"/>
        <v>41.601532137527983</v>
      </c>
      <c r="R346" s="2">
        <f t="shared" si="66"/>
        <v>2.6021833642434355</v>
      </c>
      <c r="S346" s="9">
        <f t="shared" si="70"/>
        <v>707.42628502857815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3">
      <c r="A347" s="5"/>
      <c r="B347" s="2"/>
      <c r="C347" s="2">
        <v>2004.786885</v>
      </c>
      <c r="D347" s="2">
        <v>375.697</v>
      </c>
      <c r="E347" s="3">
        <f t="shared" si="68"/>
        <v>2091</v>
      </c>
      <c r="F347" s="4">
        <f>F346*SUM(economy!Z137:AB137)/SUM(economy!Z136:AB136)</f>
        <v>21975.611000318593</v>
      </c>
      <c r="G347" s="9">
        <f t="shared" si="71"/>
        <v>105.04469959566069</v>
      </c>
      <c r="H347" s="9">
        <f t="shared" si="71"/>
        <v>141.16941226637397</v>
      </c>
      <c r="I347" s="9">
        <f t="shared" si="71"/>
        <v>146.37171351375801</v>
      </c>
      <c r="J347" s="9">
        <f t="shared" si="71"/>
        <v>41.799500819668779</v>
      </c>
      <c r="K347" s="9">
        <f t="shared" si="71"/>
        <v>2.6081181729654617</v>
      </c>
      <c r="L347" s="9">
        <f t="shared" si="69"/>
        <v>711.99344436842694</v>
      </c>
      <c r="M347">
        <f t="shared" si="62"/>
        <v>21975.611000318593</v>
      </c>
      <c r="N347" s="2">
        <f t="shared" si="63"/>
        <v>105.04476062852453</v>
      </c>
      <c r="O347" s="2">
        <f t="shared" si="67"/>
        <v>141.16948990870191</v>
      </c>
      <c r="P347" s="2">
        <f t="shared" si="64"/>
        <v>146.37177264542396</v>
      </c>
      <c r="Q347" s="2">
        <f t="shared" si="65"/>
        <v>41.799502846584751</v>
      </c>
      <c r="R347" s="2">
        <f t="shared" si="66"/>
        <v>2.6081181729654617</v>
      </c>
      <c r="S347" s="9">
        <f t="shared" si="70"/>
        <v>711.99364420220058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3">
      <c r="A348" s="5"/>
      <c r="B348" s="2"/>
      <c r="C348" s="2">
        <v>2004.8715850000001</v>
      </c>
      <c r="D348" s="2">
        <v>375.69900000000001</v>
      </c>
      <c r="E348" s="3">
        <f t="shared" si="68"/>
        <v>2092</v>
      </c>
      <c r="F348" s="4">
        <f>F347*SUM(economy!Z138:AB138)/SUM(economy!Z137:AB137)</f>
        <v>22012.656583206168</v>
      </c>
      <c r="G348" s="9">
        <f t="shared" si="71"/>
        <v>106.38593406985854</v>
      </c>
      <c r="H348" s="9">
        <f t="shared" si="71"/>
        <v>142.84448864495329</v>
      </c>
      <c r="I348" s="9">
        <f t="shared" si="71"/>
        <v>147.70852246893998</v>
      </c>
      <c r="J348" s="9">
        <f t="shared" si="71"/>
        <v>41.990923815170618</v>
      </c>
      <c r="K348" s="9">
        <f t="shared" si="71"/>
        <v>2.6136224623632867</v>
      </c>
      <c r="L348" s="9">
        <f t="shared" si="69"/>
        <v>716.54349146128573</v>
      </c>
      <c r="M348">
        <f t="shared" si="62"/>
        <v>22012.656583206168</v>
      </c>
      <c r="N348" s="2">
        <f t="shared" si="63"/>
        <v>106.38599510272238</v>
      </c>
      <c r="O348" s="2">
        <f t="shared" si="67"/>
        <v>142.84456607368486</v>
      </c>
      <c r="P348" s="2">
        <f t="shared" si="64"/>
        <v>147.70858080690431</v>
      </c>
      <c r="Q348" s="2">
        <f t="shared" si="65"/>
        <v>41.990925726295252</v>
      </c>
      <c r="R348" s="2">
        <f t="shared" si="66"/>
        <v>2.6136224623632867</v>
      </c>
      <c r="S348" s="9">
        <f t="shared" si="70"/>
        <v>716.54369017197007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3">
      <c r="A349" s="5"/>
      <c r="B349" s="2"/>
      <c r="C349" s="2">
        <v>2004.9535519999999</v>
      </c>
      <c r="D349" s="2">
        <v>375.53800000000001</v>
      </c>
      <c r="E349" s="3">
        <f t="shared" si="68"/>
        <v>2093</v>
      </c>
      <c r="F349" s="4">
        <f>F348*SUM(economy!Z139:AB139)/SUM(economy!Z138:AB138)</f>
        <v>22046.217390971848</v>
      </c>
      <c r="G349" s="9">
        <f t="shared" si="71"/>
        <v>107.72942954207299</v>
      </c>
      <c r="H349" s="9">
        <f t="shared" si="71"/>
        <v>144.51843529681838</v>
      </c>
      <c r="I349" s="9">
        <f t="shared" si="71"/>
        <v>149.03295348456535</v>
      </c>
      <c r="J349" s="9">
        <f t="shared" si="71"/>
        <v>42.175759489854421</v>
      </c>
      <c r="K349" s="9">
        <f t="shared" si="71"/>
        <v>2.618700211886547</v>
      </c>
      <c r="L349" s="9">
        <f t="shared" si="69"/>
        <v>721.0752780251978</v>
      </c>
      <c r="M349">
        <f t="shared" si="62"/>
        <v>22046.217390971848</v>
      </c>
      <c r="N349" s="2">
        <f t="shared" si="63"/>
        <v>107.72949057493683</v>
      </c>
      <c r="O349" s="2">
        <f t="shared" si="67"/>
        <v>144.51851251254121</v>
      </c>
      <c r="P349" s="2">
        <f t="shared" si="64"/>
        <v>149.03301103948158</v>
      </c>
      <c r="Q349" s="2">
        <f t="shared" si="65"/>
        <v>42.175761291802516</v>
      </c>
      <c r="R349" s="2">
        <f t="shared" si="66"/>
        <v>2.618700211886547</v>
      </c>
      <c r="S349" s="9">
        <f t="shared" si="70"/>
        <v>721.07547563064873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3">
      <c r="A350" s="5"/>
      <c r="B350" s="2"/>
      <c r="C350" s="2">
        <v>2005.038356</v>
      </c>
      <c r="D350" s="2">
        <v>375.38099999999997</v>
      </c>
      <c r="E350" s="3">
        <f t="shared" si="68"/>
        <v>2094</v>
      </c>
      <c r="F350" s="4">
        <f>F349*SUM(economy!Z140:AB140)/SUM(economy!Z139:AB139)</f>
        <v>22076.333904469098</v>
      </c>
      <c r="G350" s="9">
        <f t="shared" si="71"/>
        <v>109.07497332649851</v>
      </c>
      <c r="H350" s="9">
        <f t="shared" si="71"/>
        <v>146.19092812094956</v>
      </c>
      <c r="I350" s="9">
        <f t="shared" si="71"/>
        <v>150.34464917067177</v>
      </c>
      <c r="J350" s="9">
        <f t="shared" si="71"/>
        <v>42.353975145484405</v>
      </c>
      <c r="K350" s="9">
        <f t="shared" si="71"/>
        <v>2.6233556474324771</v>
      </c>
      <c r="L350" s="9">
        <f t="shared" si="69"/>
        <v>725.58788141103673</v>
      </c>
      <c r="M350">
        <f t="shared" si="62"/>
        <v>22076.333904469098</v>
      </c>
      <c r="N350" s="2">
        <f t="shared" si="63"/>
        <v>109.07503435936235</v>
      </c>
      <c r="O350" s="2">
        <f t="shared" si="67"/>
        <v>146.19100512424961</v>
      </c>
      <c r="P350" s="2">
        <f t="shared" si="64"/>
        <v>150.34470595305046</v>
      </c>
      <c r="Q350" s="2">
        <f t="shared" si="65"/>
        <v>42.35397684449287</v>
      </c>
      <c r="R350" s="2">
        <f t="shared" si="66"/>
        <v>2.6233556474324771</v>
      </c>
      <c r="S350" s="9">
        <f t="shared" si="70"/>
        <v>725.58807792858784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3">
      <c r="A351" s="5"/>
      <c r="B351" s="2"/>
      <c r="C351" s="2">
        <v>2005.123288</v>
      </c>
      <c r="D351" s="2">
        <v>375.41300000000001</v>
      </c>
      <c r="E351" s="3">
        <f t="shared" si="68"/>
        <v>2095</v>
      </c>
      <c r="F351" s="4">
        <f>F350*SUM(economy!Z141:AB141)/SUM(economy!Z140:AB140)</f>
        <v>22103.04840704448</v>
      </c>
      <c r="G351" s="9">
        <f t="shared" si="71"/>
        <v>110.42235520799193</v>
      </c>
      <c r="H351" s="9">
        <f t="shared" si="71"/>
        <v>147.86164770895786</v>
      </c>
      <c r="I351" s="9">
        <f t="shared" si="71"/>
        <v>151.64326301603572</v>
      </c>
      <c r="J351" s="9">
        <f t="shared" si="71"/>
        <v>42.52554470304608</v>
      </c>
      <c r="K351" s="9">
        <f t="shared" si="71"/>
        <v>2.6275932326468667</v>
      </c>
      <c r="L351" s="9">
        <f t="shared" si="69"/>
        <v>730.08040386867845</v>
      </c>
      <c r="M351">
        <f t="shared" si="62"/>
        <v>22103.04840704448</v>
      </c>
      <c r="N351" s="2">
        <f t="shared" si="63"/>
        <v>110.42241624085577</v>
      </c>
      <c r="O351" s="2">
        <f t="shared" si="67"/>
        <v>147.86172450041954</v>
      </c>
      <c r="P351" s="2">
        <f t="shared" si="64"/>
        <v>151.64331903624634</v>
      </c>
      <c r="Q351" s="2">
        <f t="shared" si="65"/>
        <v>42.52554630499553</v>
      </c>
      <c r="R351" s="2">
        <f t="shared" si="66"/>
        <v>2.6275932326468667</v>
      </c>
      <c r="S351" s="9">
        <f t="shared" si="70"/>
        <v>730.08059931516414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3">
      <c r="A352" s="5"/>
      <c r="B352" s="2"/>
      <c r="C352" s="2">
        <v>2005.2</v>
      </c>
      <c r="D352" s="2">
        <v>375.43299999999999</v>
      </c>
      <c r="E352" s="3">
        <f t="shared" si="68"/>
        <v>2096</v>
      </c>
      <c r="F352" s="4">
        <f>F351*SUM(economy!Z142:AB142)/SUM(economy!Z141:AB141)</f>
        <v>22126.404905498654</v>
      </c>
      <c r="G352" s="9">
        <f t="shared" si="71"/>
        <v>111.77136755208384</v>
      </c>
      <c r="H352" s="9">
        <f t="shared" si="71"/>
        <v>149.53027950142365</v>
      </c>
      <c r="I352" s="9">
        <f t="shared" si="71"/>
        <v>152.92845951294831</v>
      </c>
      <c r="J352" s="9">
        <f t="shared" si="71"/>
        <v>42.690448536171161</v>
      </c>
      <c r="K352" s="9">
        <f t="shared" si="71"/>
        <v>2.6314176600013832</v>
      </c>
      <c r="L352" s="9">
        <f t="shared" si="69"/>
        <v>734.55197276262834</v>
      </c>
      <c r="M352">
        <f t="shared" si="62"/>
        <v>22126.404905498654</v>
      </c>
      <c r="N352" s="2">
        <f t="shared" si="63"/>
        <v>111.77142858494769</v>
      </c>
      <c r="O352" s="2">
        <f t="shared" si="67"/>
        <v>149.53035608162972</v>
      </c>
      <c r="P352" s="2">
        <f t="shared" si="64"/>
        <v>152.92851478122114</v>
      </c>
      <c r="Q352" s="2">
        <f t="shared" si="65"/>
        <v>42.690450046606273</v>
      </c>
      <c r="R352" s="2">
        <f t="shared" si="66"/>
        <v>2.6314176600013832</v>
      </c>
      <c r="S352" s="9">
        <f t="shared" si="70"/>
        <v>734.55216715440611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3">
      <c r="A353" s="5"/>
      <c r="B353" s="2"/>
      <c r="C353" s="2">
        <v>2005.284932</v>
      </c>
      <c r="D353" s="2">
        <v>375.55900000000003</v>
      </c>
      <c r="E353" s="3">
        <f t="shared" si="68"/>
        <v>2097</v>
      </c>
      <c r="F353" s="4">
        <f>F352*SUM(economy!Z143:AB143)/SUM(economy!Z142:AB142)</f>
        <v>22146.449049882271</v>
      </c>
      <c r="G353" s="9">
        <f t="shared" si="71"/>
        <v>113.12180541016592</v>
      </c>
      <c r="H353" s="9">
        <f t="shared" si="71"/>
        <v>151.19651393638361</v>
      </c>
      <c r="I353" s="9">
        <f t="shared" si="71"/>
        <v>154.19991426844211</v>
      </c>
      <c r="J353" s="9">
        <f t="shared" si="71"/>
        <v>42.848673304801522</v>
      </c>
      <c r="K353" s="9">
        <f t="shared" si="71"/>
        <v>2.6348338416709423</v>
      </c>
      <c r="L353" s="9">
        <f t="shared" si="69"/>
        <v>739.00174076146413</v>
      </c>
      <c r="M353">
        <f t="shared" si="62"/>
        <v>22146.449049882271</v>
      </c>
      <c r="N353" s="2">
        <f t="shared" si="63"/>
        <v>113.12186644302976</v>
      </c>
      <c r="O353" s="2">
        <f t="shared" si="67"/>
        <v>151.19659030591524</v>
      </c>
      <c r="P353" s="2">
        <f t="shared" si="64"/>
        <v>154.19996879487016</v>
      </c>
      <c r="Q353" s="2">
        <f t="shared" si="65"/>
        <v>42.848674728950222</v>
      </c>
      <c r="R353" s="2">
        <f t="shared" si="66"/>
        <v>2.6348338416709423</v>
      </c>
      <c r="S353" s="9">
        <f t="shared" si="70"/>
        <v>739.00193411443638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3">
      <c r="A354" s="5"/>
      <c r="B354" s="2"/>
      <c r="C354" s="2">
        <v>2005.367123</v>
      </c>
      <c r="D354" s="2">
        <v>376.17</v>
      </c>
      <c r="E354" s="3">
        <f t="shared" si="68"/>
        <v>2098</v>
      </c>
      <c r="F354" s="4">
        <f>F353*SUM(economy!Z144:AB144)/SUM(economy!Z143:AB143)</f>
        <v>22163.228052328544</v>
      </c>
      <c r="G354" s="9">
        <f t="shared" si="71"/>
        <v>114.47346661978315</v>
      </c>
      <c r="H354" s="9">
        <f t="shared" si="71"/>
        <v>152.86004658987832</v>
      </c>
      <c r="I354" s="9">
        <f t="shared" si="71"/>
        <v>155.45731410197553</v>
      </c>
      <c r="J354" s="9">
        <f t="shared" si="71"/>
        <v>43.000211788941797</v>
      </c>
      <c r="K354" s="9">
        <f t="shared" si="71"/>
        <v>2.6378469002351013</v>
      </c>
      <c r="L354" s="9">
        <f t="shared" si="69"/>
        <v>743.42888600081392</v>
      </c>
      <c r="M354">
        <f t="shared" si="62"/>
        <v>22163.228052328544</v>
      </c>
      <c r="N354" s="2">
        <f t="shared" si="63"/>
        <v>114.47352765264699</v>
      </c>
      <c r="O354" s="2">
        <f t="shared" si="67"/>
        <v>152.86012274931508</v>
      </c>
      <c r="P354" s="2">
        <f t="shared" si="64"/>
        <v>155.45736789651627</v>
      </c>
      <c r="Q354" s="2">
        <f t="shared" si="65"/>
        <v>43.000213131733361</v>
      </c>
      <c r="R354" s="2">
        <f t="shared" si="66"/>
        <v>2.6378469002351013</v>
      </c>
      <c r="S354" s="9">
        <f t="shared" si="70"/>
        <v>743.42907833044683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3">
      <c r="A355" s="5"/>
      <c r="B355" s="2"/>
      <c r="C355" s="2">
        <v>2005.452055</v>
      </c>
      <c r="D355" s="2">
        <v>376.93</v>
      </c>
      <c r="E355" s="3">
        <f t="shared" si="68"/>
        <v>2099</v>
      </c>
      <c r="F355" s="4">
        <f>F354*SUM(economy!Z145:AB145)/SUM(economy!Z144:AB144)</f>
        <v>22176.790605121972</v>
      </c>
      <c r="G355" s="9">
        <f t="shared" si="71"/>
        <v>115.82615189997222</v>
      </c>
      <c r="H355" s="9">
        <f t="shared" si="71"/>
        <v>154.52057830849202</v>
      </c>
      <c r="I355" s="9">
        <f t="shared" si="71"/>
        <v>156.70035712961163</v>
      </c>
      <c r="J355" s="9">
        <f t="shared" si="71"/>
        <v>43.145062722382441</v>
      </c>
      <c r="K355" s="9">
        <f t="shared" si="71"/>
        <v>2.6404621592274951</v>
      </c>
      <c r="L355" s="9">
        <f t="shared" si="69"/>
        <v>747.83261221968576</v>
      </c>
      <c r="M355">
        <f t="shared" si="62"/>
        <v>22176.790605121972</v>
      </c>
      <c r="N355" s="2">
        <f t="shared" si="63"/>
        <v>115.82621293283606</v>
      </c>
      <c r="O355" s="2">
        <f t="shared" si="67"/>
        <v>154.52065425841189</v>
      </c>
      <c r="P355" s="2">
        <f t="shared" si="64"/>
        <v>156.70041020208893</v>
      </c>
      <c r="Q355" s="2">
        <f t="shared" si="65"/>
        <v>43.145063988464543</v>
      </c>
      <c r="R355" s="2">
        <f t="shared" si="66"/>
        <v>2.6404621592274951</v>
      </c>
      <c r="S355" s="9">
        <f t="shared" si="70"/>
        <v>747.83280354102885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3">
      <c r="A356" s="2"/>
      <c r="B356" s="2"/>
      <c r="C356" s="2">
        <v>2005.5342470000001</v>
      </c>
      <c r="D356" s="2">
        <v>377.291</v>
      </c>
      <c r="E356" s="3">
        <f t="shared" si="68"/>
        <v>2100</v>
      </c>
      <c r="F356" s="4">
        <f>F355*SUM(economy!Z146:AB146)/SUM(economy!Z145:AB145)</f>
        <v>22187.186798198229</v>
      </c>
      <c r="G356" s="9">
        <f t="shared" si="71"/>
        <v>117.17966494159938</v>
      </c>
      <c r="H356" s="9">
        <f t="shared" si="71"/>
        <v>156.17781533383436</v>
      </c>
      <c r="I356" s="9">
        <f t="shared" si="71"/>
        <v>157.92875283475854</v>
      </c>
      <c r="J356" s="9">
        <f t="shared" si="71"/>
        <v>43.283230626305354</v>
      </c>
      <c r="K356" s="9">
        <f t="shared" si="71"/>
        <v>2.6426851335572374</v>
      </c>
      <c r="L356" s="9">
        <f t="shared" si="69"/>
        <v>752.21214887005488</v>
      </c>
      <c r="M356">
        <f t="shared" si="62"/>
        <v>22187.186798198229</v>
      </c>
      <c r="N356" s="2">
        <f t="shared" si="63"/>
        <v>117.17972597446322</v>
      </c>
      <c r="O356" s="2">
        <f t="shared" si="67"/>
        <v>156.17789107481372</v>
      </c>
      <c r="P356" s="2">
        <f t="shared" si="64"/>
        <v>157.92880519486437</v>
      </c>
      <c r="Q356" s="2">
        <f t="shared" si="65"/>
        <v>43.283231820060166</v>
      </c>
      <c r="R356" s="2">
        <f t="shared" si="66"/>
        <v>2.6426851335572374</v>
      </c>
      <c r="S356" s="9">
        <f t="shared" si="70"/>
        <v>752.21233919775864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3">
      <c r="A357" s="2"/>
      <c r="B357" s="2"/>
      <c r="C357" s="2">
        <v>2005.6191779999999</v>
      </c>
      <c r="D357" s="2">
        <v>377.58600000000001</v>
      </c>
      <c r="E357" s="3">
        <f t="shared" si="68"/>
        <v>2101</v>
      </c>
      <c r="F357" s="4">
        <f>F356*SUM(economy!Z147:AB147)/SUM(economy!Z146:AB146)</f>
        <v>22194.468036266338</v>
      </c>
      <c r="G357" s="9">
        <f t="shared" si="71"/>
        <v>118.53381249266313</v>
      </c>
      <c r="H357" s="9">
        <f t="shared" si="71"/>
        <v>157.83146941893347</v>
      </c>
      <c r="I357" s="9">
        <f t="shared" si="71"/>
        <v>159.14222212556541</v>
      </c>
      <c r="J357" s="9">
        <f t="shared" si="71"/>
        <v>43.41472564271195</v>
      </c>
      <c r="K357" s="9">
        <f t="shared" si="71"/>
        <v>2.6445215198259646</v>
      </c>
      <c r="L357" s="9">
        <f t="shared" si="69"/>
        <v>756.56675119969987</v>
      </c>
      <c r="M357">
        <f t="shared" si="62"/>
        <v>22194.468036266338</v>
      </c>
      <c r="N357" s="2">
        <f t="shared" si="63"/>
        <v>118.53387352552697</v>
      </c>
      <c r="O357" s="2">
        <f t="shared" si="67"/>
        <v>157.83154495154713</v>
      </c>
      <c r="P357" s="2">
        <f t="shared" si="64"/>
        <v>159.14227378286165</v>
      </c>
      <c r="Q357" s="2">
        <f t="shared" si="65"/>
        <v>43.414726768271301</v>
      </c>
      <c r="R357" s="2">
        <f t="shared" si="66"/>
        <v>2.6445215198259646</v>
      </c>
      <c r="S357" s="9">
        <f t="shared" si="70"/>
        <v>756.56694054803302</v>
      </c>
    </row>
    <row r="358" spans="1:37" x14ac:dyDescent="0.3">
      <c r="A358" s="2"/>
      <c r="B358" s="2"/>
      <c r="C358" s="2">
        <v>2005.7041099999999</v>
      </c>
      <c r="D358" s="2">
        <v>377.863</v>
      </c>
      <c r="E358" s="3">
        <f t="shared" si="68"/>
        <v>2102</v>
      </c>
      <c r="F358" s="4">
        <f>F357*SUM(economy!Z148:AB148)/SUM(economy!Z147:AB147)</f>
        <v>22198.686955739657</v>
      </c>
      <c r="G358" s="9">
        <f t="shared" si="71"/>
        <v>119.88840443853854</v>
      </c>
      <c r="H358" s="9">
        <f t="shared" si="71"/>
        <v>159.48125793652676</v>
      </c>
      <c r="I358" s="9">
        <f t="shared" si="71"/>
        <v>160.3404973790974</v>
      </c>
      <c r="J358" s="9">
        <f t="shared" si="71"/>
        <v>43.539563367639538</v>
      </c>
      <c r="K358" s="9">
        <f t="shared" si="71"/>
        <v>2.6459771865638446</v>
      </c>
      <c r="L358" s="9">
        <f t="shared" si="69"/>
        <v>760.89570030836614</v>
      </c>
      <c r="M358">
        <f t="shared" si="62"/>
        <v>22198.686955739657</v>
      </c>
      <c r="N358" s="2">
        <f t="shared" si="63"/>
        <v>119.88846547140238</v>
      </c>
      <c r="O358" s="2">
        <f t="shared" si="67"/>
        <v>159.48133326134794</v>
      </c>
      <c r="P358" s="2">
        <f t="shared" si="64"/>
        <v>160.34054834301759</v>
      </c>
      <c r="Q358" s="2">
        <f t="shared" si="65"/>
        <v>43.539564428899226</v>
      </c>
      <c r="R358" s="2">
        <f t="shared" si="66"/>
        <v>2.6459771865638446</v>
      </c>
      <c r="S358" s="9">
        <f t="shared" si="70"/>
        <v>760.89588869123099</v>
      </c>
    </row>
    <row r="359" spans="1:37" x14ac:dyDescent="0.3">
      <c r="A359" s="2"/>
      <c r="B359" s="2"/>
      <c r="C359" s="2">
        <v>2005.7863010000001</v>
      </c>
      <c r="D359" s="2">
        <v>377.92700000000002</v>
      </c>
      <c r="E359" s="3">
        <f t="shared" si="68"/>
        <v>2103</v>
      </c>
      <c r="F359" s="4">
        <f>F358*SUM(economy!Z149:AB149)/SUM(economy!Z148:AB148)</f>
        <v>22199.897341656659</v>
      </c>
      <c r="G359" s="9">
        <f t="shared" ref="G359:K374" si="72">G358*(1-G$5)+G$4*$F358*$L$4/1000</f>
        <v>121.24325387715176</v>
      </c>
      <c r="H359" s="9">
        <f t="shared" si="72"/>
        <v>161.12690397925391</v>
      </c>
      <c r="I359" s="9">
        <f t="shared" si="72"/>
        <v>161.52332247243743</v>
      </c>
      <c r="J359" s="9">
        <f t="shared" si="72"/>
        <v>43.657764684155637</v>
      </c>
      <c r="K359" s="9">
        <f t="shared" si="72"/>
        <v>2.6470581644074684</v>
      </c>
      <c r="L359" s="9">
        <f t="shared" si="69"/>
        <v>765.19830317740616</v>
      </c>
      <c r="M359">
        <f t="shared" si="62"/>
        <v>22199.897341656659</v>
      </c>
      <c r="N359" s="2">
        <f t="shared" si="63"/>
        <v>121.2433149100156</v>
      </c>
      <c r="O359" s="2">
        <f t="shared" si="67"/>
        <v>161.12697909685426</v>
      </c>
      <c r="P359" s="2">
        <f t="shared" si="64"/>
        <v>161.52337275228848</v>
      </c>
      <c r="Q359" s="2">
        <f t="shared" si="65"/>
        <v>43.657765684788899</v>
      </c>
      <c r="R359" s="2">
        <f t="shared" si="66"/>
        <v>2.6470581644074684</v>
      </c>
      <c r="S359" s="9">
        <f t="shared" si="70"/>
        <v>765.19849060835475</v>
      </c>
    </row>
    <row r="360" spans="1:37" x14ac:dyDescent="0.3">
      <c r="A360" s="2"/>
      <c r="B360" s="2"/>
      <c r="C360" s="2">
        <v>2005.8712330000001</v>
      </c>
      <c r="D360" s="2">
        <v>377.875</v>
      </c>
      <c r="E360" s="3">
        <f t="shared" si="68"/>
        <v>2104</v>
      </c>
      <c r="F360" s="4">
        <f>F359*SUM(economy!Z150:AB150)/SUM(economy!Z149:AB149)</f>
        <v>22198.154044766685</v>
      </c>
      <c r="G360" s="9">
        <f t="shared" si="72"/>
        <v>122.59817718908386</v>
      </c>
      <c r="H360" s="9">
        <f t="shared" si="72"/>
        <v>162.76813645177344</v>
      </c>
      <c r="I360" s="9">
        <f t="shared" si="72"/>
        <v>162.69045280088935</v>
      </c>
      <c r="J360" s="9">
        <f t="shared" si="72"/>
        <v>43.769355595141725</v>
      </c>
      <c r="K360" s="9">
        <f t="shared" si="72"/>
        <v>2.6477706362420026</v>
      </c>
      <c r="L360" s="9">
        <f t="shared" si="69"/>
        <v>769.47389267313042</v>
      </c>
      <c r="M360">
        <f t="shared" si="62"/>
        <v>22198.154044766685</v>
      </c>
      <c r="N360" s="2">
        <f t="shared" si="63"/>
        <v>122.5982382219477</v>
      </c>
      <c r="O360" s="2">
        <f t="shared" si="67"/>
        <v>162.76821136272304</v>
      </c>
      <c r="P360" s="2">
        <f t="shared" si="64"/>
        <v>162.69050240585329</v>
      </c>
      <c r="Q360" s="2">
        <f t="shared" si="65"/>
        <v>43.769356538611952</v>
      </c>
      <c r="R360" s="2">
        <f t="shared" si="66"/>
        <v>2.6477706362420026</v>
      </c>
      <c r="S360" s="9">
        <f t="shared" si="70"/>
        <v>769.47407916537793</v>
      </c>
    </row>
    <row r="361" spans="1:37" x14ac:dyDescent="0.3">
      <c r="A361" s="2"/>
      <c r="B361" s="2"/>
      <c r="C361" s="2">
        <v>2005.9534249999999</v>
      </c>
      <c r="D361" s="2">
        <v>377.76100000000002</v>
      </c>
      <c r="E361" s="3">
        <f t="shared" si="68"/>
        <v>2105</v>
      </c>
      <c r="F361" s="4">
        <f>F360*SUM(economy!Z151:AB151)/SUM(economy!Z150:AB150)</f>
        <v>22193.512898950408</v>
      </c>
      <c r="G361" s="9">
        <f t="shared" si="72"/>
        <v>123.95299410261421</v>
      </c>
      <c r="H361" s="9">
        <f t="shared" si="72"/>
        <v>164.4046901548403</v>
      </c>
      <c r="I361" s="9">
        <f t="shared" si="72"/>
        <v>163.84165528348009</v>
      </c>
      <c r="J361" s="9">
        <f t="shared" si="72"/>
        <v>43.874367055897778</v>
      </c>
      <c r="K361" s="9">
        <f t="shared" si="72"/>
        <v>2.6481209273294173</v>
      </c>
      <c r="L361" s="9">
        <f t="shared" si="69"/>
        <v>773.72182752416188</v>
      </c>
      <c r="M361">
        <f t="shared" si="62"/>
        <v>22193.512898950408</v>
      </c>
      <c r="N361" s="2">
        <f t="shared" si="63"/>
        <v>123.95305513547805</v>
      </c>
      <c r="O361" s="2">
        <f t="shared" si="67"/>
        <v>164.40476485970763</v>
      </c>
      <c r="P361" s="2">
        <f t="shared" si="64"/>
        <v>163.84170422261565</v>
      </c>
      <c r="Q361" s="2">
        <f t="shared" si="65"/>
        <v>43.874367945470524</v>
      </c>
      <c r="R361" s="2">
        <f t="shared" si="66"/>
        <v>2.6481209273294173</v>
      </c>
      <c r="S361" s="9">
        <f t="shared" si="70"/>
        <v>773.72201309060119</v>
      </c>
    </row>
    <row r="362" spans="1:37" x14ac:dyDescent="0.3">
      <c r="A362" s="2"/>
      <c r="B362" s="2"/>
      <c r="C362" s="2">
        <v>2006.038356</v>
      </c>
      <c r="D362" s="2">
        <v>377.84399999999999</v>
      </c>
      <c r="E362" s="3">
        <f t="shared" si="68"/>
        <v>2106</v>
      </c>
      <c r="F362" s="4">
        <f>F361*SUM(economy!Z152:AB152)/SUM(economy!Z151:AB151)</f>
        <v>22186.030639137618</v>
      </c>
      <c r="G362" s="9">
        <f t="shared" si="72"/>
        <v>125.30752775372386</v>
      </c>
      <c r="H362" s="9">
        <f t="shared" si="72"/>
        <v>166.0363058613984</v>
      </c>
      <c r="I362" s="9">
        <f t="shared" si="72"/>
        <v>164.97670835598154</v>
      </c>
      <c r="J362" s="9">
        <f t="shared" si="72"/>
        <v>43.972834806617186</v>
      </c>
      <c r="K362" s="9">
        <f t="shared" si="72"/>
        <v>2.6481154954439798</v>
      </c>
      <c r="L362" s="9">
        <f t="shared" si="69"/>
        <v>777.94149227316495</v>
      </c>
      <c r="M362">
        <f t="shared" si="62"/>
        <v>22186.030639137618</v>
      </c>
      <c r="N362" s="2">
        <f t="shared" si="63"/>
        <v>125.3075887865877</v>
      </c>
      <c r="O362" s="2">
        <f t="shared" si="67"/>
        <v>166.0363803607504</v>
      </c>
      <c r="P362" s="2">
        <f t="shared" si="64"/>
        <v>164.97675663822588</v>
      </c>
      <c r="Q362" s="2">
        <f t="shared" si="65"/>
        <v>43.97283564537144</v>
      </c>
      <c r="R362" s="2">
        <f t="shared" si="66"/>
        <v>2.6481154954439798</v>
      </c>
      <c r="S362" s="9">
        <f t="shared" si="70"/>
        <v>777.94167692637939</v>
      </c>
    </row>
    <row r="363" spans="1:37" x14ac:dyDescent="0.3">
      <c r="A363" s="2"/>
      <c r="B363" s="2"/>
      <c r="C363" s="2">
        <v>2006.123288</v>
      </c>
      <c r="D363" s="2">
        <v>377.983</v>
      </c>
      <c r="E363" s="3">
        <f t="shared" si="68"/>
        <v>2107</v>
      </c>
      <c r="F363" s="4">
        <f>F362*SUM(economy!Z153:AB153)/SUM(economy!Z152:AB152)</f>
        <v>22175.764819878776</v>
      </c>
      <c r="G363" s="9">
        <f t="shared" si="72"/>
        <v>126.66160474108906</v>
      </c>
      <c r="H363" s="9">
        <f t="shared" si="72"/>
        <v>167.66273038475651</v>
      </c>
      <c r="I363" s="9">
        <f t="shared" si="72"/>
        <v>166.09540195169473</v>
      </c>
      <c r="J363" s="9">
        <f t="shared" si="72"/>
        <v>44.064799204797772</v>
      </c>
      <c r="K363" s="9">
        <f t="shared" si="72"/>
        <v>2.6477609210355046</v>
      </c>
      <c r="L363" s="9">
        <f t="shared" si="69"/>
        <v>782.13229720337358</v>
      </c>
      <c r="M363">
        <f t="shared" si="62"/>
        <v>22175.764819878776</v>
      </c>
      <c r="N363" s="2">
        <f t="shared" si="63"/>
        <v>126.6616657739529</v>
      </c>
      <c r="O363" s="2">
        <f t="shared" si="67"/>
        <v>167.66280467915857</v>
      </c>
      <c r="P363" s="2">
        <f t="shared" si="64"/>
        <v>166.09544958586505</v>
      </c>
      <c r="Q363" s="2">
        <f t="shared" si="65"/>
        <v>44.064799995636633</v>
      </c>
      <c r="R363" s="2">
        <f t="shared" si="66"/>
        <v>2.6477609210355046</v>
      </c>
      <c r="S363" s="9">
        <f t="shared" si="70"/>
        <v>782.1324809556487</v>
      </c>
    </row>
    <row r="364" spans="1:37" x14ac:dyDescent="0.3">
      <c r="A364" s="2"/>
      <c r="B364" s="2"/>
      <c r="C364" s="2">
        <v>2006.2</v>
      </c>
      <c r="D364" s="2">
        <v>377.99900000000002</v>
      </c>
      <c r="E364" s="3">
        <f t="shared" si="68"/>
        <v>2108</v>
      </c>
      <c r="F364" s="4">
        <f>F363*SUM(economy!Z154:AB154)/SUM(economy!Z153:AB153)</f>
        <v>22162.773734719427</v>
      </c>
      <c r="G364" s="9">
        <f t="shared" si="72"/>
        <v>128.01505517610514</v>
      </c>
      <c r="H364" s="9">
        <f t="shared" si="72"/>
        <v>169.28371663893071</v>
      </c>
      <c r="I364" s="9">
        <f t="shared" si="72"/>
        <v>167.19753747025825</v>
      </c>
      <c r="J364" s="9">
        <f t="shared" si="72"/>
        <v>44.150305057669307</v>
      </c>
      <c r="K364" s="9">
        <f t="shared" si="72"/>
        <v>2.6470638974401295</v>
      </c>
      <c r="L364" s="9">
        <f t="shared" si="69"/>
        <v>786.29367824040355</v>
      </c>
      <c r="M364">
        <f t="shared" si="62"/>
        <v>22162.773734719427</v>
      </c>
      <c r="N364" s="2">
        <f t="shared" si="63"/>
        <v>128.01511620896898</v>
      </c>
      <c r="O364" s="2">
        <f t="shared" si="67"/>
        <v>169.28379072894663</v>
      </c>
      <c r="P364" s="2">
        <f t="shared" si="64"/>
        <v>167.19758446505341</v>
      </c>
      <c r="Q364" s="2">
        <f t="shared" si="65"/>
        <v>44.150305803330028</v>
      </c>
      <c r="R364" s="2">
        <f t="shared" si="66"/>
        <v>2.6470638974401295</v>
      </c>
      <c r="S364" s="9">
        <f t="shared" si="70"/>
        <v>786.29386110373912</v>
      </c>
    </row>
    <row r="365" spans="1:37" x14ac:dyDescent="0.3">
      <c r="A365" s="2"/>
      <c r="B365" s="2"/>
      <c r="C365" s="2">
        <v>2006.284932</v>
      </c>
      <c r="D365" s="2">
        <v>378.053</v>
      </c>
      <c r="E365" s="3">
        <f t="shared" si="68"/>
        <v>2109</v>
      </c>
      <c r="F365" s="4">
        <f>F364*SUM(economy!Z155:AB155)/SUM(economy!Z154:AB154)</f>
        <v>22147.116336519804</v>
      </c>
      <c r="G365" s="9">
        <f t="shared" si="72"/>
        <v>129.36771272798941</v>
      </c>
      <c r="H365" s="9">
        <f t="shared" si="72"/>
        <v>170.89902369125031</v>
      </c>
      <c r="I365" s="9">
        <f t="shared" si="72"/>
        <v>168.28292773476286</v>
      </c>
      <c r="J365" s="9">
        <f t="shared" si="72"/>
        <v>44.229401454730841</v>
      </c>
      <c r="K365" s="9">
        <f t="shared" si="72"/>
        <v>2.6460312211576134</v>
      </c>
      <c r="L365" s="9">
        <f t="shared" si="69"/>
        <v>790.425096829891</v>
      </c>
      <c r="M365">
        <f t="shared" si="62"/>
        <v>22147.116336519804</v>
      </c>
      <c r="N365" s="2">
        <f t="shared" si="63"/>
        <v>129.36777376085325</v>
      </c>
      <c r="O365" s="2">
        <f t="shared" si="67"/>
        <v>170.89909757744238</v>
      </c>
      <c r="P365" s="2">
        <f t="shared" si="64"/>
        <v>168.28297409876492</v>
      </c>
      <c r="Q365" s="2">
        <f t="shared" si="65"/>
        <v>44.229402157794311</v>
      </c>
      <c r="R365" s="2">
        <f t="shared" si="66"/>
        <v>2.6460312211576134</v>
      </c>
      <c r="S365" s="9">
        <f t="shared" si="70"/>
        <v>790.42527881601245</v>
      </c>
    </row>
    <row r="366" spans="1:37" x14ac:dyDescent="0.3">
      <c r="A366" s="2"/>
      <c r="B366" s="2"/>
      <c r="C366" s="2">
        <v>2006.367123</v>
      </c>
      <c r="D366" s="2">
        <v>378.185</v>
      </c>
      <c r="E366" s="3">
        <f t="shared" si="68"/>
        <v>2110</v>
      </c>
      <c r="F366" s="4">
        <f>F365*SUM(economy!Z156:AB156)/SUM(economy!Z155:AB155)</f>
        <v>22128.852158853992</v>
      </c>
      <c r="G366" s="9">
        <f t="shared" si="72"/>
        <v>130.71941466402114</v>
      </c>
      <c r="H366" s="9">
        <f t="shared" si="72"/>
        <v>172.50841680733748</v>
      </c>
      <c r="I366" s="9">
        <f t="shared" si="72"/>
        <v>169.35139693747081</v>
      </c>
      <c r="J366" s="9">
        <f t="shared" si="72"/>
        <v>44.302141600502459</v>
      </c>
      <c r="K366" s="9">
        <f t="shared" si="72"/>
        <v>2.6446697822133562</v>
      </c>
      <c r="L366" s="9">
        <f t="shared" si="69"/>
        <v>794.52603979154514</v>
      </c>
      <c r="M366">
        <f t="shared" si="62"/>
        <v>22128.852158853992</v>
      </c>
      <c r="N366" s="2">
        <f t="shared" si="63"/>
        <v>130.71947569688498</v>
      </c>
      <c r="O366" s="2">
        <f t="shared" si="67"/>
        <v>172.50849049026641</v>
      </c>
      <c r="P366" s="2">
        <f t="shared" si="64"/>
        <v>169.35144267914666</v>
      </c>
      <c r="Q366" s="2">
        <f t="shared" si="65"/>
        <v>44.302142263402125</v>
      </c>
      <c r="R366" s="2">
        <f t="shared" si="66"/>
        <v>2.6446697822133562</v>
      </c>
      <c r="S366" s="9">
        <f t="shared" si="70"/>
        <v>794.52622091191358</v>
      </c>
    </row>
    <row r="367" spans="1:37" x14ac:dyDescent="0.3">
      <c r="A367" s="2"/>
      <c r="B367" s="2"/>
      <c r="C367" s="2">
        <v>2006.452055</v>
      </c>
      <c r="D367" s="2">
        <v>378.41800000000001</v>
      </c>
      <c r="E367" s="3">
        <f t="shared" si="68"/>
        <v>2111</v>
      </c>
      <c r="F367" s="4">
        <f>F366*SUM(economy!Z157:AB157)/SUM(economy!Z156:AB156)</f>
        <v>22108.04123861621</v>
      </c>
      <c r="G367" s="9">
        <f t="shared" si="72"/>
        <v>132.07000188498407</v>
      </c>
      <c r="H367" s="9">
        <f t="shared" si="72"/>
        <v>174.11166748858261</v>
      </c>
      <c r="I367" s="9">
        <f t="shared" si="72"/>
        <v>170.40278057445522</v>
      </c>
      <c r="J367" s="9">
        <f t="shared" si="72"/>
        <v>44.368582647605983</v>
      </c>
      <c r="K367" s="9">
        <f t="shared" si="72"/>
        <v>2.6429865546224871</v>
      </c>
      <c r="L367" s="9">
        <f t="shared" si="69"/>
        <v>798.5960191502503</v>
      </c>
      <c r="M367">
        <f t="shared" si="62"/>
        <v>22108.04123861621</v>
      </c>
      <c r="N367" s="2">
        <f t="shared" si="63"/>
        <v>132.07006291784791</v>
      </c>
      <c r="O367" s="2">
        <f t="shared" si="67"/>
        <v>174.1117409688076</v>
      </c>
      <c r="P367" s="2">
        <f t="shared" si="64"/>
        <v>170.40282570215811</v>
      </c>
      <c r="Q367" s="2">
        <f t="shared" si="65"/>
        <v>44.368583272636272</v>
      </c>
      <c r="R367" s="2">
        <f t="shared" si="66"/>
        <v>2.6429865546224871</v>
      </c>
      <c r="S367" s="9">
        <f t="shared" si="70"/>
        <v>798.5961994160723</v>
      </c>
    </row>
    <row r="368" spans="1:37" x14ac:dyDescent="0.3">
      <c r="A368" s="2"/>
      <c r="B368" s="2"/>
      <c r="C368" s="2">
        <v>2006.5342470000001</v>
      </c>
      <c r="D368" s="2">
        <v>378.8</v>
      </c>
      <c r="E368" s="3">
        <f t="shared" si="68"/>
        <v>2112</v>
      </c>
      <c r="F368" s="4">
        <f>F367*SUM(economy!Z158:AB158)/SUM(economy!Z157:AB157)</f>
        <v>22084.74403995361</v>
      </c>
      <c r="G368" s="9">
        <f t="shared" si="72"/>
        <v>133.41931895588553</v>
      </c>
      <c r="H368" s="9">
        <f t="shared" si="72"/>
        <v>175.70855350224971</v>
      </c>
      <c r="I368" s="9">
        <f t="shared" si="72"/>
        <v>171.4369253694895</v>
      </c>
      <c r="J368" s="9">
        <f t="shared" si="72"/>
        <v>44.428785530297453</v>
      </c>
      <c r="K368" s="9">
        <f t="shared" si="72"/>
        <v>2.6409885869725347</v>
      </c>
      <c r="L368" s="9">
        <f t="shared" si="69"/>
        <v>802.63457194489467</v>
      </c>
      <c r="M368">
        <f t="shared" si="62"/>
        <v>22084.74403995361</v>
      </c>
      <c r="N368" s="2">
        <f t="shared" si="63"/>
        <v>133.41937998874937</v>
      </c>
      <c r="O368" s="2">
        <f t="shared" si="67"/>
        <v>175.70862678032839</v>
      </c>
      <c r="P368" s="2">
        <f t="shared" si="64"/>
        <v>171.43696989146056</v>
      </c>
      <c r="Q368" s="2">
        <f t="shared" si="65"/>
        <v>44.428786119621726</v>
      </c>
      <c r="R368" s="2">
        <f t="shared" si="66"/>
        <v>2.6409885869725347</v>
      </c>
      <c r="S368" s="9">
        <f t="shared" si="70"/>
        <v>802.63475136713248</v>
      </c>
    </row>
    <row r="369" spans="1:19" x14ac:dyDescent="0.3">
      <c r="A369" s="2"/>
      <c r="B369" s="2"/>
      <c r="C369" s="2">
        <v>2006.6191779999999</v>
      </c>
      <c r="D369" s="2">
        <v>379.255</v>
      </c>
      <c r="E369" s="3">
        <f t="shared" si="68"/>
        <v>2113</v>
      </c>
      <c r="F369" s="4">
        <f>F368*SUM(economy!Z159:AB159)/SUM(economy!Z158:AB158)</f>
        <v>22059.021379637408</v>
      </c>
      <c r="G369" s="9">
        <f t="shared" si="72"/>
        <v>134.76721413203293</v>
      </c>
      <c r="H369" s="9">
        <f t="shared" si="72"/>
        <v>177.29885890435634</v>
      </c>
      <c r="I369" s="9">
        <f t="shared" si="72"/>
        <v>172.45368918753056</v>
      </c>
      <c r="J369" s="9">
        <f t="shared" si="72"/>
        <v>44.482814798581309</v>
      </c>
      <c r="K369" s="9">
        <f t="shared" si="72"/>
        <v>2.6386829931402973</v>
      </c>
      <c r="L369" s="9">
        <f t="shared" si="69"/>
        <v>806.64126001564148</v>
      </c>
      <c r="M369">
        <f t="shared" si="62"/>
        <v>22059.021379637408</v>
      </c>
      <c r="N369" s="2">
        <f t="shared" si="63"/>
        <v>134.76727516489677</v>
      </c>
      <c r="O369" s="2">
        <f t="shared" si="67"/>
        <v>177.2989319808448</v>
      </c>
      <c r="P369" s="2">
        <f t="shared" si="64"/>
        <v>172.45373311190031</v>
      </c>
      <c r="Q369" s="2">
        <f t="shared" si="65"/>
        <v>44.482815354239342</v>
      </c>
      <c r="R369" s="2">
        <f t="shared" si="66"/>
        <v>2.6386829931402973</v>
      </c>
      <c r="S369" s="9">
        <f t="shared" si="70"/>
        <v>806.64143860502156</v>
      </c>
    </row>
    <row r="370" spans="1:19" x14ac:dyDescent="0.3">
      <c r="A370" s="2"/>
      <c r="B370" s="2"/>
      <c r="C370" s="2">
        <v>2006.7041099999999</v>
      </c>
      <c r="D370" s="2">
        <v>379.48</v>
      </c>
      <c r="E370" s="3">
        <f t="shared" si="68"/>
        <v>2114</v>
      </c>
      <c r="F370" s="4">
        <f>F369*SUM(economy!Z160:AB160)/SUM(economy!Z159:AB159)</f>
        <v>22030.934353976823</v>
      </c>
      <c r="G370" s="9">
        <f t="shared" si="72"/>
        <v>136.11353938055541</v>
      </c>
      <c r="H370" s="9">
        <f t="shared" si="72"/>
        <v>178.88237405548338</v>
      </c>
      <c r="I370" s="9">
        <f t="shared" si="72"/>
        <v>173.45294093815124</v>
      </c>
      <c r="J370" s="9">
        <f t="shared" si="72"/>
        <v>44.530738453041877</v>
      </c>
      <c r="K370" s="9">
        <f t="shared" si="72"/>
        <v>2.6360769431576374</v>
      </c>
      <c r="L370" s="9">
        <f t="shared" si="69"/>
        <v>810.61566977038956</v>
      </c>
      <c r="M370">
        <f t="shared" si="62"/>
        <v>22030.934353976823</v>
      </c>
      <c r="N370" s="2">
        <f t="shared" si="63"/>
        <v>136.11360041341925</v>
      </c>
      <c r="O370" s="2">
        <f t="shared" si="67"/>
        <v>178.88244693093623</v>
      </c>
      <c r="P370" s="2">
        <f t="shared" si="64"/>
        <v>173.45298427294105</v>
      </c>
      <c r="Q370" s="2">
        <f t="shared" si="65"/>
        <v>44.530738976956926</v>
      </c>
      <c r="R370" s="2">
        <f t="shared" si="66"/>
        <v>2.6360769431576374</v>
      </c>
      <c r="S370" s="9">
        <f t="shared" si="70"/>
        <v>810.61584753741113</v>
      </c>
    </row>
    <row r="371" spans="1:19" x14ac:dyDescent="0.3">
      <c r="A371" s="2"/>
      <c r="B371" s="2"/>
      <c r="C371" s="2">
        <v>2006.7863010000001</v>
      </c>
      <c r="D371" s="2">
        <v>379.46300000000002</v>
      </c>
      <c r="E371" s="3">
        <f t="shared" si="68"/>
        <v>2115</v>
      </c>
      <c r="F371" s="4">
        <f>F370*SUM(economy!Z161:AB161)/SUM(economy!Z160:AB160)</f>
        <v>22000.544267371733</v>
      </c>
      <c r="G371" s="9">
        <f t="shared" si="72"/>
        <v>137.45815039746481</v>
      </c>
      <c r="H371" s="9">
        <f t="shared" si="72"/>
        <v>180.45889562967869</v>
      </c>
      <c r="I371" s="9">
        <f t="shared" si="72"/>
        <v>174.43456046928921</v>
      </c>
      <c r="J371" s="9">
        <f t="shared" si="72"/>
        <v>44.572627780532194</v>
      </c>
      <c r="K371" s="9">
        <f t="shared" si="72"/>
        <v>2.6331776542400358</v>
      </c>
      <c r="L371" s="9">
        <f t="shared" si="69"/>
        <v>814.55741193120502</v>
      </c>
      <c r="M371">
        <f t="shared" si="62"/>
        <v>22000.544267371733</v>
      </c>
      <c r="N371" s="2">
        <f t="shared" si="63"/>
        <v>137.45821143032865</v>
      </c>
      <c r="O371" s="2">
        <f t="shared" si="67"/>
        <v>180.45896830464898</v>
      </c>
      <c r="P371" s="2">
        <f t="shared" si="64"/>
        <v>174.43460322241276</v>
      </c>
      <c r="Q371" s="2">
        <f t="shared" si="65"/>
        <v>44.572628274517626</v>
      </c>
      <c r="R371" s="2">
        <f t="shared" si="66"/>
        <v>2.6331776542400358</v>
      </c>
      <c r="S371" s="9">
        <f t="shared" si="70"/>
        <v>814.55758888614798</v>
      </c>
    </row>
    <row r="372" spans="1:19" x14ac:dyDescent="0.3">
      <c r="A372" s="2"/>
      <c r="B372" s="2"/>
      <c r="C372" s="2">
        <v>2006.8712330000001</v>
      </c>
      <c r="D372" s="2">
        <v>379.42399999999998</v>
      </c>
      <c r="E372" s="3">
        <f t="shared" si="68"/>
        <v>2116</v>
      </c>
      <c r="F372" s="4">
        <f>F371*SUM(economy!Z162:AB162)/SUM(economy!Z161:AB161)</f>
        <v>21967.912562593443</v>
      </c>
      <c r="G372" s="9">
        <f t="shared" si="72"/>
        <v>138.80090662035605</v>
      </c>
      <c r="H372" s="9">
        <f t="shared" si="72"/>
        <v>182.02822661662756</v>
      </c>
      <c r="I372" s="9">
        <f t="shared" si="72"/>
        <v>175.39843845168767</v>
      </c>
      <c r="J372" s="9">
        <f t="shared" si="72"/>
        <v>44.608557190863593</v>
      </c>
      <c r="K372" s="9">
        <f t="shared" si="72"/>
        <v>2.6299923819907987</v>
      </c>
      <c r="L372" s="9">
        <f t="shared" si="69"/>
        <v>818.46612126152559</v>
      </c>
      <c r="M372">
        <f t="shared" si="62"/>
        <v>21967.912562593443</v>
      </c>
      <c r="N372" s="2">
        <f t="shared" si="63"/>
        <v>138.80096765321989</v>
      </c>
      <c r="O372" s="2">
        <f t="shared" si="67"/>
        <v>182.02829909166684</v>
      </c>
      <c r="P372" s="2">
        <f t="shared" si="64"/>
        <v>175.39848063095246</v>
      </c>
      <c r="Q372" s="2">
        <f t="shared" si="65"/>
        <v>44.608557656629195</v>
      </c>
      <c r="R372" s="2">
        <f t="shared" si="66"/>
        <v>2.6299923819907987</v>
      </c>
      <c r="S372" s="9">
        <f t="shared" si="70"/>
        <v>818.46629741445906</v>
      </c>
    </row>
    <row r="373" spans="1:19" x14ac:dyDescent="0.3">
      <c r="A373" s="2"/>
      <c r="B373" s="2"/>
      <c r="C373" s="2">
        <v>2006.9534249999999</v>
      </c>
      <c r="D373" s="2">
        <v>379.43799999999999</v>
      </c>
      <c r="E373" s="3">
        <f t="shared" si="68"/>
        <v>2117</v>
      </c>
      <c r="F373" s="4">
        <f>F372*SUM(economy!Z163:AB163)/SUM(economy!Z162:AB162)</f>
        <v>21933.10075287379</v>
      </c>
      <c r="G373" s="9">
        <f t="shared" si="72"/>
        <v>140.14167123685235</v>
      </c>
      <c r="H373" s="9">
        <f t="shared" si="72"/>
        <v>183.59017631727087</v>
      </c>
      <c r="I373" s="9">
        <f t="shared" si="72"/>
        <v>176.34447625441342</v>
      </c>
      <c r="J373" s="9">
        <f t="shared" si="72"/>
        <v>44.638604054641689</v>
      </c>
      <c r="K373" s="9">
        <f t="shared" si="72"/>
        <v>2.6265284117929357</v>
      </c>
      <c r="L373" s="9">
        <f t="shared" si="69"/>
        <v>822.34145627497116</v>
      </c>
      <c r="M373">
        <f t="shared" si="62"/>
        <v>21933.10075287379</v>
      </c>
      <c r="N373" s="2">
        <f t="shared" si="63"/>
        <v>140.14173226971619</v>
      </c>
      <c r="O373" s="2">
        <f t="shared" si="67"/>
        <v>183.59024859292913</v>
      </c>
      <c r="P373" s="2">
        <f t="shared" si="64"/>
        <v>176.34451786752214</v>
      </c>
      <c r="Q373" s="2">
        <f t="shared" si="65"/>
        <v>44.638604493799562</v>
      </c>
      <c r="R373" s="2">
        <f t="shared" si="66"/>
        <v>2.6265284117929357</v>
      </c>
      <c r="S373" s="9">
        <f t="shared" si="70"/>
        <v>822.34163163575988</v>
      </c>
    </row>
    <row r="374" spans="1:19" x14ac:dyDescent="0.3">
      <c r="A374" s="2"/>
      <c r="B374" s="2"/>
      <c r="C374" s="2">
        <v>2007.038356</v>
      </c>
      <c r="D374" s="2">
        <v>379.36099999999999</v>
      </c>
      <c r="E374" s="3">
        <f t="shared" si="68"/>
        <v>2118</v>
      </c>
      <c r="F374" s="4">
        <f>F373*SUM(economy!Z164:AB164)/SUM(economy!Z163:AB163)</f>
        <v>21896.170355876679</v>
      </c>
      <c r="G374" s="9">
        <f t="shared" si="72"/>
        <v>141.48031118890569</v>
      </c>
      <c r="H374" s="9">
        <f t="shared" si="72"/>
        <v>185.14456033305859</v>
      </c>
      <c r="I374" s="9">
        <f t="shared" si="72"/>
        <v>177.27258581184282</v>
      </c>
      <c r="J374" s="9">
        <f t="shared" si="72"/>
        <v>44.662848542395537</v>
      </c>
      <c r="K374" s="9">
        <f t="shared" si="72"/>
        <v>2.6227930503997676</v>
      </c>
      <c r="L374" s="9">
        <f t="shared" si="69"/>
        <v>826.18309892660238</v>
      </c>
      <c r="M374">
        <f t="shared" si="62"/>
        <v>21896.170355876679</v>
      </c>
      <c r="N374" s="2">
        <f t="shared" si="63"/>
        <v>141.48037222176953</v>
      </c>
      <c r="O374" s="2">
        <f t="shared" si="67"/>
        <v>185.14463240988434</v>
      </c>
      <c r="P374" s="2">
        <f t="shared" si="64"/>
        <v>177.27262686639477</v>
      </c>
      <c r="Q374" s="2">
        <f t="shared" si="65"/>
        <v>44.662848956465702</v>
      </c>
      <c r="R374" s="2">
        <f t="shared" si="66"/>
        <v>2.6227930503997676</v>
      </c>
      <c r="S374" s="9">
        <f t="shared" si="70"/>
        <v>826.18327350491404</v>
      </c>
    </row>
    <row r="375" spans="1:19" x14ac:dyDescent="0.3">
      <c r="A375" s="2"/>
      <c r="B375" s="2"/>
      <c r="C375" s="2">
        <v>2007.123288</v>
      </c>
      <c r="D375" s="2">
        <v>379.34399999999999</v>
      </c>
      <c r="E375" s="3">
        <f t="shared" si="68"/>
        <v>2119</v>
      </c>
      <c r="F375" s="4">
        <f>F374*SUM(economy!Z165:AB165)/SUM(economy!Z164:AB164)</f>
        <v>21857.182829617759</v>
      </c>
      <c r="G375" s="9">
        <f t="shared" ref="G375:K390" si="73">G374*(1-G$5)+G$4*$F374*$L$4/1000</f>
        <v>142.81669717306718</v>
      </c>
      <c r="H375" s="9">
        <f t="shared" si="73"/>
        <v>186.69120054903311</v>
      </c>
      <c r="I375" s="9">
        <f t="shared" si="73"/>
        <v>178.18268948251367</v>
      </c>
      <c r="J375" s="9">
        <f t="shared" si="73"/>
        <v>44.681373465146997</v>
      </c>
      <c r="K375" s="9">
        <f t="shared" si="73"/>
        <v>2.6187936177344406</v>
      </c>
      <c r="L375" s="9">
        <f t="shared" si="69"/>
        <v>829.99075428749541</v>
      </c>
      <c r="M375">
        <f t="shared" si="62"/>
        <v>21857.182829617759</v>
      </c>
      <c r="N375" s="2">
        <f t="shared" si="63"/>
        <v>142.81675820593102</v>
      </c>
      <c r="O375" s="2">
        <f t="shared" si="67"/>
        <v>186.69127242757335</v>
      </c>
      <c r="P375" s="2">
        <f t="shared" si="64"/>
        <v>178.18272998600614</v>
      </c>
      <c r="Q375" s="2">
        <f t="shared" si="65"/>
        <v>44.681373855562633</v>
      </c>
      <c r="R375" s="2">
        <f t="shared" si="66"/>
        <v>2.6187936177344406</v>
      </c>
      <c r="S375" s="9">
        <f t="shared" si="70"/>
        <v>829.99092809280762</v>
      </c>
    </row>
    <row r="376" spans="1:19" x14ac:dyDescent="0.3">
      <c r="A376" s="2"/>
      <c r="B376" s="2"/>
      <c r="C376" s="2">
        <v>2007.2</v>
      </c>
      <c r="D376" s="2">
        <v>379.44200000000001</v>
      </c>
      <c r="E376" s="3">
        <f t="shared" si="68"/>
        <v>2120</v>
      </c>
      <c r="F376" s="4">
        <f>F375*SUM(economy!Z166:AB166)/SUM(economy!Z165:AB165)</f>
        <v>21816.199510390568</v>
      </c>
      <c r="G376" s="9">
        <f t="shared" si="73"/>
        <v>144.15070363684666</v>
      </c>
      <c r="H376" s="9">
        <f t="shared" si="73"/>
        <v>188.22992511094213</v>
      </c>
      <c r="I376" s="9">
        <f t="shared" si="73"/>
        <v>179.07471990024436</v>
      </c>
      <c r="J376" s="9">
        <f t="shared" si="73"/>
        <v>44.694264116566721</v>
      </c>
      <c r="K376" s="9">
        <f t="shared" si="73"/>
        <v>2.6145374389076177</v>
      </c>
      <c r="L376" s="9">
        <f t="shared" si="69"/>
        <v>833.76415020350748</v>
      </c>
      <c r="M376">
        <f t="shared" si="62"/>
        <v>21816.199510390568</v>
      </c>
      <c r="N376" s="2">
        <f t="shared" si="63"/>
        <v>144.1507646697105</v>
      </c>
      <c r="O376" s="2">
        <f t="shared" si="67"/>
        <v>188.22999679174234</v>
      </c>
      <c r="P376" s="2">
        <f t="shared" si="64"/>
        <v>179.07475986007401</v>
      </c>
      <c r="Q376" s="2">
        <f t="shared" si="65"/>
        <v>44.694264484679138</v>
      </c>
      <c r="R376" s="2">
        <f t="shared" si="66"/>
        <v>2.6145374389076177</v>
      </c>
      <c r="S376" s="9">
        <f t="shared" si="70"/>
        <v>833.76432324511359</v>
      </c>
    </row>
    <row r="377" spans="1:19" x14ac:dyDescent="0.3">
      <c r="A377" s="2"/>
      <c r="B377" s="2"/>
      <c r="C377" s="2">
        <v>2007.284932</v>
      </c>
      <c r="D377" s="2">
        <v>379.625</v>
      </c>
      <c r="E377" s="3">
        <f t="shared" si="68"/>
        <v>2121</v>
      </c>
      <c r="F377" s="4">
        <f>F376*SUM(economy!Z167:AB167)/SUM(economy!Z166:AB166)</f>
        <v>21773.281552750985</v>
      </c>
      <c r="G377" s="9">
        <f t="shared" si="73"/>
        <v>145.48220877128364</v>
      </c>
      <c r="H377" s="9">
        <f t="shared" si="73"/>
        <v>189.76056839658585</v>
      </c>
      <c r="I377" s="9">
        <f t="shared" si="73"/>
        <v>179.94861981792596</v>
      </c>
      <c r="J377" s="9">
        <f t="shared" si="73"/>
        <v>44.701608116861593</v>
      </c>
      <c r="K377" s="9">
        <f t="shared" si="73"/>
        <v>2.6100318364616957</v>
      </c>
      <c r="L377" s="9">
        <f t="shared" si="69"/>
        <v>837.50303693911872</v>
      </c>
      <c r="M377">
        <f t="shared" si="62"/>
        <v>21773.281552750985</v>
      </c>
      <c r="N377" s="2">
        <f t="shared" si="63"/>
        <v>145.48226980414748</v>
      </c>
      <c r="O377" s="2">
        <f t="shared" si="67"/>
        <v>189.76063988019001</v>
      </c>
      <c r="P377" s="2">
        <f t="shared" si="64"/>
        <v>179.94865924139015</v>
      </c>
      <c r="Q377" s="2">
        <f t="shared" si="65"/>
        <v>44.701608463944901</v>
      </c>
      <c r="R377" s="2">
        <f t="shared" si="66"/>
        <v>2.6100318364616957</v>
      </c>
      <c r="S377" s="9">
        <f t="shared" si="70"/>
        <v>837.50320922613423</v>
      </c>
    </row>
    <row r="378" spans="1:19" x14ac:dyDescent="0.3">
      <c r="A378" s="2"/>
      <c r="B378" s="2"/>
      <c r="C378" s="2">
        <v>2007.367123</v>
      </c>
      <c r="D378" s="2">
        <v>380.01100000000002</v>
      </c>
      <c r="E378" s="3">
        <f t="shared" si="68"/>
        <v>2122</v>
      </c>
      <c r="F378" s="4">
        <f>F377*SUM(economy!Z168:AB168)/SUM(economy!Z167:AB167)</f>
        <v>21728.489871603764</v>
      </c>
      <c r="G378" s="9">
        <f t="shared" si="73"/>
        <v>146.8110944998553</v>
      </c>
      <c r="H378" s="9">
        <f t="shared" si="73"/>
        <v>191.28297098160792</v>
      </c>
      <c r="I378" s="9">
        <f t="shared" si="73"/>
        <v>180.80434194439431</v>
      </c>
      <c r="J378" s="9">
        <f t="shared" si="73"/>
        <v>44.7034952585363</v>
      </c>
      <c r="K378" s="9">
        <f t="shared" si="73"/>
        <v>2.6052841228490551</v>
      </c>
      <c r="L378" s="9">
        <f t="shared" si="69"/>
        <v>841.20718680724292</v>
      </c>
      <c r="M378">
        <f t="shared" si="62"/>
        <v>21728.489871603764</v>
      </c>
      <c r="N378" s="2">
        <f t="shared" si="63"/>
        <v>146.81115553271914</v>
      </c>
      <c r="O378" s="2">
        <f t="shared" si="67"/>
        <v>191.28304226855855</v>
      </c>
      <c r="P378" s="2">
        <f t="shared" si="64"/>
        <v>180.80438083869248</v>
      </c>
      <c r="Q378" s="2">
        <f t="shared" si="65"/>
        <v>44.703495585791828</v>
      </c>
      <c r="R378" s="2">
        <f t="shared" si="66"/>
        <v>2.6052841228490551</v>
      </c>
      <c r="S378" s="9">
        <f t="shared" si="70"/>
        <v>841.20735834861114</v>
      </c>
    </row>
    <row r="379" spans="1:19" x14ac:dyDescent="0.3">
      <c r="A379" s="2"/>
      <c r="B379" s="2"/>
      <c r="C379" s="2">
        <v>2007.452055</v>
      </c>
      <c r="D379" s="2">
        <v>380.40499999999997</v>
      </c>
      <c r="E379" s="3">
        <f t="shared" si="68"/>
        <v>2123</v>
      </c>
      <c r="F379" s="4">
        <f>F378*SUM(economy!Z169:AB169)/SUM(economy!Z168:AB168)</f>
        <v>21681.88508642892</v>
      </c>
      <c r="G379" s="9">
        <f t="shared" si="73"/>
        <v>148.13724646384989</v>
      </c>
      <c r="H379" s="9">
        <f t="shared" si="73"/>
        <v>192.79697959994257</v>
      </c>
      <c r="I379" s="9">
        <f t="shared" si="73"/>
        <v>181.64184877479141</v>
      </c>
      <c r="J379" s="9">
        <f t="shared" si="73"/>
        <v>44.700017354168764</v>
      </c>
      <c r="K379" s="9">
        <f t="shared" si="73"/>
        <v>2.6003015931509452</v>
      </c>
      <c r="L379" s="9">
        <f t="shared" si="69"/>
        <v>844.87639378590359</v>
      </c>
      <c r="M379">
        <f t="shared" si="62"/>
        <v>21681.88508642892</v>
      </c>
      <c r="N379" s="2">
        <f t="shared" si="63"/>
        <v>148.13730749671373</v>
      </c>
      <c r="O379" s="2">
        <f t="shared" si="67"/>
        <v>192.79705069078065</v>
      </c>
      <c r="P379" s="2">
        <f t="shared" si="64"/>
        <v>181.64188714702641</v>
      </c>
      <c r="Q379" s="2">
        <f t="shared" si="65"/>
        <v>44.700017662729216</v>
      </c>
      <c r="R379" s="2">
        <f t="shared" si="66"/>
        <v>2.6003015931509452</v>
      </c>
      <c r="S379" s="9">
        <f t="shared" si="70"/>
        <v>844.8765645904009</v>
      </c>
    </row>
    <row r="380" spans="1:19" x14ac:dyDescent="0.3">
      <c r="A380" s="2"/>
      <c r="B380" s="2"/>
      <c r="C380" s="2">
        <v>2007.5342470000001</v>
      </c>
      <c r="D380" s="2">
        <v>380.89800000000002</v>
      </c>
      <c r="E380" s="3">
        <f t="shared" si="68"/>
        <v>2124</v>
      </c>
      <c r="F380" s="4">
        <f>F379*SUM(economy!Z170:AB170)/SUM(economy!Z169:AB169)</f>
        <v>21633.527467678443</v>
      </c>
      <c r="G380" s="9">
        <f t="shared" si="73"/>
        <v>149.46055400433616</v>
      </c>
      <c r="H380" s="9">
        <f t="shared" si="73"/>
        <v>194.30244709913353</v>
      </c>
      <c r="I380" s="9">
        <f t="shared" si="73"/>
        <v>182.46111241482456</v>
      </c>
      <c r="J380" s="9">
        <f t="shared" si="73"/>
        <v>44.691268086335405</v>
      </c>
      <c r="K380" s="9">
        <f t="shared" si="73"/>
        <v>2.5950915180427869</v>
      </c>
      <c r="L380" s="9">
        <f t="shared" si="69"/>
        <v>848.51047312267247</v>
      </c>
      <c r="M380">
        <f t="shared" si="62"/>
        <v>21633.527467678443</v>
      </c>
      <c r="N380" s="2">
        <f t="shared" si="63"/>
        <v>149.4606150372</v>
      </c>
      <c r="O380" s="2">
        <f t="shared" si="67"/>
        <v>194.30251799439858</v>
      </c>
      <c r="P380" s="2">
        <f t="shared" si="64"/>
        <v>182.46115027200378</v>
      </c>
      <c r="Q380" s="2">
        <f t="shared" si="65"/>
        <v>44.691268377268763</v>
      </c>
      <c r="R380" s="2">
        <f t="shared" si="66"/>
        <v>2.5950915180427869</v>
      </c>
      <c r="S380" s="9">
        <f t="shared" si="70"/>
        <v>848.51064319891395</v>
      </c>
    </row>
    <row r="381" spans="1:19" x14ac:dyDescent="0.3">
      <c r="A381" s="2"/>
      <c r="B381" s="2"/>
      <c r="C381" s="2">
        <v>2007.6191779999999</v>
      </c>
      <c r="D381" s="2">
        <v>381.32</v>
      </c>
      <c r="E381" s="3">
        <f t="shared" si="68"/>
        <v>2125</v>
      </c>
      <c r="F381" s="4">
        <f>F380*SUM(economy!Z171:AB171)/SUM(economy!Z170:AB170)</f>
        <v>21583.476885367618</v>
      </c>
      <c r="G381" s="9">
        <f t="shared" si="73"/>
        <v>150.78091014086112</v>
      </c>
      <c r="H381" s="9">
        <f t="shared" si="73"/>
        <v>195.79923239074265</v>
      </c>
      <c r="I381" s="9">
        <f t="shared" si="73"/>
        <v>183.26211439933113</v>
      </c>
      <c r="J381" s="9">
        <f t="shared" si="73"/>
        <v>44.677342859818289</v>
      </c>
      <c r="K381" s="9">
        <f t="shared" si="73"/>
        <v>2.5896611370108245</v>
      </c>
      <c r="L381" s="9">
        <f t="shared" si="69"/>
        <v>852.10926092776401</v>
      </c>
      <c r="M381">
        <f t="shared" si="62"/>
        <v>21583.476885367618</v>
      </c>
      <c r="N381" s="2">
        <f t="shared" si="63"/>
        <v>150.78097117372496</v>
      </c>
      <c r="O381" s="2">
        <f t="shared" si="67"/>
        <v>195.7993030909727</v>
      </c>
      <c r="P381" s="2">
        <f t="shared" si="64"/>
        <v>183.26215174836796</v>
      </c>
      <c r="Q381" s="2">
        <f t="shared" si="65"/>
        <v>44.67734313413154</v>
      </c>
      <c r="R381" s="2">
        <f t="shared" si="66"/>
        <v>2.5896611370108245</v>
      </c>
      <c r="S381" s="9">
        <f t="shared" si="70"/>
        <v>852.10943028420797</v>
      </c>
    </row>
    <row r="382" spans="1:19" x14ac:dyDescent="0.3">
      <c r="A382" s="2"/>
      <c r="B382" s="2"/>
      <c r="C382" s="2">
        <v>2007.7041099999999</v>
      </c>
      <c r="D382" s="2">
        <v>381.53399999999999</v>
      </c>
      <c r="E382" s="3">
        <f t="shared" si="68"/>
        <v>2126</v>
      </c>
      <c r="F382" s="4">
        <f>F381*SUM(economy!Z172:AB172)/SUM(economy!Z171:AB171)</f>
        <v>21531.792759879143</v>
      </c>
      <c r="G382" s="9">
        <f t="shared" si="73"/>
        <v>152.09821154701032</v>
      </c>
      <c r="H382" s="9">
        <f t="shared" si="73"/>
        <v>197.28720039606796</v>
      </c>
      <c r="I382" s="9">
        <f t="shared" si="73"/>
        <v>184.04484550555557</v>
      </c>
      <c r="J382" s="9">
        <f t="shared" si="73"/>
        <v>44.658338656221325</v>
      </c>
      <c r="K382" s="9">
        <f t="shared" si="73"/>
        <v>2.584017651824265</v>
      </c>
      <c r="L382" s="9">
        <f t="shared" si="69"/>
        <v>855.67261375667943</v>
      </c>
      <c r="M382">
        <f t="shared" si="62"/>
        <v>21531.792759879143</v>
      </c>
      <c r="N382" s="2">
        <f t="shared" si="63"/>
        <v>152.09827257987416</v>
      </c>
      <c r="O382" s="2">
        <f t="shared" si="67"/>
        <v>197.28727090179956</v>
      </c>
      <c r="P382" s="2">
        <f t="shared" si="64"/>
        <v>184.04488235327062</v>
      </c>
      <c r="Q382" s="2">
        <f t="shared" si="65"/>
        <v>44.658338914863918</v>
      </c>
      <c r="R382" s="2">
        <f t="shared" si="66"/>
        <v>2.584017651824265</v>
      </c>
      <c r="S382" s="9">
        <f t="shared" si="70"/>
        <v>855.6727824016325</v>
      </c>
    </row>
    <row r="383" spans="1:19" x14ac:dyDescent="0.3">
      <c r="A383" s="2"/>
      <c r="B383" s="2"/>
      <c r="C383" s="2">
        <v>2007.7863010000001</v>
      </c>
      <c r="D383" s="2">
        <v>381.65300000000002</v>
      </c>
      <c r="E383" s="3">
        <f t="shared" si="68"/>
        <v>2127</v>
      </c>
      <c r="F383" s="4">
        <f>F382*SUM(economy!Z173:AB173)/SUM(economy!Z172:AB172)</f>
        <v>21478.534014991656</v>
      </c>
      <c r="G383" s="9">
        <f t="shared" si="73"/>
        <v>153.41235852296538</v>
      </c>
      <c r="H383" s="9">
        <f t="shared" si="73"/>
        <v>198.76622198739176</v>
      </c>
      <c r="I383" s="9">
        <f t="shared" si="73"/>
        <v>184.80930556154175</v>
      </c>
      <c r="J383" s="9">
        <f t="shared" si="73"/>
        <v>44.634353891117605</v>
      </c>
      <c r="K383" s="9">
        <f t="shared" si="73"/>
        <v>2.5781682202662655</v>
      </c>
      <c r="L383" s="9">
        <f t="shared" si="69"/>
        <v>859.20040818328278</v>
      </c>
      <c r="M383">
        <f t="shared" si="62"/>
        <v>21478.534014991656</v>
      </c>
      <c r="N383" s="2">
        <f t="shared" si="63"/>
        <v>153.41241955582922</v>
      </c>
      <c r="O383" s="2">
        <f t="shared" si="67"/>
        <v>198.76629229916</v>
      </c>
      <c r="P383" s="2">
        <f t="shared" si="64"/>
        <v>184.80934191466406</v>
      </c>
      <c r="Q383" s="2">
        <f t="shared" si="65"/>
        <v>44.634354134984754</v>
      </c>
      <c r="R383" s="2">
        <f t="shared" si="66"/>
        <v>2.5781682202662655</v>
      </c>
      <c r="S383" s="9">
        <f t="shared" si="70"/>
        <v>859.20057612490439</v>
      </c>
    </row>
    <row r="384" spans="1:19" x14ac:dyDescent="0.3">
      <c r="A384" s="2"/>
      <c r="B384" s="2"/>
      <c r="C384" s="2">
        <v>2007.8712330000001</v>
      </c>
      <c r="D384" s="2">
        <v>381.63400000000001</v>
      </c>
      <c r="E384" s="3">
        <f t="shared" si="68"/>
        <v>2128</v>
      </c>
      <c r="F384" s="4">
        <f>F383*SUM(economy!Z174:AB174)/SUM(economy!Z173:AB173)</f>
        <v>21423.75903313894</v>
      </c>
      <c r="G384" s="9">
        <f t="shared" si="73"/>
        <v>154.72325496519491</v>
      </c>
      <c r="H384" s="9">
        <f t="shared" si="73"/>
        <v>200.23617392497971</v>
      </c>
      <c r="I384" s="9">
        <f t="shared" si="73"/>
        <v>185.55550325004026</v>
      </c>
      <c r="J384" s="9">
        <f t="shared" si="73"/>
        <v>44.605488273844394</v>
      </c>
      <c r="K384" s="9">
        <f t="shared" si="73"/>
        <v>2.5721199501263499</v>
      </c>
      <c r="L384" s="9">
        <f t="shared" si="69"/>
        <v>862.69254036418556</v>
      </c>
      <c r="M384">
        <f t="shared" si="62"/>
        <v>21423.75903313894</v>
      </c>
      <c r="N384" s="2">
        <f t="shared" si="63"/>
        <v>154.72331599805875</v>
      </c>
      <c r="O384" s="2">
        <f t="shared" si="67"/>
        <v>200.23624404331815</v>
      </c>
      <c r="P384" s="2">
        <f t="shared" si="64"/>
        <v>185.55553911520857</v>
      </c>
      <c r="Q384" s="2">
        <f t="shared" si="65"/>
        <v>44.60548850378018</v>
      </c>
      <c r="R384" s="2">
        <f t="shared" si="66"/>
        <v>2.5721199501263499</v>
      </c>
      <c r="S384" s="9">
        <f t="shared" si="70"/>
        <v>862.69270761049199</v>
      </c>
    </row>
    <row r="385" spans="1:19" x14ac:dyDescent="0.3">
      <c r="A385" s="2"/>
      <c r="B385" s="2"/>
      <c r="C385" s="2">
        <v>2007.9534249999999</v>
      </c>
      <c r="D385" s="2">
        <v>381.58699999999999</v>
      </c>
      <c r="E385" s="3">
        <f t="shared" si="68"/>
        <v>2129</v>
      </c>
      <c r="F385" s="4">
        <f>F384*SUM(economy!Z175:AB175)/SUM(economy!Z174:AB174)</f>
        <v>21367.525612900856</v>
      </c>
      <c r="G385" s="9">
        <f t="shared" si="73"/>
        <v>156.03080833341465</v>
      </c>
      <c r="H385" s="9">
        <f t="shared" si="73"/>
        <v>201.69693879005231</v>
      </c>
      <c r="I385" s="9">
        <f t="shared" si="73"/>
        <v>186.28345590832635</v>
      </c>
      <c r="J385" s="9">
        <f t="shared" si="73"/>
        <v>44.571842670056327</v>
      </c>
      <c r="K385" s="9">
        <f t="shared" si="73"/>
        <v>2.5658798934561204</v>
      </c>
      <c r="L385" s="9">
        <f t="shared" si="69"/>
        <v>866.14892559530574</v>
      </c>
      <c r="M385">
        <f t="shared" si="62"/>
        <v>21367.525612900856</v>
      </c>
      <c r="N385" s="2">
        <f t="shared" si="63"/>
        <v>156.03086936627849</v>
      </c>
      <c r="O385" s="2">
        <f t="shared" si="67"/>
        <v>201.6970087154931</v>
      </c>
      <c r="P385" s="2">
        <f t="shared" si="64"/>
        <v>186.28349129209028</v>
      </c>
      <c r="Q385" s="2">
        <f t="shared" si="65"/>
        <v>44.571842886856601</v>
      </c>
      <c r="R385" s="2">
        <f t="shared" si="66"/>
        <v>2.5658798934561204</v>
      </c>
      <c r="S385" s="9">
        <f t="shared" si="70"/>
        <v>866.14909215417458</v>
      </c>
    </row>
    <row r="386" spans="1:19" x14ac:dyDescent="0.3">
      <c r="A386" s="2"/>
      <c r="B386" s="2"/>
      <c r="C386" s="2">
        <v>2008.0382509999999</v>
      </c>
      <c r="D386" s="2">
        <v>381.64400000000001</v>
      </c>
      <c r="E386" s="3">
        <f t="shared" si="68"/>
        <v>2130</v>
      </c>
      <c r="F386" s="4">
        <f>F385*SUM(economy!Z176:AB176)/SUM(economy!Z175:AB175)</f>
        <v>21309.890928720655</v>
      </c>
      <c r="G386" s="9">
        <f t="shared" si="73"/>
        <v>157.33492961495321</v>
      </c>
      <c r="H386" s="9">
        <f t="shared" si="73"/>
        <v>203.14840491394932</v>
      </c>
      <c r="I386" s="9">
        <f t="shared" si="73"/>
        <v>186.99318932431839</v>
      </c>
      <c r="J386" s="9">
        <f t="shared" si="73"/>
        <v>44.533518967141163</v>
      </c>
      <c r="K386" s="9">
        <f t="shared" si="73"/>
        <v>2.5594550410894374</v>
      </c>
      <c r="L386" s="9">
        <f t="shared" si="69"/>
        <v>869.56949786145151</v>
      </c>
      <c r="M386">
        <f t="shared" si="62"/>
        <v>21309.890928720655</v>
      </c>
      <c r="N386" s="2">
        <f t="shared" si="63"/>
        <v>157.33499064781705</v>
      </c>
      <c r="O386" s="2">
        <f t="shared" si="67"/>
        <v>203.14847464702314</v>
      </c>
      <c r="P386" s="2">
        <f t="shared" si="64"/>
        <v>186.99322423313964</v>
      </c>
      <c r="Q386" s="2">
        <f t="shared" si="65"/>
        <v>44.533519171556321</v>
      </c>
      <c r="R386" s="2">
        <f t="shared" si="66"/>
        <v>2.5594550410894374</v>
      </c>
      <c r="S386" s="9">
        <f t="shared" si="70"/>
        <v>869.56966374062563</v>
      </c>
    </row>
    <row r="387" spans="1:19" x14ac:dyDescent="0.3">
      <c r="A387" s="2"/>
      <c r="B387" s="2"/>
      <c r="C387" s="2">
        <v>2008.1229510000001</v>
      </c>
      <c r="D387" s="2">
        <v>381.733</v>
      </c>
      <c r="E387" s="3">
        <f t="shared" si="68"/>
        <v>2131</v>
      </c>
      <c r="F387" s="4">
        <f>F386*SUM(economy!Z177:AB177)/SUM(economy!Z176:AB176)</f>
        <v>21250.911492839758</v>
      </c>
      <c r="G387" s="9">
        <f t="shared" si="73"/>
        <v>158.63553328665915</v>
      </c>
      <c r="H387" s="9">
        <f t="shared" si="73"/>
        <v>204.59046630370671</v>
      </c>
      <c r="I387" s="9">
        <f t="shared" si="73"/>
        <v>187.68473752938115</v>
      </c>
      <c r="J387" s="9">
        <f t="shared" si="73"/>
        <v>44.490619942595927</v>
      </c>
      <c r="K387" s="9">
        <f t="shared" si="73"/>
        <v>2.5528523174275368</v>
      </c>
      <c r="L387" s="9">
        <f t="shared" si="69"/>
        <v>872.95420937977042</v>
      </c>
      <c r="M387">
        <f t="shared" si="62"/>
        <v>21250.911492839758</v>
      </c>
      <c r="N387" s="2">
        <f t="shared" si="63"/>
        <v>158.63559431952299</v>
      </c>
      <c r="O387" s="2">
        <f t="shared" si="67"/>
        <v>204.59053584494274</v>
      </c>
      <c r="P387" s="2">
        <f t="shared" si="64"/>
        <v>187.68477196963471</v>
      </c>
      <c r="Q387" s="2">
        <f t="shared" si="65"/>
        <v>44.490620135333494</v>
      </c>
      <c r="R387" s="2">
        <f t="shared" si="66"/>
        <v>2.5528523174275368</v>
      </c>
      <c r="S387" s="9">
        <f t="shared" si="70"/>
        <v>872.9543745868616</v>
      </c>
    </row>
    <row r="388" spans="1:19" x14ac:dyDescent="0.3">
      <c r="A388" s="2"/>
      <c r="B388" s="2"/>
      <c r="C388" s="2">
        <v>2008.202186</v>
      </c>
      <c r="D388" s="2">
        <v>381.73899999999998</v>
      </c>
      <c r="E388" s="3">
        <f t="shared" si="68"/>
        <v>2132</v>
      </c>
      <c r="F388" s="4">
        <f>F387*SUM(economy!Z178:AB178)/SUM(economy!Z177:AB177)</f>
        <v>21190.643119435077</v>
      </c>
      <c r="G388" s="9">
        <f t="shared" si="73"/>
        <v>159.93253727448504</v>
      </c>
      <c r="H388" s="9">
        <f t="shared" si="73"/>
        <v>206.02302256426393</v>
      </c>
      <c r="I388" s="9">
        <f t="shared" si="73"/>
        <v>188.35814258819147</v>
      </c>
      <c r="J388" s="9">
        <f t="shared" si="73"/>
        <v>44.44324913545455</v>
      </c>
      <c r="K388" s="9">
        <f t="shared" si="73"/>
        <v>2.5460785754889419</v>
      </c>
      <c r="L388" s="9">
        <f t="shared" si="69"/>
        <v>876.30303013788398</v>
      </c>
      <c r="M388">
        <f t="shared" si="62"/>
        <v>21190.643119435077</v>
      </c>
      <c r="N388" s="2">
        <f t="shared" si="63"/>
        <v>159.93259830734888</v>
      </c>
      <c r="O388" s="2">
        <f t="shared" si="67"/>
        <v>206.02309191418993</v>
      </c>
      <c r="P388" s="2">
        <f t="shared" si="64"/>
        <v>188.35817656616672</v>
      </c>
      <c r="Q388" s="2">
        <f t="shared" si="65"/>
        <v>44.443249317181625</v>
      </c>
      <c r="R388" s="2">
        <f t="shared" si="66"/>
        <v>2.5460785754889419</v>
      </c>
      <c r="S388" s="9">
        <f t="shared" si="70"/>
        <v>876.30319468037624</v>
      </c>
    </row>
    <row r="389" spans="1:19" x14ac:dyDescent="0.3">
      <c r="A389" s="2"/>
      <c r="B389" s="2"/>
      <c r="C389" s="2">
        <v>2008.286885</v>
      </c>
      <c r="D389" s="2">
        <v>381.82499999999999</v>
      </c>
      <c r="E389" s="3">
        <f t="shared" si="68"/>
        <v>2133</v>
      </c>
      <c r="F389" s="4">
        <f>F388*SUM(economy!Z179:AB179)/SUM(economy!Z178:AB178)</f>
        <v>21129.140890940442</v>
      </c>
      <c r="G389" s="9">
        <f t="shared" si="73"/>
        <v>161.22586291088248</v>
      </c>
      <c r="H389" s="9">
        <f t="shared" si="73"/>
        <v>207.4459788175181</v>
      </c>
      <c r="I389" s="9">
        <f t="shared" si="73"/>
        <v>189.01345438603661</v>
      </c>
      <c r="J389" s="9">
        <f t="shared" si="73"/>
        <v>44.391510720851187</v>
      </c>
      <c r="K389" s="9">
        <f t="shared" si="73"/>
        <v>2.5391405922233914</v>
      </c>
      <c r="L389" s="9">
        <f t="shared" si="69"/>
        <v>879.61594742751174</v>
      </c>
      <c r="M389">
        <f t="shared" si="62"/>
        <v>21129.140890940442</v>
      </c>
      <c r="N389" s="2">
        <f t="shared" si="63"/>
        <v>161.22592394374632</v>
      </c>
      <c r="O389" s="2">
        <f t="shared" si="67"/>
        <v>207.4460479766604</v>
      </c>
      <c r="P389" s="2">
        <f t="shared" si="64"/>
        <v>189.01348790793855</v>
      </c>
      <c r="Q389" s="2">
        <f t="shared" si="65"/>
        <v>44.39151089219677</v>
      </c>
      <c r="R389" s="2">
        <f t="shared" si="66"/>
        <v>2.5391405922233914</v>
      </c>
      <c r="S389" s="9">
        <f t="shared" si="70"/>
        <v>879.61611131276538</v>
      </c>
    </row>
    <row r="390" spans="1:19" x14ac:dyDescent="0.3">
      <c r="A390" s="2"/>
      <c r="B390" s="2"/>
      <c r="C390" s="2">
        <v>2008.3688520000001</v>
      </c>
      <c r="D390" s="2">
        <v>382.10500000000002</v>
      </c>
      <c r="E390" s="3">
        <f t="shared" si="68"/>
        <v>2134</v>
      </c>
      <c r="F390" s="4">
        <f>F389*SUM(economy!Z180:AB180)/SUM(economy!Z179:AB179)</f>
        <v>21066.459126528702</v>
      </c>
      <c r="G390" s="9">
        <f t="shared" si="73"/>
        <v>162.51543489014176</v>
      </c>
      <c r="H390" s="9">
        <f t="shared" si="73"/>
        <v>208.85924561843828</v>
      </c>
      <c r="I390" s="9">
        <f t="shared" si="73"/>
        <v>189.65073041390806</v>
      </c>
      <c r="J390" s="9">
        <f t="shared" si="73"/>
        <v>44.335509387796492</v>
      </c>
      <c r="K390" s="9">
        <f t="shared" si="73"/>
        <v>2.5320450640884387</v>
      </c>
      <c r="L390" s="9">
        <f t="shared" si="69"/>
        <v>882.89296537437303</v>
      </c>
      <c r="M390">
        <f t="shared" si="62"/>
        <v>21066.459126528702</v>
      </c>
      <c r="N390" s="2">
        <f t="shared" si="63"/>
        <v>162.5154959230056</v>
      </c>
      <c r="O390" s="2">
        <f t="shared" si="67"/>
        <v>208.85931458732173</v>
      </c>
      <c r="P390" s="2">
        <f t="shared" si="64"/>
        <v>189.65076348585839</v>
      </c>
      <c r="Q390" s="2">
        <f t="shared" si="65"/>
        <v>44.335509549353638</v>
      </c>
      <c r="R390" s="2">
        <f t="shared" si="66"/>
        <v>2.5320450640884387</v>
      </c>
      <c r="S390" s="9">
        <f t="shared" si="70"/>
        <v>882.89312860962787</v>
      </c>
    </row>
    <row r="391" spans="1:19" x14ac:dyDescent="0.3">
      <c r="A391" s="2"/>
      <c r="B391" s="2"/>
      <c r="C391" s="2">
        <v>2008.4535519999999</v>
      </c>
      <c r="D391" s="2">
        <v>382.59699999999998</v>
      </c>
      <c r="E391" s="3">
        <f t="shared" si="68"/>
        <v>2135</v>
      </c>
      <c r="F391" s="4">
        <f>F390*SUM(economy!Z181:AB181)/SUM(economy!Z180:AB180)</f>
        <v>21002.651352727771</v>
      </c>
      <c r="G391" s="9">
        <f t="shared" ref="G391:K406" si="74">G390*(1-G$5)+G$4*$F390*$L$4/1000</f>
        <v>163.80118122180784</v>
      </c>
      <c r="H391" s="9">
        <f t="shared" si="74"/>
        <v>210.26273886845141</v>
      </c>
      <c r="I391" s="9">
        <f t="shared" si="74"/>
        <v>190.27003555174468</v>
      </c>
      <c r="J391" s="9">
        <f t="shared" si="74"/>
        <v>44.275350220236831</v>
      </c>
      <c r="K391" s="9">
        <f t="shared" si="74"/>
        <v>2.5247986028868095</v>
      </c>
      <c r="L391" s="9">
        <f t="shared" si="69"/>
        <v>886.13410446512762</v>
      </c>
      <c r="M391">
        <f t="shared" ref="M391:M454" si="75">F391</f>
        <v>21002.651352727771</v>
      </c>
      <c r="N391" s="2">
        <f t="shared" ref="N391:N454" si="76">N390*(1-N$5)+N$4*$M390*$L$4/1000</f>
        <v>163.80124225467168</v>
      </c>
      <c r="O391" s="2">
        <f t="shared" si="67"/>
        <v>210.2628076475994</v>
      </c>
      <c r="P391" s="2">
        <f t="shared" ref="P391:P454" si="77">P390*(1-P$5)+P$4*$M390*$L$4/1000</f>
        <v>190.27006817978292</v>
      </c>
      <c r="Q391" s="2">
        <f t="shared" ref="Q391:Q454" si="78">Q390*(1-Q$5)+Q$4*$M390*$L$4/1000</f>
        <v>44.275350372564724</v>
      </c>
      <c r="R391" s="2">
        <f t="shared" ref="R391:R454" si="79">R390*(1-R$5)+R$4*$M390*$L$4/1000</f>
        <v>2.5247986028868095</v>
      </c>
      <c r="S391" s="9">
        <f t="shared" si="70"/>
        <v>886.13426705750555</v>
      </c>
    </row>
    <row r="392" spans="1:19" x14ac:dyDescent="0.3">
      <c r="A392" s="2"/>
      <c r="B392" s="2"/>
      <c r="C392" s="2">
        <v>2008.535519</v>
      </c>
      <c r="D392" s="2">
        <v>382.90899999999999</v>
      </c>
      <c r="E392" s="3">
        <f t="shared" si="68"/>
        <v>2136</v>
      </c>
      <c r="F392" s="4">
        <f>F391*SUM(economy!Z182:AB182)/SUM(economy!Z181:AB181)</f>
        <v>20937.770276139792</v>
      </c>
      <c r="G392" s="9">
        <f t="shared" si="74"/>
        <v>165.08303318230296</v>
      </c>
      <c r="H392" s="9">
        <f t="shared" si="74"/>
        <v>211.65637972630708</v>
      </c>
      <c r="I392" s="9">
        <f t="shared" si="74"/>
        <v>190.87144185017095</v>
      </c>
      <c r="J392" s="9">
        <f t="shared" si="74"/>
        <v>44.211138581459416</v>
      </c>
      <c r="K392" s="9">
        <f t="shared" si="74"/>
        <v>2.5174077318621042</v>
      </c>
      <c r="L392" s="9">
        <f t="shared" si="69"/>
        <v>889.33940107210253</v>
      </c>
      <c r="M392">
        <f t="shared" si="75"/>
        <v>20937.770276139792</v>
      </c>
      <c r="N392" s="2">
        <f t="shared" si="76"/>
        <v>165.0830942151668</v>
      </c>
      <c r="O392" s="2">
        <f t="shared" ref="O392:O455" si="80">O391*(1-O$5)+O$4*$M391*$L$4/1000</f>
        <v>211.65644831624158</v>
      </c>
      <c r="P392" s="2">
        <f t="shared" si="77"/>
        <v>190.87147404025558</v>
      </c>
      <c r="Q392" s="2">
        <f t="shared" si="78"/>
        <v>44.211138725085291</v>
      </c>
      <c r="R392" s="2">
        <f t="shared" si="79"/>
        <v>2.5174077318621042</v>
      </c>
      <c r="S392" s="9">
        <f t="shared" si="70"/>
        <v>889.33956302861134</v>
      </c>
    </row>
    <row r="393" spans="1:19" x14ac:dyDescent="0.3">
      <c r="A393" s="2"/>
      <c r="B393" s="2"/>
      <c r="C393" s="2">
        <v>2008.6202189999999</v>
      </c>
      <c r="D393" s="2">
        <v>383.28500000000003</v>
      </c>
      <c r="E393" s="3">
        <f t="shared" si="68"/>
        <v>2137</v>
      </c>
      <c r="F393" s="4">
        <f>F392*SUM(economy!Z183:AB183)/SUM(economy!Z182:AB182)</f>
        <v>20871.867758229309</v>
      </c>
      <c r="G393" s="9">
        <f t="shared" si="74"/>
        <v>166.36092526488426</v>
      </c>
      <c r="H393" s="9">
        <f t="shared" si="74"/>
        <v>213.04009451662628</v>
      </c>
      <c r="I393" s="9">
        <f t="shared" si="74"/>
        <v>191.45502831106623</v>
      </c>
      <c r="J393" s="9">
        <f t="shared" si="74"/>
        <v>44.142980001899005</v>
      </c>
      <c r="K393" s="9">
        <f t="shared" si="74"/>
        <v>2.5098788820499309</v>
      </c>
      <c r="L393" s="9">
        <f t="shared" si="69"/>
        <v>892.50890697652574</v>
      </c>
      <c r="M393">
        <f t="shared" si="75"/>
        <v>20871.867758229309</v>
      </c>
      <c r="N393" s="2">
        <f t="shared" si="76"/>
        <v>166.3609862977481</v>
      </c>
      <c r="O393" s="2">
        <f t="shared" si="80"/>
        <v>213.0401629178678</v>
      </c>
      <c r="P393" s="2">
        <f t="shared" si="77"/>
        <v>191.45506006907573</v>
      </c>
      <c r="Q393" s="2">
        <f t="shared" si="78"/>
        <v>44.142980137319988</v>
      </c>
      <c r="R393" s="2">
        <f t="shared" si="79"/>
        <v>2.5098788820499309</v>
      </c>
      <c r="S393" s="9">
        <f t="shared" si="70"/>
        <v>892.50906830406166</v>
      </c>
    </row>
    <row r="394" spans="1:19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81">1+E393</f>
        <v>2138</v>
      </c>
      <c r="F394" s="4">
        <f>F393*SUM(economy!Z184:AB184)/SUM(economy!Z183:AB183)</f>
        <v>20804.994792143356</v>
      </c>
      <c r="G394" s="9">
        <f t="shared" si="74"/>
        <v>167.63479512806256</v>
      </c>
      <c r="H394" s="9">
        <f t="shared" si="74"/>
        <v>214.41381463633422</v>
      </c>
      <c r="I394" s="9">
        <f t="shared" si="74"/>
        <v>192.02088066729178</v>
      </c>
      <c r="J394" s="9">
        <f t="shared" si="74"/>
        <v>44.070980070394761</v>
      </c>
      <c r="K394" s="9">
        <f t="shared" si="74"/>
        <v>2.5022183888811012</v>
      </c>
      <c r="L394" s="9">
        <f t="shared" ref="L394:L457" si="82">SUM(G394:K394,L$5)</f>
        <v>895.64268889096445</v>
      </c>
      <c r="M394">
        <f t="shared" si="75"/>
        <v>20804.994792143356</v>
      </c>
      <c r="N394" s="2">
        <f t="shared" si="76"/>
        <v>167.6348561609264</v>
      </c>
      <c r="O394" s="2">
        <f t="shared" si="80"/>
        <v>214.41388284940189</v>
      </c>
      <c r="P394" s="2">
        <f t="shared" si="77"/>
        <v>192.02091199902569</v>
      </c>
      <c r="Q394" s="2">
        <f t="shared" si="78"/>
        <v>44.070980198079567</v>
      </c>
      <c r="R394" s="2">
        <f t="shared" si="79"/>
        <v>2.5022183888811012</v>
      </c>
      <c r="S394" s="9">
        <f t="shared" ref="S394:S457" si="83">SUM(N394:R394,S$5)</f>
        <v>895.6428495963147</v>
      </c>
    </row>
    <row r="395" spans="1:19" x14ac:dyDescent="0.3">
      <c r="A395" s="2"/>
      <c r="B395" s="2"/>
      <c r="C395" s="2">
        <v>2008.786885</v>
      </c>
      <c r="D395" s="2">
        <v>383.66500000000002</v>
      </c>
      <c r="E395" s="3">
        <f t="shared" si="81"/>
        <v>2139</v>
      </c>
      <c r="F395" s="4">
        <f>F394*SUM(economy!Z185:AB185)/SUM(economy!Z184:AB184)</f>
        <v>20737.20148152301</v>
      </c>
      <c r="G395" s="9">
        <f t="shared" si="74"/>
        <v>168.90458354260653</v>
      </c>
      <c r="H395" s="9">
        <f t="shared" si="74"/>
        <v>215.77747645917421</v>
      </c>
      <c r="I395" s="9">
        <f t="shared" si="74"/>
        <v>192.56909116189181</v>
      </c>
      <c r="J395" s="9">
        <f t="shared" si="74"/>
        <v>43.995244328938568</v>
      </c>
      <c r="K395" s="9">
        <f t="shared" si="74"/>
        <v>2.4944324890331067</v>
      </c>
      <c r="L395" s="9">
        <f t="shared" si="82"/>
        <v>898.74082798164432</v>
      </c>
      <c r="M395">
        <f t="shared" si="75"/>
        <v>20737.20148152301</v>
      </c>
      <c r="N395" s="2">
        <f t="shared" si="76"/>
        <v>168.90464457547037</v>
      </c>
      <c r="O395" s="2">
        <f t="shared" si="80"/>
        <v>215.77754448458569</v>
      </c>
      <c r="P395" s="2">
        <f t="shared" si="77"/>
        <v>192.5691220730719</v>
      </c>
      <c r="Q395" s="2">
        <f t="shared" si="78"/>
        <v>43.995244449329149</v>
      </c>
      <c r="R395" s="2">
        <f t="shared" si="79"/>
        <v>2.4944324890331067</v>
      </c>
      <c r="S395" s="9">
        <f t="shared" si="83"/>
        <v>898.74098807149016</v>
      </c>
    </row>
    <row r="396" spans="1:19" x14ac:dyDescent="0.3">
      <c r="A396" s="2"/>
      <c r="B396" s="2"/>
      <c r="C396" s="2">
        <v>2008.8715850000001</v>
      </c>
      <c r="D396" s="2">
        <v>383.51100000000002</v>
      </c>
      <c r="E396" s="3">
        <f t="shared" si="81"/>
        <v>2140</v>
      </c>
      <c r="F396" s="4">
        <f>F395*SUM(economy!Z186:AB186)/SUM(economy!Z185:AB185)</f>
        <v>20668.537021264005</v>
      </c>
      <c r="G396" s="9">
        <f t="shared" si="74"/>
        <v>170.17023433725348</v>
      </c>
      <c r="H396" s="9">
        <f t="shared" si="74"/>
        <v>217.1310212384945</v>
      </c>
      <c r="I396" s="9">
        <f t="shared" si="74"/>
        <v>193.09975832707519</v>
      </c>
      <c r="J396" s="9">
        <f t="shared" si="74"/>
        <v>43.915878170949178</v>
      </c>
      <c r="K396" s="9">
        <f t="shared" si="74"/>
        <v>2.4865273175256797</v>
      </c>
      <c r="L396" s="9">
        <f t="shared" si="82"/>
        <v>901.80341939129801</v>
      </c>
      <c r="M396">
        <f t="shared" si="75"/>
        <v>20668.537021264005</v>
      </c>
      <c r="N396" s="2">
        <f t="shared" si="76"/>
        <v>170.17029537011732</v>
      </c>
      <c r="O396" s="2">
        <f t="shared" si="80"/>
        <v>217.13108907676605</v>
      </c>
      <c r="P396" s="2">
        <f t="shared" si="77"/>
        <v>193.09978882334639</v>
      </c>
      <c r="Q396" s="2">
        <f t="shared" si="78"/>
        <v>43.915878284462224</v>
      </c>
      <c r="R396" s="2">
        <f t="shared" si="79"/>
        <v>2.4865273175256797</v>
      </c>
      <c r="S396" s="9">
        <f t="shared" si="83"/>
        <v>901.8035788722176</v>
      </c>
    </row>
    <row r="397" spans="1:19" x14ac:dyDescent="0.3">
      <c r="A397" s="2"/>
      <c r="B397" s="2"/>
      <c r="C397" s="2">
        <v>2008.9535519999999</v>
      </c>
      <c r="D397" s="2">
        <v>383.55200000000002</v>
      </c>
      <c r="E397" s="3">
        <f t="shared" si="81"/>
        <v>2141</v>
      </c>
      <c r="F397" s="4">
        <f>F396*SUM(economy!Z187:AB187)/SUM(economy!Z186:AB186)</f>
        <v>20599.04968018095</v>
      </c>
      <c r="G397" s="9">
        <f t="shared" si="74"/>
        <v>171.43169434324611</v>
      </c>
      <c r="H397" s="9">
        <f t="shared" si="74"/>
        <v>218.47439500849617</v>
      </c>
      <c r="I397" s="9">
        <f t="shared" si="74"/>
        <v>193.61298676327328</v>
      </c>
      <c r="J397" s="9">
        <f t="shared" si="74"/>
        <v>43.832986743099447</v>
      </c>
      <c r="K397" s="9">
        <f t="shared" si="74"/>
        <v>2.4785089050559037</v>
      </c>
      <c r="L397" s="9">
        <f t="shared" si="82"/>
        <v>904.83057176317095</v>
      </c>
      <c r="M397">
        <f t="shared" si="75"/>
        <v>20599.04968018095</v>
      </c>
      <c r="N397" s="2">
        <f t="shared" si="76"/>
        <v>171.43175537610995</v>
      </c>
      <c r="O397" s="2">
        <f t="shared" si="80"/>
        <v>218.47446266014262</v>
      </c>
      <c r="P397" s="2">
        <f t="shared" si="77"/>
        <v>193.61301685020473</v>
      </c>
      <c r="Q397" s="2">
        <f t="shared" si="78"/>
        <v>43.832986850127845</v>
      </c>
      <c r="R397" s="2">
        <f t="shared" si="79"/>
        <v>2.4785089050559037</v>
      </c>
      <c r="S397" s="9">
        <f t="shared" si="83"/>
        <v>904.83073064164114</v>
      </c>
    </row>
    <row r="398" spans="1:19" x14ac:dyDescent="0.3">
      <c r="A398" s="2"/>
      <c r="B398" s="2"/>
      <c r="C398" s="2">
        <v>2009.038356</v>
      </c>
      <c r="D398" s="2">
        <v>383.79500000000002</v>
      </c>
      <c r="E398" s="3">
        <f t="shared" si="81"/>
        <v>2142</v>
      </c>
      <c r="F398" s="4">
        <f>F397*SUM(economy!Z188:AB188)/SUM(economy!Z187:AB187)</f>
        <v>20528.786785527918</v>
      </c>
      <c r="G398" s="9">
        <f t="shared" si="74"/>
        <v>172.68891333781113</v>
      </c>
      <c r="H398" s="9">
        <f t="shared" si="74"/>
        <v>219.80754848412488</v>
      </c>
      <c r="I398" s="9">
        <f t="shared" si="74"/>
        <v>194.10888691855888</v>
      </c>
      <c r="J398" s="9">
        <f t="shared" si="74"/>
        <v>43.74667485071722</v>
      </c>
      <c r="K398" s="9">
        <f t="shared" si="74"/>
        <v>2.4703831755679899</v>
      </c>
      <c r="L398" s="9">
        <f t="shared" si="82"/>
        <v>907.8224067667802</v>
      </c>
      <c r="M398">
        <f t="shared" si="75"/>
        <v>20528.786785527918</v>
      </c>
      <c r="N398" s="2">
        <f t="shared" si="76"/>
        <v>172.68897437067497</v>
      </c>
      <c r="O398" s="2">
        <f t="shared" si="80"/>
        <v>219.80761594965963</v>
      </c>
      <c r="P398" s="2">
        <f t="shared" si="77"/>
        <v>194.10891660164501</v>
      </c>
      <c r="Q398" s="2">
        <f t="shared" si="78"/>
        <v>43.74667495163142</v>
      </c>
      <c r="R398" s="2">
        <f t="shared" si="79"/>
        <v>2.4703831755679899</v>
      </c>
      <c r="S398" s="9">
        <f t="shared" si="83"/>
        <v>907.82256504917905</v>
      </c>
    </row>
    <row r="399" spans="1:19" x14ac:dyDescent="0.3">
      <c r="A399" s="2"/>
      <c r="B399" s="2"/>
      <c r="C399" s="2">
        <v>2009.123288</v>
      </c>
      <c r="D399" s="2">
        <v>383.80099999999999</v>
      </c>
      <c r="E399" s="3">
        <f t="shared" si="81"/>
        <v>2143</v>
      </c>
      <c r="F399" s="4">
        <f>F398*SUM(economy!Z189:AB189)/SUM(economy!Z188:AB188)</f>
        <v>20457.79470932627</v>
      </c>
      <c r="G399" s="9">
        <f t="shared" si="74"/>
        <v>173.94184398669313</v>
      </c>
      <c r="H399" s="9">
        <f t="shared" si="74"/>
        <v>221.13043695978459</v>
      </c>
      <c r="I399" s="9">
        <f t="shared" si="74"/>
        <v>194.58757486870056</v>
      </c>
      <c r="J399" s="9">
        <f t="shared" si="74"/>
        <v>43.657046866773477</v>
      </c>
      <c r="K399" s="9">
        <f t="shared" si="74"/>
        <v>2.4621559440525398</v>
      </c>
      <c r="L399" s="9">
        <f t="shared" si="82"/>
        <v>910.77905862600426</v>
      </c>
      <c r="M399">
        <f t="shared" si="75"/>
        <v>20457.79470932627</v>
      </c>
      <c r="N399" s="2">
        <f t="shared" si="76"/>
        <v>173.94190501955697</v>
      </c>
      <c r="O399" s="2">
        <f t="shared" si="80"/>
        <v>221.13050423971964</v>
      </c>
      <c r="P399" s="2">
        <f t="shared" si="77"/>
        <v>194.58760415336201</v>
      </c>
      <c r="Q399" s="2">
        <f t="shared" si="78"/>
        <v>43.657046961922767</v>
      </c>
      <c r="R399" s="2">
        <f t="shared" si="79"/>
        <v>2.4621559440525398</v>
      </c>
      <c r="S399" s="9">
        <f t="shared" si="83"/>
        <v>910.77921631861386</v>
      </c>
    </row>
    <row r="400" spans="1:19" x14ac:dyDescent="0.3">
      <c r="A400" s="2"/>
      <c r="B400" s="2"/>
      <c r="C400" s="2">
        <v>2009.2</v>
      </c>
      <c r="D400" s="2">
        <v>383.471</v>
      </c>
      <c r="E400" s="3">
        <f t="shared" si="81"/>
        <v>2144</v>
      </c>
      <c r="F400" s="4">
        <f>F399*SUM(economy!Z190:AB190)/SUM(economy!Z189:AB189)</f>
        <v>20386.118856448571</v>
      </c>
      <c r="G400" s="9">
        <f t="shared" si="74"/>
        <v>175.19044178585389</v>
      </c>
      <c r="H400" s="9">
        <f t="shared" si="74"/>
        <v>222.44302020704609</v>
      </c>
      <c r="I400" s="9">
        <f t="shared" si="74"/>
        <v>195.04917209811506</v>
      </c>
      <c r="J400" s="9">
        <f t="shared" si="74"/>
        <v>43.564206644465017</v>
      </c>
      <c r="K400" s="9">
        <f t="shared" si="74"/>
        <v>2.4538329145698445</v>
      </c>
      <c r="L400" s="9">
        <f t="shared" si="82"/>
        <v>913.70067365004991</v>
      </c>
      <c r="M400">
        <f t="shared" si="75"/>
        <v>20386.118856448571</v>
      </c>
      <c r="N400" s="2">
        <f t="shared" si="76"/>
        <v>175.19050281871773</v>
      </c>
      <c r="O400" s="2">
        <f t="shared" si="80"/>
        <v>222.44308730189201</v>
      </c>
      <c r="P400" s="2">
        <f t="shared" si="77"/>
        <v>195.04920098969976</v>
      </c>
      <c r="Q400" s="2">
        <f t="shared" si="78"/>
        <v>43.564206734178725</v>
      </c>
      <c r="R400" s="2">
        <f t="shared" si="79"/>
        <v>2.4538329145698445</v>
      </c>
      <c r="S400" s="9">
        <f t="shared" si="83"/>
        <v>913.70083075905802</v>
      </c>
    </row>
    <row r="401" spans="1:19" x14ac:dyDescent="0.3">
      <c r="A401" s="2"/>
      <c r="B401" s="2"/>
      <c r="C401" s="2">
        <v>2009.284932</v>
      </c>
      <c r="D401" s="2">
        <v>383.363</v>
      </c>
      <c r="E401" s="3">
        <f t="shared" si="81"/>
        <v>2145</v>
      </c>
      <c r="F401" s="4">
        <f>F400*SUM(economy!Z191:AB191)/SUM(economy!Z190:AB190)</f>
        <v>20313.803654406496</v>
      </c>
      <c r="G401" s="9">
        <f t="shared" si="74"/>
        <v>176.43466500244466</v>
      </c>
      <c r="H401" s="9">
        <f t="shared" si="74"/>
        <v>223.74526237151807</v>
      </c>
      <c r="I401" s="9">
        <f t="shared" si="74"/>
        <v>195.4938052819698</v>
      </c>
      <c r="J401" s="9">
        <f t="shared" si="74"/>
        <v>43.468257433392388</v>
      </c>
      <c r="K401" s="9">
        <f t="shared" si="74"/>
        <v>2.4454196784915125</v>
      </c>
      <c r="L401" s="9">
        <f t="shared" si="82"/>
        <v>916.58740976781644</v>
      </c>
      <c r="M401">
        <f t="shared" si="75"/>
        <v>20313.803654406496</v>
      </c>
      <c r="N401" s="2">
        <f t="shared" si="76"/>
        <v>176.4347260353085</v>
      </c>
      <c r="O401" s="2">
        <f t="shared" si="80"/>
        <v>223.74532928178405</v>
      </c>
      <c r="P401" s="2">
        <f t="shared" si="77"/>
        <v>195.49383378575385</v>
      </c>
      <c r="Q401" s="2">
        <f t="shared" si="78"/>
        <v>43.468257517981037</v>
      </c>
      <c r="R401" s="2">
        <f t="shared" si="79"/>
        <v>2.4454196784915125</v>
      </c>
      <c r="S401" s="9">
        <f t="shared" si="83"/>
        <v>916.58756629931884</v>
      </c>
    </row>
    <row r="402" spans="1:19" x14ac:dyDescent="0.3">
      <c r="A402" s="2"/>
      <c r="B402" s="2"/>
      <c r="C402" s="2">
        <v>2009.367123</v>
      </c>
      <c r="D402" s="2">
        <v>383.59899999999999</v>
      </c>
      <c r="E402" s="3">
        <f t="shared" si="81"/>
        <v>2146</v>
      </c>
      <c r="F402" s="4">
        <f>F401*SUM(economy!Z192:AB192)/SUM(economy!Z191:AB191)</f>
        <v>20240.892544788796</v>
      </c>
      <c r="G402" s="9">
        <f t="shared" si="74"/>
        <v>177.67447461515491</v>
      </c>
      <c r="H402" s="9">
        <f t="shared" si="74"/>
        <v>225.03713186904309</v>
      </c>
      <c r="I402" s="9">
        <f t="shared" si="74"/>
        <v>195.92160606967576</v>
      </c>
      <c r="J402" s="9">
        <f t="shared" si="74"/>
        <v>43.369301799327751</v>
      </c>
      <c r="K402" s="9">
        <f t="shared" si="74"/>
        <v>2.4369217129545251</v>
      </c>
      <c r="L402" s="9">
        <f t="shared" si="82"/>
        <v>919.43943606615608</v>
      </c>
      <c r="M402">
        <f t="shared" si="75"/>
        <v>20240.892544788796</v>
      </c>
      <c r="N402" s="2">
        <f t="shared" si="76"/>
        <v>177.67453564801875</v>
      </c>
      <c r="O402" s="2">
        <f t="shared" si="80"/>
        <v>225.03719859523696</v>
      </c>
      <c r="P402" s="2">
        <f t="shared" si="77"/>
        <v>195.92163419086447</v>
      </c>
      <c r="Q402" s="2">
        <f t="shared" si="78"/>
        <v>43.369301879084119</v>
      </c>
      <c r="R402" s="2">
        <f t="shared" si="79"/>
        <v>2.4369217129545251</v>
      </c>
      <c r="S402" s="9">
        <f t="shared" si="83"/>
        <v>919.43959202615872</v>
      </c>
    </row>
    <row r="403" spans="1:19" x14ac:dyDescent="0.3">
      <c r="A403" s="2"/>
      <c r="B403" s="2"/>
      <c r="C403" s="2">
        <v>2009.452055</v>
      </c>
      <c r="D403" s="2">
        <v>383.88799999999998</v>
      </c>
      <c r="E403" s="3">
        <f t="shared" si="81"/>
        <v>2147</v>
      </c>
      <c r="F403" s="4">
        <f>F402*SUM(economy!Z193:AB193)/SUM(economy!Z192:AB192)</f>
        <v>20167.427976294868</v>
      </c>
      <c r="G403" s="9">
        <f t="shared" si="74"/>
        <v>178.90983425403874</v>
      </c>
      <c r="H403" s="9">
        <f t="shared" si="74"/>
        <v>226.31860128137509</v>
      </c>
      <c r="I403" s="9">
        <f t="shared" si="74"/>
        <v>196.33271087000037</v>
      </c>
      <c r="J403" s="9">
        <f t="shared" si="74"/>
        <v>43.267441547561162</v>
      </c>
      <c r="K403" s="9">
        <f t="shared" si="74"/>
        <v>2.4283443795215973</v>
      </c>
      <c r="L403" s="9">
        <f t="shared" si="82"/>
        <v>922.25693233249694</v>
      </c>
      <c r="M403">
        <f t="shared" si="75"/>
        <v>20167.427976294868</v>
      </c>
      <c r="N403" s="2">
        <f t="shared" si="76"/>
        <v>178.90989528690258</v>
      </c>
      <c r="O403" s="2">
        <f t="shared" si="80"/>
        <v>226.31866782400323</v>
      </c>
      <c r="P403" s="2">
        <f t="shared" si="77"/>
        <v>196.33273861372916</v>
      </c>
      <c r="Q403" s="2">
        <f t="shared" si="78"/>
        <v>43.267441622761297</v>
      </c>
      <c r="R403" s="2">
        <f t="shared" si="79"/>
        <v>2.4283443795215973</v>
      </c>
      <c r="S403" s="9">
        <f t="shared" si="83"/>
        <v>922.25708772691792</v>
      </c>
    </row>
    <row r="404" spans="1:19" x14ac:dyDescent="0.3">
      <c r="A404" s="2"/>
      <c r="B404" s="2"/>
      <c r="C404" s="2">
        <v>2009.5342470000001</v>
      </c>
      <c r="D404" s="2">
        <v>384.27800000000002</v>
      </c>
      <c r="E404" s="3">
        <f t="shared" si="81"/>
        <v>2148</v>
      </c>
      <c r="F404" s="4">
        <f>F403*SUM(economy!Z194:AB194)/SUM(economy!Z193:AB193)</f>
        <v>20093.451399308422</v>
      </c>
      <c r="G404" s="9">
        <f t="shared" si="74"/>
        <v>180.14071013991588</v>
      </c>
      <c r="H404" s="9">
        <f t="shared" si="74"/>
        <v>227.58964725148985</v>
      </c>
      <c r="I404" s="9">
        <f t="shared" si="74"/>
        <v>196.72726063801798</v>
      </c>
      <c r="J404" s="9">
        <f t="shared" si="74"/>
        <v>43.162777649808241</v>
      </c>
      <c r="K404" s="9">
        <f t="shared" si="74"/>
        <v>2.4196929230415858</v>
      </c>
      <c r="L404" s="9">
        <f t="shared" si="82"/>
        <v>925.0400886022735</v>
      </c>
      <c r="M404">
        <f t="shared" si="75"/>
        <v>20093.451399308422</v>
      </c>
      <c r="N404" s="2">
        <f t="shared" si="76"/>
        <v>180.14077117277972</v>
      </c>
      <c r="O404" s="2">
        <f t="shared" si="80"/>
        <v>227.58971361105722</v>
      </c>
      <c r="P404" s="2">
        <f t="shared" si="77"/>
        <v>196.72728800935334</v>
      </c>
      <c r="Q404" s="2">
        <f t="shared" si="78"/>
        <v>43.162777720712427</v>
      </c>
      <c r="R404" s="2">
        <f t="shared" si="79"/>
        <v>2.4196929230415858</v>
      </c>
      <c r="S404" s="9">
        <f t="shared" si="83"/>
        <v>925.04024343694437</v>
      </c>
    </row>
    <row r="405" spans="1:19" x14ac:dyDescent="0.3">
      <c r="A405" s="2"/>
      <c r="B405" s="2"/>
      <c r="C405" s="2">
        <v>2009.6191779999999</v>
      </c>
      <c r="D405" s="2">
        <v>384.74900000000002</v>
      </c>
      <c r="E405" s="3">
        <f t="shared" si="81"/>
        <v>2149</v>
      </c>
      <c r="F405" s="4">
        <f>F404*SUM(economy!Z195:AB195)/SUM(economy!Z194:AB194)</f>
        <v>20019.003261954706</v>
      </c>
      <c r="G405" s="9">
        <f t="shared" si="74"/>
        <v>181.36707102344175</v>
      </c>
      <c r="H405" s="9">
        <f t="shared" si="74"/>
        <v>228.85025037867371</v>
      </c>
      <c r="I405" s="9">
        <f t="shared" si="74"/>
        <v>197.10540066410476</v>
      </c>
      <c r="J405" s="9">
        <f t="shared" si="74"/>
        <v>43.055410174656444</v>
      </c>
      <c r="K405" s="9">
        <f t="shared" si="74"/>
        <v>2.4109724707035314</v>
      </c>
      <c r="L405" s="9">
        <f t="shared" si="82"/>
        <v>927.78910471158019</v>
      </c>
      <c r="M405">
        <f t="shared" si="75"/>
        <v>20019.003261954706</v>
      </c>
      <c r="N405" s="2">
        <f t="shared" si="76"/>
        <v>181.36713205630559</v>
      </c>
      <c r="O405" s="2">
        <f t="shared" si="80"/>
        <v>228.85031655568395</v>
      </c>
      <c r="P405" s="2">
        <f t="shared" si="77"/>
        <v>197.10542766804519</v>
      </c>
      <c r="Q405" s="2">
        <f t="shared" si="78"/>
        <v>43.055410241510096</v>
      </c>
      <c r="R405" s="2">
        <f t="shared" si="79"/>
        <v>2.4109724707035314</v>
      </c>
      <c r="S405" s="9">
        <f t="shared" si="83"/>
        <v>927.78925899224839</v>
      </c>
    </row>
    <row r="406" spans="1:19" x14ac:dyDescent="0.3">
      <c r="A406" s="2"/>
      <c r="B406" s="2"/>
      <c r="C406" s="2">
        <v>2009.7041099999999</v>
      </c>
      <c r="D406" s="2">
        <v>384.98500000000001</v>
      </c>
      <c r="E406" s="3">
        <f t="shared" si="81"/>
        <v>2150</v>
      </c>
      <c r="F406" s="4">
        <f>F405*SUM(economy!Z196:AB196)/SUM(economy!Z195:AB195)</f>
        <v>19944.123007585124</v>
      </c>
      <c r="G406" s="9">
        <f t="shared" si="74"/>
        <v>182.58888812393664</v>
      </c>
      <c r="H406" s="9">
        <f t="shared" si="74"/>
        <v>230.10039511353108</v>
      </c>
      <c r="I406" s="9">
        <f t="shared" si="74"/>
        <v>197.46728036517362</v>
      </c>
      <c r="J406" s="9">
        <f t="shared" si="74"/>
        <v>42.945438221521968</v>
      </c>
      <c r="K406" s="9">
        <f t="shared" si="74"/>
        <v>2.4021880312778014</v>
      </c>
      <c r="L406" s="9">
        <f t="shared" si="82"/>
        <v>930.50418985544115</v>
      </c>
      <c r="M406">
        <f t="shared" si="75"/>
        <v>19944.123007585124</v>
      </c>
      <c r="N406" s="2">
        <f t="shared" si="76"/>
        <v>182.58894915680048</v>
      </c>
      <c r="O406" s="2">
        <f t="shared" si="80"/>
        <v>230.10046110848637</v>
      </c>
      <c r="P406" s="2">
        <f t="shared" si="77"/>
        <v>197.46730700665054</v>
      </c>
      <c r="Q406" s="2">
        <f t="shared" si="78"/>
        <v>42.945438284556481</v>
      </c>
      <c r="R406" s="2">
        <f t="shared" si="79"/>
        <v>2.4021880312778014</v>
      </c>
      <c r="S406" s="9">
        <f t="shared" si="83"/>
        <v>930.5043435877717</v>
      </c>
    </row>
    <row r="407" spans="1:19" x14ac:dyDescent="0.3">
      <c r="A407" s="2"/>
      <c r="B407" s="2"/>
      <c r="C407" s="2">
        <v>2009.7863010000001</v>
      </c>
      <c r="D407" s="2">
        <v>385.11200000000002</v>
      </c>
      <c r="E407" s="3">
        <f t="shared" si="81"/>
        <v>2151</v>
      </c>
      <c r="F407" s="4">
        <f>F406*SUM(economy!Z197:AB197)/SUM(economy!Z196:AB196)</f>
        <v>19868.849073631929</v>
      </c>
      <c r="G407" s="9">
        <f t="shared" ref="G407:K422" si="84">G406*(1-G$5)+G$4*$F406*$L$4/1000</f>
        <v>183.80613506806156</v>
      </c>
      <c r="H407" s="9">
        <f t="shared" si="84"/>
        <v>231.34006965304425</v>
      </c>
      <c r="I407" s="9">
        <f t="shared" si="84"/>
        <v>197.81305307833341</v>
      </c>
      <c r="J407" s="9">
        <f t="shared" si="84"/>
        <v>42.832959858084259</v>
      </c>
      <c r="K407" s="9">
        <f t="shared" si="84"/>
        <v>2.3933444945377276</v>
      </c>
      <c r="L407" s="9">
        <f t="shared" si="82"/>
        <v>933.18556215206115</v>
      </c>
      <c r="M407">
        <f t="shared" si="75"/>
        <v>19868.849073631929</v>
      </c>
      <c r="N407" s="2">
        <f t="shared" si="76"/>
        <v>183.8061961009254</v>
      </c>
      <c r="O407" s="2">
        <f t="shared" si="80"/>
        <v>231.34013546644545</v>
      </c>
      <c r="P407" s="2">
        <f t="shared" si="77"/>
        <v>197.81307936221202</v>
      </c>
      <c r="Q407" s="2">
        <f t="shared" si="78"/>
        <v>42.832959917517805</v>
      </c>
      <c r="R407" s="2">
        <f t="shared" si="79"/>
        <v>2.3933444945377276</v>
      </c>
      <c r="S407" s="9">
        <f t="shared" si="83"/>
        <v>933.18571534163834</v>
      </c>
    </row>
    <row r="408" spans="1:19" x14ac:dyDescent="0.3">
      <c r="A408" s="2"/>
      <c r="B408" s="2"/>
      <c r="C408" s="2">
        <v>2009.8712330000001</v>
      </c>
      <c r="D408" s="2">
        <v>385.09300000000002</v>
      </c>
      <c r="E408" s="3">
        <f t="shared" si="81"/>
        <v>2152</v>
      </c>
      <c r="F408" s="4">
        <f>F407*SUM(economy!Z198:AB198)/SUM(economy!Z197:AB197)</f>
        <v>19793.218891776021</v>
      </c>
      <c r="G408" s="9">
        <f t="shared" si="84"/>
        <v>185.01878782842408</v>
      </c>
      <c r="H408" s="9">
        <f t="shared" si="84"/>
        <v>232.56926583581455</v>
      </c>
      <c r="I408" s="9">
        <f t="shared" si="84"/>
        <v>198.14287585714553</v>
      </c>
      <c r="J408" s="9">
        <f t="shared" si="84"/>
        <v>42.718072061160242</v>
      </c>
      <c r="K408" s="9">
        <f t="shared" si="84"/>
        <v>2.3844466308550381</v>
      </c>
      <c r="L408" s="9">
        <f t="shared" si="82"/>
        <v>935.83344821339938</v>
      </c>
      <c r="M408">
        <f t="shared" si="75"/>
        <v>19793.218891776021</v>
      </c>
      <c r="N408" s="2">
        <f t="shared" si="76"/>
        <v>185.01884886128792</v>
      </c>
      <c r="O408" s="2">
        <f t="shared" si="80"/>
        <v>232.56933146816112</v>
      </c>
      <c r="P408" s="2">
        <f t="shared" si="77"/>
        <v>198.14290178822571</v>
      </c>
      <c r="Q408" s="2">
        <f t="shared" si="78"/>
        <v>42.718072117198531</v>
      </c>
      <c r="R408" s="2">
        <f t="shared" si="79"/>
        <v>2.3844466308550381</v>
      </c>
      <c r="S408" s="9">
        <f t="shared" si="83"/>
        <v>935.83360086572827</v>
      </c>
    </row>
    <row r="409" spans="1:19" x14ac:dyDescent="0.3">
      <c r="A409" s="2"/>
      <c r="B409" s="2"/>
      <c r="C409" s="2">
        <v>2009.9534249999999</v>
      </c>
      <c r="D409" s="2">
        <v>385.00799999999998</v>
      </c>
      <c r="E409" s="3">
        <f t="shared" si="81"/>
        <v>2153</v>
      </c>
      <c r="F409" s="4">
        <f>F408*SUM(economy!Z199:AB199)/SUM(economy!Z198:AB198)</f>
        <v>19717.268889370636</v>
      </c>
      <c r="G409" s="9">
        <f t="shared" si="84"/>
        <v>186.22682466219445</v>
      </c>
      <c r="H409" s="9">
        <f t="shared" si="84"/>
        <v>233.78797903760739</v>
      </c>
      <c r="I409" s="9">
        <f t="shared" si="84"/>
        <v>198.45690927064064</v>
      </c>
      <c r="J409" s="9">
        <f t="shared" si="84"/>
        <v>42.600870660975964</v>
      </c>
      <c r="K409" s="9">
        <f t="shared" si="84"/>
        <v>2.3754990909623555</v>
      </c>
      <c r="L409" s="9">
        <f t="shared" si="82"/>
        <v>938.44808272238072</v>
      </c>
      <c r="M409">
        <f t="shared" si="75"/>
        <v>19717.268889370636</v>
      </c>
      <c r="N409" s="2">
        <f t="shared" si="76"/>
        <v>186.22688569505829</v>
      </c>
      <c r="O409" s="2">
        <f t="shared" si="80"/>
        <v>233.78804448939741</v>
      </c>
      <c r="P409" s="2">
        <f t="shared" si="77"/>
        <v>198.45693485365791</v>
      </c>
      <c r="Q409" s="2">
        <f t="shared" si="78"/>
        <v>42.600870713812967</v>
      </c>
      <c r="R409" s="2">
        <f t="shared" si="79"/>
        <v>2.3754990909623555</v>
      </c>
      <c r="S409" s="9">
        <f t="shared" si="83"/>
        <v>938.44823484288884</v>
      </c>
    </row>
    <row r="410" spans="1:19" x14ac:dyDescent="0.3">
      <c r="A410" s="2"/>
      <c r="B410" s="2"/>
      <c r="C410" s="2">
        <v>2010.038356</v>
      </c>
      <c r="D410" s="2">
        <v>384.97199999999998</v>
      </c>
      <c r="E410" s="3">
        <f t="shared" si="81"/>
        <v>2154</v>
      </c>
      <c r="F410" s="4">
        <f>F409*SUM(economy!Z200:AB200)/SUM(economy!Z199:AB199)</f>
        <v>19641.034492064096</v>
      </c>
      <c r="G410" s="9">
        <f t="shared" si="84"/>
        <v>187.43022604980862</v>
      </c>
      <c r="H410" s="9">
        <f t="shared" si="84"/>
        <v>234.99620806731829</v>
      </c>
      <c r="I410" s="9">
        <f t="shared" si="84"/>
        <v>198.75531720524702</v>
      </c>
      <c r="J410" s="9">
        <f t="shared" si="84"/>
        <v>42.481450288788871</v>
      </c>
      <c r="K410" s="9">
        <f t="shared" si="84"/>
        <v>2.3665064058759819</v>
      </c>
      <c r="L410" s="9">
        <f t="shared" si="82"/>
        <v>941.02970801703873</v>
      </c>
      <c r="M410">
        <f t="shared" si="75"/>
        <v>19641.034492064096</v>
      </c>
      <c r="N410" s="2">
        <f t="shared" si="76"/>
        <v>187.43028708267246</v>
      </c>
      <c r="O410" s="2">
        <f t="shared" si="80"/>
        <v>234.99627333904849</v>
      </c>
      <c r="P410" s="2">
        <f t="shared" si="77"/>
        <v>198.75534244487329</v>
      </c>
      <c r="Q410" s="2">
        <f t="shared" si="78"/>
        <v>42.481450338607459</v>
      </c>
      <c r="R410" s="2">
        <f t="shared" si="79"/>
        <v>2.3665064058759819</v>
      </c>
      <c r="S410" s="9">
        <f t="shared" si="83"/>
        <v>941.02985961107777</v>
      </c>
    </row>
    <row r="411" spans="1:19" x14ac:dyDescent="0.3">
      <c r="A411" s="2"/>
      <c r="B411" s="2"/>
      <c r="C411" s="2">
        <v>2010.123288</v>
      </c>
      <c r="D411" s="2">
        <v>384.72399999999999</v>
      </c>
      <c r="E411" s="3">
        <f t="shared" si="81"/>
        <v>2155</v>
      </c>
      <c r="F411" s="4">
        <f>F410*SUM(economy!Z201:AB201)/SUM(economy!Z200:AB200)</f>
        <v>19564.550127564857</v>
      </c>
      <c r="G411" s="9">
        <f t="shared" si="84"/>
        <v>188.62897463383132</v>
      </c>
      <c r="H411" s="9">
        <f t="shared" si="84"/>
        <v>236.19395506347158</v>
      </c>
      <c r="I411" s="9">
        <f t="shared" si="84"/>
        <v>199.03826666977153</v>
      </c>
      <c r="J411" s="9">
        <f t="shared" si="84"/>
        <v>42.359904327810128</v>
      </c>
      <c r="K411" s="9">
        <f t="shared" si="84"/>
        <v>2.3574729869722026</v>
      </c>
      <c r="L411" s="9">
        <f t="shared" si="82"/>
        <v>943.57857368185671</v>
      </c>
      <c r="M411">
        <f t="shared" si="75"/>
        <v>19564.550127564857</v>
      </c>
      <c r="N411" s="2">
        <f t="shared" si="76"/>
        <v>188.62903566669516</v>
      </c>
      <c r="O411" s="2">
        <f t="shared" si="80"/>
        <v>236.1940201556373</v>
      </c>
      <c r="P411" s="2">
        <f t="shared" si="77"/>
        <v>199.03829157061597</v>
      </c>
      <c r="Q411" s="2">
        <f t="shared" si="78"/>
        <v>42.359904374782737</v>
      </c>
      <c r="R411" s="2">
        <f t="shared" si="79"/>
        <v>2.3574729869722026</v>
      </c>
      <c r="S411" s="9">
        <f t="shared" si="83"/>
        <v>943.57872475470333</v>
      </c>
    </row>
    <row r="412" spans="1:19" x14ac:dyDescent="0.3">
      <c r="A412" s="2"/>
      <c r="B412" s="2"/>
      <c r="C412" s="2">
        <v>2010.2</v>
      </c>
      <c r="D412" s="2">
        <v>384.62200000000001</v>
      </c>
      <c r="E412" s="3">
        <f t="shared" si="81"/>
        <v>2156</v>
      </c>
      <c r="F412" s="4">
        <f>F411*SUM(economy!Z202:AB202)/SUM(economy!Z201:AB201)</f>
        <v>19487.849230492604</v>
      </c>
      <c r="G412" s="9">
        <f t="shared" si="84"/>
        <v>189.8230551580489</v>
      </c>
      <c r="H412" s="9">
        <f t="shared" si="84"/>
        <v>237.38122539135708</v>
      </c>
      <c r="I412" s="9">
        <f t="shared" si="84"/>
        <v>199.30592760356379</v>
      </c>
      <c r="J412" s="9">
        <f t="shared" si="84"/>
        <v>42.236324867372467</v>
      </c>
      <c r="K412" s="9">
        <f t="shared" si="84"/>
        <v>2.3484031262103269</v>
      </c>
      <c r="L412" s="9">
        <f t="shared" si="82"/>
        <v>946.09493614655253</v>
      </c>
      <c r="M412">
        <f t="shared" si="75"/>
        <v>19487.849230492604</v>
      </c>
      <c r="N412" s="2">
        <f t="shared" si="76"/>
        <v>189.82311619091274</v>
      </c>
      <c r="O412" s="2">
        <f t="shared" si="80"/>
        <v>237.38129030445231</v>
      </c>
      <c r="P412" s="2">
        <f t="shared" si="77"/>
        <v>199.30595217017375</v>
      </c>
      <c r="Q412" s="2">
        <f t="shared" si="78"/>
        <v>42.236324911661676</v>
      </c>
      <c r="R412" s="2">
        <f t="shared" si="79"/>
        <v>2.3484031262103269</v>
      </c>
      <c r="S412" s="9">
        <f t="shared" si="83"/>
        <v>946.09508670341074</v>
      </c>
    </row>
    <row r="413" spans="1:19" x14ac:dyDescent="0.3">
      <c r="A413" s="2"/>
      <c r="B413" s="2"/>
      <c r="C413" s="2">
        <v>2010.284932</v>
      </c>
      <c r="D413" s="2">
        <v>384.90800000000002</v>
      </c>
      <c r="E413" s="3">
        <f t="shared" si="81"/>
        <v>2157</v>
      </c>
      <c r="F413" s="4">
        <f>F412*SUM(economy!Z203:AB203)/SUM(economy!Z202:AB202)</f>
        <v>19410.964248259774</v>
      </c>
      <c r="G413" s="9">
        <f t="shared" si="84"/>
        <v>191.0124544068583</v>
      </c>
      <c r="H413" s="9">
        <f t="shared" si="84"/>
        <v>238.55802754090541</v>
      </c>
      <c r="I413" s="9">
        <f t="shared" si="84"/>
        <v>199.55847268798431</v>
      </c>
      <c r="J413" s="9">
        <f t="shared" si="84"/>
        <v>42.110802660285714</v>
      </c>
      <c r="K413" s="9">
        <f t="shared" si="84"/>
        <v>2.3393009964957203</v>
      </c>
      <c r="L413" s="9">
        <f t="shared" si="82"/>
        <v>948.57905829252934</v>
      </c>
      <c r="M413">
        <f t="shared" si="75"/>
        <v>19410.964248259774</v>
      </c>
      <c r="N413" s="2">
        <f t="shared" si="76"/>
        <v>191.01251543972214</v>
      </c>
      <c r="O413" s="2">
        <f t="shared" si="80"/>
        <v>238.55809227542278</v>
      </c>
      <c r="P413" s="2">
        <f t="shared" si="77"/>
        <v>199.55849692484608</v>
      </c>
      <c r="Q413" s="2">
        <f t="shared" si="78"/>
        <v>42.110802702044815</v>
      </c>
      <c r="R413" s="2">
        <f t="shared" si="79"/>
        <v>2.3393009964957203</v>
      </c>
      <c r="S413" s="9">
        <f t="shared" si="83"/>
        <v>948.57920833853143</v>
      </c>
    </row>
    <row r="414" spans="1:19" x14ac:dyDescent="0.3">
      <c r="A414" s="2"/>
      <c r="B414" s="2"/>
      <c r="C414" s="2">
        <v>2010.367123</v>
      </c>
      <c r="D414" s="2">
        <v>385.30099999999999</v>
      </c>
      <c r="E414" s="3">
        <f t="shared" si="81"/>
        <v>2158</v>
      </c>
      <c r="F414" s="4">
        <f>F413*SUM(economy!Z204:AB204)/SUM(economy!Z203:AB203)</f>
        <v>19333.926647928329</v>
      </c>
      <c r="G414" s="9">
        <f t="shared" si="84"/>
        <v>192.197161145015</v>
      </c>
      <c r="H414" s="9">
        <f t="shared" si="84"/>
        <v>239.7243730253966</v>
      </c>
      <c r="I414" s="9">
        <f t="shared" si="84"/>
        <v>199.7960771612866</v>
      </c>
      <c r="J414" s="9">
        <f t="shared" si="84"/>
        <v>41.983427083318709</v>
      </c>
      <c r="K414" s="9">
        <f t="shared" si="84"/>
        <v>2.3301706521761236</v>
      </c>
      <c r="L414" s="9">
        <f t="shared" si="82"/>
        <v>951.031209067193</v>
      </c>
      <c r="M414">
        <f t="shared" si="75"/>
        <v>19333.926647928329</v>
      </c>
      <c r="N414" s="2">
        <f t="shared" si="76"/>
        <v>192.19722217787884</v>
      </c>
      <c r="O414" s="2">
        <f t="shared" si="80"/>
        <v>239.72443758182737</v>
      </c>
      <c r="P414" s="2">
        <f t="shared" si="77"/>
        <v>199.79610107282627</v>
      </c>
      <c r="Q414" s="2">
        <f t="shared" si="78"/>
        <v>41.983427122692248</v>
      </c>
      <c r="R414" s="2">
        <f t="shared" si="79"/>
        <v>2.3301706521761236</v>
      </c>
      <c r="S414" s="9">
        <f t="shared" si="83"/>
        <v>951.03135860740088</v>
      </c>
    </row>
    <row r="415" spans="1:19" x14ac:dyDescent="0.3">
      <c r="A415" s="2"/>
      <c r="B415" s="2"/>
      <c r="C415" s="2">
        <v>2010.452055</v>
      </c>
      <c r="D415" s="2">
        <v>385.803</v>
      </c>
      <c r="E415" s="3">
        <f t="shared" si="81"/>
        <v>2159</v>
      </c>
      <c r="F415" s="4">
        <f>F414*SUM(economy!Z205:AB205)/SUM(economy!Z204:AB204)</f>
        <v>19256.766923987409</v>
      </c>
      <c r="G415" s="9">
        <f t="shared" si="84"/>
        <v>193.37716605779937</v>
      </c>
      <c r="H415" s="9">
        <f t="shared" si="84"/>
        <v>240.88027628109094</v>
      </c>
      <c r="I415" s="9">
        <f t="shared" si="84"/>
        <v>200.01891863701437</v>
      </c>
      <c r="J415" s="9">
        <f t="shared" si="84"/>
        <v>41.854286100743614</v>
      </c>
      <c r="K415" s="9">
        <f t="shared" si="84"/>
        <v>2.3210160296645999</v>
      </c>
      <c r="L415" s="9">
        <f t="shared" si="82"/>
        <v>953.45166310631294</v>
      </c>
      <c r="M415">
        <f t="shared" si="75"/>
        <v>19256.766923987409</v>
      </c>
      <c r="N415" s="2">
        <f t="shared" si="76"/>
        <v>193.37722709066321</v>
      </c>
      <c r="O415" s="2">
        <f t="shared" si="80"/>
        <v>240.88034065992505</v>
      </c>
      <c r="P415" s="2">
        <f t="shared" si="77"/>
        <v>200.01894222759861</v>
      </c>
      <c r="Q415" s="2">
        <f t="shared" si="78"/>
        <v>41.854286137867867</v>
      </c>
      <c r="R415" s="2">
        <f t="shared" si="79"/>
        <v>2.3210160296645999</v>
      </c>
      <c r="S415" s="9">
        <f t="shared" si="83"/>
        <v>953.45181214571937</v>
      </c>
    </row>
    <row r="416" spans="1:19" x14ac:dyDescent="0.3">
      <c r="A416" s="2"/>
      <c r="B416" s="2"/>
      <c r="C416" s="2">
        <v>2010.5342470000001</v>
      </c>
      <c r="D416" s="2">
        <v>386.45299999999997</v>
      </c>
      <c r="E416" s="3">
        <f t="shared" si="81"/>
        <v>2160</v>
      </c>
      <c r="F416" s="4">
        <f>F415*SUM(economy!Z206:AB206)/SUM(economy!Z205:AB205)</f>
        <v>19179.514606998535</v>
      </c>
      <c r="G416" s="9">
        <f t="shared" si="84"/>
        <v>194.55246169165775</v>
      </c>
      <c r="H416" s="9">
        <f t="shared" si="84"/>
        <v>242.0257545678665</v>
      </c>
      <c r="I416" s="9">
        <f t="shared" si="84"/>
        <v>200.22717692600463</v>
      </c>
      <c r="J416" s="9">
        <f t="shared" si="84"/>
        <v>41.723466230875651</v>
      </c>
      <c r="K416" s="9">
        <f t="shared" si="84"/>
        <v>2.311840948182518</v>
      </c>
      <c r="L416" s="9">
        <f t="shared" si="82"/>
        <v>955.84070036458695</v>
      </c>
      <c r="M416">
        <f t="shared" si="75"/>
        <v>19179.514606998535</v>
      </c>
      <c r="N416" s="2">
        <f t="shared" si="76"/>
        <v>194.55252272452159</v>
      </c>
      <c r="O416" s="2">
        <f t="shared" si="80"/>
        <v>242.02581876959252</v>
      </c>
      <c r="P416" s="2">
        <f t="shared" si="77"/>
        <v>200.22720019994154</v>
      </c>
      <c r="Q416" s="2">
        <f t="shared" si="78"/>
        <v>41.723466265879111</v>
      </c>
      <c r="R416" s="2">
        <f t="shared" si="79"/>
        <v>2.311840948182518</v>
      </c>
      <c r="S416" s="9">
        <f t="shared" si="83"/>
        <v>955.84084890811721</v>
      </c>
    </row>
    <row r="417" spans="1:19" x14ac:dyDescent="0.3">
      <c r="A417" s="2"/>
      <c r="B417" s="2"/>
      <c r="C417" s="2">
        <v>2010.6191779999999</v>
      </c>
      <c r="D417" s="2">
        <v>387.10199999999998</v>
      </c>
      <c r="E417" s="3">
        <f t="shared" si="81"/>
        <v>2161</v>
      </c>
      <c r="F417" s="4">
        <f>F416*SUM(economy!Z207:AB207)/SUM(economy!Z206:AB206)</f>
        <v>19102.198273055641</v>
      </c>
      <c r="G417" s="9">
        <f t="shared" si="84"/>
        <v>195.72304239537127</v>
      </c>
      <c r="H417" s="9">
        <f t="shared" si="84"/>
        <v>243.16082787094155</v>
      </c>
      <c r="I417" s="9">
        <f t="shared" si="84"/>
        <v>200.42103386207893</v>
      </c>
      <c r="J417" s="9">
        <f t="shared" si="84"/>
        <v>41.591052515539062</v>
      </c>
      <c r="K417" s="9">
        <f t="shared" si="84"/>
        <v>2.3026491106160734</v>
      </c>
      <c r="L417" s="9">
        <f t="shared" si="82"/>
        <v>958.19860575454686</v>
      </c>
      <c r="M417">
        <f t="shared" si="75"/>
        <v>19102.198273055641</v>
      </c>
      <c r="N417" s="2">
        <f t="shared" si="76"/>
        <v>195.72310342823511</v>
      </c>
      <c r="O417" s="2">
        <f t="shared" si="80"/>
        <v>243.16089189604671</v>
      </c>
      <c r="P417" s="2">
        <f t="shared" si="77"/>
        <v>200.42105682361873</v>
      </c>
      <c r="Q417" s="2">
        <f t="shared" si="78"/>
        <v>41.591052548542883</v>
      </c>
      <c r="R417" s="2">
        <f t="shared" si="79"/>
        <v>2.3026491106160734</v>
      </c>
      <c r="S417" s="9">
        <f t="shared" si="83"/>
        <v>958.19875380705957</v>
      </c>
    </row>
    <row r="418" spans="1:19" x14ac:dyDescent="0.3">
      <c r="A418" s="2"/>
      <c r="B418" s="2"/>
      <c r="C418" s="2">
        <v>2010.7041099999999</v>
      </c>
      <c r="D418" s="2">
        <v>387.44600000000003</v>
      </c>
      <c r="E418" s="3">
        <f t="shared" si="81"/>
        <v>2162</v>
      </c>
      <c r="F418" s="4">
        <f>F417*SUM(economy!Z208:AB208)/SUM(economy!Z207:AB207)</f>
        <v>19024.845554008334</v>
      </c>
      <c r="G418" s="9">
        <f t="shared" si="84"/>
        <v>196.88890426180188</v>
      </c>
      <c r="H418" s="9">
        <f t="shared" si="84"/>
        <v>244.28551880375579</v>
      </c>
      <c r="I418" s="9">
        <f t="shared" si="84"/>
        <v>200.60067313149531</v>
      </c>
      <c r="J418" s="9">
        <f t="shared" si="84"/>
        <v>41.457128492387646</v>
      </c>
      <c r="K418" s="9">
        <f t="shared" si="84"/>
        <v>2.2934441044799265</v>
      </c>
      <c r="L418" s="9">
        <f t="shared" si="82"/>
        <v>960.52566879392054</v>
      </c>
      <c r="M418">
        <f t="shared" si="75"/>
        <v>19024.845554008334</v>
      </c>
      <c r="N418" s="2">
        <f t="shared" si="76"/>
        <v>196.88896529466572</v>
      </c>
      <c r="O418" s="2">
        <f t="shared" si="80"/>
        <v>244.28558265272596</v>
      </c>
      <c r="P418" s="2">
        <f t="shared" si="77"/>
        <v>200.60069578483117</v>
      </c>
      <c r="Q418" s="2">
        <f t="shared" si="78"/>
        <v>41.457128523506064</v>
      </c>
      <c r="R418" s="2">
        <f t="shared" si="79"/>
        <v>2.2934441044799265</v>
      </c>
      <c r="S418" s="9">
        <f t="shared" si="83"/>
        <v>960.52581636020886</v>
      </c>
    </row>
    <row r="419" spans="1:19" x14ac:dyDescent="0.3">
      <c r="A419" s="2"/>
      <c r="B419" s="2"/>
      <c r="C419" s="2">
        <v>2010.7863010000001</v>
      </c>
      <c r="D419" s="2">
        <v>387.43099999999998</v>
      </c>
      <c r="E419" s="3">
        <f t="shared" si="81"/>
        <v>2163</v>
      </c>
      <c r="F419" s="4">
        <f>F418*SUM(economy!Z209:AB209)/SUM(economy!Z208:AB208)</f>
        <v>18947.483148398202</v>
      </c>
      <c r="G419" s="9">
        <f t="shared" si="84"/>
        <v>198.05004507026248</v>
      </c>
      <c r="H419" s="9">
        <f t="shared" si="84"/>
        <v>245.3998525120785</v>
      </c>
      <c r="I419" s="9">
        <f t="shared" si="84"/>
        <v>200.76628010622557</v>
      </c>
      <c r="J419" s="9">
        <f t="shared" si="84"/>
        <v>41.321776170006522</v>
      </c>
      <c r="K419" s="9">
        <f t="shared" si="84"/>
        <v>2.2842294029816461</v>
      </c>
      <c r="L419" s="9">
        <f t="shared" si="82"/>
        <v>962.82218326155476</v>
      </c>
      <c r="M419">
        <f t="shared" si="75"/>
        <v>18947.483148398202</v>
      </c>
      <c r="N419" s="2">
        <f t="shared" si="76"/>
        <v>198.05010610312632</v>
      </c>
      <c r="O419" s="2">
        <f t="shared" si="80"/>
        <v>245.39991618539824</v>
      </c>
      <c r="P419" s="2">
        <f t="shared" si="77"/>
        <v>200.76630245549441</v>
      </c>
      <c r="Q419" s="2">
        <f t="shared" si="78"/>
        <v>41.321776199347241</v>
      </c>
      <c r="R419" s="2">
        <f t="shared" si="79"/>
        <v>2.2842294029816461</v>
      </c>
      <c r="S419" s="9">
        <f t="shared" si="83"/>
        <v>962.82233034634783</v>
      </c>
    </row>
    <row r="420" spans="1:19" x14ac:dyDescent="0.3">
      <c r="A420" s="2"/>
      <c r="B420" s="2"/>
      <c r="C420" s="2">
        <v>2010.8712330000001</v>
      </c>
      <c r="D420" s="2">
        <v>387.28699999999998</v>
      </c>
      <c r="E420" s="3">
        <f t="shared" si="81"/>
        <v>2164</v>
      </c>
      <c r="F420" s="4">
        <f>F419*SUM(economy!Z210:AB210)/SUM(economy!Z209:AB209)</f>
        <v>18870.136833058288</v>
      </c>
      <c r="G420" s="9">
        <f t="shared" si="84"/>
        <v>199.2064642295544</v>
      </c>
      <c r="H420" s="9">
        <f t="shared" si="84"/>
        <v>246.50385657940748</v>
      </c>
      <c r="I420" s="9">
        <f t="shared" si="84"/>
        <v>200.91804168111315</v>
      </c>
      <c r="J420" s="9">
        <f t="shared" si="84"/>
        <v>41.185076005719793</v>
      </c>
      <c r="K420" s="9">
        <f t="shared" si="84"/>
        <v>2.2750083661807672</v>
      </c>
      <c r="L420" s="9">
        <f t="shared" si="82"/>
        <v>965.08844686197551</v>
      </c>
      <c r="M420">
        <f t="shared" si="75"/>
        <v>18870.136833058288</v>
      </c>
      <c r="N420" s="2">
        <f t="shared" si="76"/>
        <v>199.20652526241824</v>
      </c>
      <c r="O420" s="2">
        <f t="shared" si="80"/>
        <v>246.50392007756002</v>
      </c>
      <c r="P420" s="2">
        <f t="shared" si="77"/>
        <v>200.91806373039634</v>
      </c>
      <c r="Q420" s="2">
        <f t="shared" si="78"/>
        <v>41.18507603338437</v>
      </c>
      <c r="R420" s="2">
        <f t="shared" si="79"/>
        <v>2.2750083661807672</v>
      </c>
      <c r="S420" s="9">
        <f t="shared" si="83"/>
        <v>965.08859346993961</v>
      </c>
    </row>
    <row r="421" spans="1:19" x14ac:dyDescent="0.3">
      <c r="A421" s="2"/>
      <c r="B421" s="2"/>
      <c r="C421" s="2">
        <v>2010.9534249999999</v>
      </c>
      <c r="D421" s="2">
        <v>387.04399999999998</v>
      </c>
      <c r="E421" s="3">
        <f t="shared" si="81"/>
        <v>2165</v>
      </c>
      <c r="F421" s="4">
        <f>F420*SUM(economy!Z211:AB211)/SUM(economy!Z210:AB210)</f>
        <v>18792.83147532793</v>
      </c>
      <c r="G421" s="9">
        <f t="shared" si="84"/>
        <v>200.35816272171289</v>
      </c>
      <c r="H421" s="9">
        <f t="shared" si="84"/>
        <v>247.59756093371749</v>
      </c>
      <c r="I421" s="9">
        <f t="shared" si="84"/>
        <v>201.05614611495972</v>
      </c>
      <c r="J421" s="9">
        <f t="shared" si="84"/>
        <v>41.047106886027471</v>
      </c>
      <c r="K421" s="9">
        <f t="shared" si="84"/>
        <v>2.2657842422363714</v>
      </c>
      <c r="L421" s="9">
        <f t="shared" si="82"/>
        <v>967.32476089865384</v>
      </c>
      <c r="M421">
        <f t="shared" si="75"/>
        <v>18792.83147532793</v>
      </c>
      <c r="N421" s="2">
        <f t="shared" si="76"/>
        <v>200.35822375457673</v>
      </c>
      <c r="O421" s="2">
        <f t="shared" si="80"/>
        <v>247.59762425718472</v>
      </c>
      <c r="P421" s="2">
        <f t="shared" si="77"/>
        <v>201.05616786828386</v>
      </c>
      <c r="Q421" s="2">
        <f t="shared" si="78"/>
        <v>41.047106912111659</v>
      </c>
      <c r="R421" s="2">
        <f t="shared" si="79"/>
        <v>2.2657842422363714</v>
      </c>
      <c r="S421" s="9">
        <f t="shared" si="83"/>
        <v>967.32490703439328</v>
      </c>
    </row>
    <row r="422" spans="1:19" x14ac:dyDescent="0.3">
      <c r="A422" s="2"/>
      <c r="B422" s="2"/>
      <c r="C422" s="2">
        <v>2011.038356</v>
      </c>
      <c r="D422" s="2">
        <v>386.892</v>
      </c>
      <c r="E422" s="3">
        <f t="shared" si="81"/>
        <v>2166</v>
      </c>
      <c r="F422" s="4">
        <f>F421*SUM(economy!Z212:AB212)/SUM(economy!Z211:AB211)</f>
        <v>18715.591045836056</v>
      </c>
      <c r="G422" s="9">
        <f t="shared" si="84"/>
        <v>201.50514304649815</v>
      </c>
      <c r="H422" s="9">
        <f t="shared" si="84"/>
        <v>248.68099775561191</v>
      </c>
      <c r="I422" s="9">
        <f t="shared" si="84"/>
        <v>201.18078287557967</v>
      </c>
      <c r="J422" s="9">
        <f t="shared" si="84"/>
        <v>40.907946109593645</v>
      </c>
      <c r="K422" s="9">
        <f t="shared" si="84"/>
        <v>2.2565601687372485</v>
      </c>
      <c r="L422" s="9">
        <f t="shared" si="82"/>
        <v>969.5314299560207</v>
      </c>
      <c r="M422">
        <f t="shared" si="75"/>
        <v>18715.591045836056</v>
      </c>
      <c r="N422" s="2">
        <f t="shared" si="76"/>
        <v>201.50520407936199</v>
      </c>
      <c r="O422" s="2">
        <f t="shared" si="80"/>
        <v>248.68106090487439</v>
      </c>
      <c r="P422" s="2">
        <f t="shared" si="77"/>
        <v>201.1808043369173</v>
      </c>
      <c r="Q422" s="2">
        <f t="shared" si="78"/>
        <v>40.907946134187725</v>
      </c>
      <c r="R422" s="2">
        <f t="shared" si="79"/>
        <v>2.2565601687372485</v>
      </c>
      <c r="S422" s="9">
        <f t="shared" si="83"/>
        <v>969.53157562407853</v>
      </c>
    </row>
    <row r="423" spans="1:19" x14ac:dyDescent="0.3">
      <c r="A423" s="2"/>
      <c r="B423" s="2"/>
      <c r="C423" s="2">
        <v>2011.123288</v>
      </c>
      <c r="D423" s="2">
        <v>386.97300000000001</v>
      </c>
      <c r="E423" s="3">
        <f t="shared" si="81"/>
        <v>2167</v>
      </c>
      <c r="F423" s="4">
        <f>F422*SUM(economy!Z213:AB213)/SUM(economy!Z212:AB212)</f>
        <v>18638.438631806926</v>
      </c>
      <c r="G423" s="9">
        <f t="shared" ref="G423:K438" si="85">G422*(1-G$5)+G$4*$F422*$L$4/1000</f>
        <v>202.64740916666653</v>
      </c>
      <c r="H423" s="9">
        <f t="shared" si="85"/>
        <v>249.75420138792765</v>
      </c>
      <c r="I423" s="9">
        <f t="shared" si="85"/>
        <v>201.29214248885489</v>
      </c>
      <c r="J423" s="9">
        <f t="shared" si="85"/>
        <v>40.76766937270682</v>
      </c>
      <c r="K423" s="9">
        <f t="shared" si="85"/>
        <v>2.2473391741088378</v>
      </c>
      <c r="L423" s="9">
        <f t="shared" si="82"/>
        <v>971.70876159026466</v>
      </c>
      <c r="M423">
        <f t="shared" si="75"/>
        <v>18638.438631806926</v>
      </c>
      <c r="N423" s="2">
        <f t="shared" si="76"/>
        <v>202.64747019953037</v>
      </c>
      <c r="O423" s="2">
        <f t="shared" si="80"/>
        <v>249.75426436346461</v>
      </c>
      <c r="P423" s="2">
        <f t="shared" si="77"/>
        <v>201.29216366212523</v>
      </c>
      <c r="Q423" s="2">
        <f t="shared" si="78"/>
        <v>40.767669395895915</v>
      </c>
      <c r="R423" s="2">
        <f t="shared" si="79"/>
        <v>2.2473391741088378</v>
      </c>
      <c r="S423" s="9">
        <f t="shared" si="83"/>
        <v>971.7089067951249</v>
      </c>
    </row>
    <row r="424" spans="1:19" x14ac:dyDescent="0.3">
      <c r="A424" s="2"/>
      <c r="B424" s="2"/>
      <c r="C424" s="2">
        <v>2011.2</v>
      </c>
      <c r="D424" s="2">
        <v>387.01499999999999</v>
      </c>
      <c r="E424" s="3">
        <f t="shared" si="81"/>
        <v>2168</v>
      </c>
      <c r="F424" s="4">
        <f>F423*SUM(economy!Z214:AB214)/SUM(economy!Z213:AB213)</f>
        <v>18561.396450844299</v>
      </c>
      <c r="G424" s="9">
        <f t="shared" si="85"/>
        <v>203.7849664540538</v>
      </c>
      <c r="H424" s="9">
        <f t="shared" si="85"/>
        <v>250.81720824683788</v>
      </c>
      <c r="I424" s="9">
        <f t="shared" si="85"/>
        <v>201.39041639181474</v>
      </c>
      <c r="J424" s="9">
        <f t="shared" si="85"/>
        <v>40.626350757132634</v>
      </c>
      <c r="K424" s="9">
        <f t="shared" si="85"/>
        <v>2.2381241790912609</v>
      </c>
      <c r="L424" s="9">
        <f t="shared" si="82"/>
        <v>973.85706602893038</v>
      </c>
      <c r="M424">
        <f t="shared" si="75"/>
        <v>18561.396450844299</v>
      </c>
      <c r="N424" s="2">
        <f t="shared" si="76"/>
        <v>203.78502748691764</v>
      </c>
      <c r="O424" s="2">
        <f t="shared" si="80"/>
        <v>250.81727104912724</v>
      </c>
      <c r="P424" s="2">
        <f t="shared" si="77"/>
        <v>201.39043728088441</v>
      </c>
      <c r="Q424" s="2">
        <f t="shared" si="78"/>
        <v>40.626350778997008</v>
      </c>
      <c r="R424" s="2">
        <f t="shared" si="79"/>
        <v>2.2381241790912609</v>
      </c>
      <c r="S424" s="9">
        <f t="shared" si="83"/>
        <v>973.85721077501762</v>
      </c>
    </row>
    <row r="425" spans="1:19" x14ac:dyDescent="0.3">
      <c r="A425" s="2"/>
      <c r="B425" s="2"/>
      <c r="C425" s="2">
        <v>2011.284932</v>
      </c>
      <c r="D425" s="2">
        <v>387.01</v>
      </c>
      <c r="E425" s="3">
        <f t="shared" si="81"/>
        <v>2169</v>
      </c>
      <c r="F425" s="4">
        <f>F424*SUM(economy!Z215:AB215)/SUM(economy!Z214:AB214)</f>
        <v>18484.485865150949</v>
      </c>
      <c r="G425" s="9">
        <f t="shared" si="85"/>
        <v>204.9178216364997</v>
      </c>
      <c r="H425" s="9">
        <f t="shared" si="85"/>
        <v>251.87005673449377</v>
      </c>
      <c r="I425" s="9">
        <f t="shared" si="85"/>
        <v>201.47579678975887</v>
      </c>
      <c r="J425" s="9">
        <f t="shared" si="85"/>
        <v>40.484062720278331</v>
      </c>
      <c r="K425" s="9">
        <f t="shared" si="85"/>
        <v>2.228917998282939</v>
      </c>
      <c r="L425" s="9">
        <f t="shared" si="82"/>
        <v>975.97665587931351</v>
      </c>
      <c r="M425">
        <f t="shared" si="75"/>
        <v>18484.485865150949</v>
      </c>
      <c r="N425" s="2">
        <f t="shared" si="76"/>
        <v>204.91788266936354</v>
      </c>
      <c r="O425" s="2">
        <f t="shared" si="80"/>
        <v>251.87011936401217</v>
      </c>
      <c r="P425" s="2">
        <f t="shared" si="77"/>
        <v>201.47581739844259</v>
      </c>
      <c r="Q425" s="2">
        <f t="shared" si="78"/>
        <v>40.484062740893663</v>
      </c>
      <c r="R425" s="2">
        <f t="shared" si="79"/>
        <v>2.228917998282939</v>
      </c>
      <c r="S425" s="9">
        <f t="shared" si="83"/>
        <v>975.97680017099492</v>
      </c>
    </row>
    <row r="426" spans="1:19" x14ac:dyDescent="0.3">
      <c r="A426" s="2"/>
      <c r="B426" s="2"/>
      <c r="C426" s="2">
        <v>2011.367123</v>
      </c>
      <c r="D426" s="2">
        <v>387.279</v>
      </c>
      <c r="E426" s="3">
        <f t="shared" si="81"/>
        <v>2170</v>
      </c>
      <c r="F426" s="4">
        <f>F425*SUM(economy!Z216:AB216)/SUM(economy!Z215:AB215)</f>
        <v>18407.727396141865</v>
      </c>
      <c r="G426" s="9">
        <f t="shared" si="85"/>
        <v>206.04598274564037</v>
      </c>
      <c r="H426" s="9">
        <f t="shared" si="85"/>
        <v>252.91278715324174</v>
      </c>
      <c r="I426" s="9">
        <f t="shared" si="85"/>
        <v>201.54847651743398</v>
      </c>
      <c r="J426" s="9">
        <f t="shared" si="85"/>
        <v>40.340876087588057</v>
      </c>
      <c r="K426" s="9">
        <f t="shared" si="85"/>
        <v>2.2197233417444275</v>
      </c>
      <c r="L426" s="9">
        <f t="shared" si="82"/>
        <v>978.06784584564855</v>
      </c>
      <c r="M426">
        <f t="shared" si="75"/>
        <v>18407.727396141865</v>
      </c>
      <c r="N426" s="2">
        <f t="shared" si="76"/>
        <v>206.04604377850421</v>
      </c>
      <c r="O426" s="2">
        <f t="shared" si="80"/>
        <v>252.91284961046446</v>
      </c>
      <c r="P426" s="2">
        <f t="shared" si="77"/>
        <v>201.54849684949525</v>
      </c>
      <c r="Q426" s="2">
        <f t="shared" si="78"/>
        <v>40.3408761070257</v>
      </c>
      <c r="R426" s="2">
        <f t="shared" si="79"/>
        <v>2.2197233417444275</v>
      </c>
      <c r="S426" s="9">
        <f t="shared" si="83"/>
        <v>978.06798968723399</v>
      </c>
    </row>
    <row r="427" spans="1:19" x14ac:dyDescent="0.3">
      <c r="A427" s="2"/>
      <c r="B427" s="2"/>
      <c r="C427" s="2">
        <v>2011.452055</v>
      </c>
      <c r="D427" s="2">
        <v>387.709</v>
      </c>
      <c r="E427" s="3">
        <f t="shared" si="81"/>
        <v>2171</v>
      </c>
      <c r="F427" s="4">
        <f>F426*SUM(economy!Z217:AB217)/SUM(economy!Z216:AB216)</f>
        <v>18331.140739410803</v>
      </c>
      <c r="G427" s="9">
        <f t="shared" si="85"/>
        <v>207.16945906559269</v>
      </c>
      <c r="H427" s="9">
        <f t="shared" si="85"/>
        <v>253.94544162144859</v>
      </c>
      <c r="I427" s="9">
        <f t="shared" si="85"/>
        <v>201.60864890426956</v>
      </c>
      <c r="J427" s="9">
        <f t="shared" si="85"/>
        <v>40.196860047087796</v>
      </c>
      <c r="K427" s="9">
        <f t="shared" si="85"/>
        <v>2.2105428166572563</v>
      </c>
      <c r="L427" s="9">
        <f t="shared" si="82"/>
        <v>980.13095245505599</v>
      </c>
      <c r="M427">
        <f t="shared" si="75"/>
        <v>18331.140739410803</v>
      </c>
      <c r="N427" s="2">
        <f t="shared" si="76"/>
        <v>207.16952009845653</v>
      </c>
      <c r="O427" s="2">
        <f t="shared" si="80"/>
        <v>253.94550390684964</v>
      </c>
      <c r="P427" s="2">
        <f t="shared" si="77"/>
        <v>201.60866896342137</v>
      </c>
      <c r="Q427" s="2">
        <f t="shared" si="78"/>
        <v>40.196860065415024</v>
      </c>
      <c r="R427" s="2">
        <f t="shared" si="79"/>
        <v>2.2105428166572563</v>
      </c>
      <c r="S427" s="9">
        <f t="shared" si="83"/>
        <v>980.13109585079985</v>
      </c>
    </row>
    <row r="428" spans="1:19" x14ac:dyDescent="0.3">
      <c r="A428" s="2"/>
      <c r="B428" s="2"/>
      <c r="C428" s="2">
        <v>2011.5342470000001</v>
      </c>
      <c r="D428" s="2">
        <v>388.05500000000001</v>
      </c>
      <c r="E428" s="3">
        <f t="shared" si="81"/>
        <v>2172</v>
      </c>
      <c r="F428" s="4">
        <f>F427*SUM(economy!Z218:AB218)/SUM(economy!Z217:AB217)</f>
        <v>18254.744780011693</v>
      </c>
      <c r="G428" s="9">
        <f t="shared" si="85"/>
        <v>208.28826108255203</v>
      </c>
      <c r="H428" s="9">
        <f t="shared" si="85"/>
        <v>254.9680639909638</v>
      </c>
      <c r="I428" s="9">
        <f t="shared" si="85"/>
        <v>201.65650764367078</v>
      </c>
      <c r="J428" s="9">
        <f t="shared" si="85"/>
        <v>40.052082145998526</v>
      </c>
      <c r="K428" s="9">
        <f t="shared" si="85"/>
        <v>2.2013789290327215</v>
      </c>
      <c r="L428" s="9">
        <f t="shared" si="82"/>
        <v>982.16629379221774</v>
      </c>
      <c r="M428">
        <f t="shared" si="75"/>
        <v>18254.744780011693</v>
      </c>
      <c r="N428" s="2">
        <f t="shared" si="76"/>
        <v>208.28832211541587</v>
      </c>
      <c r="O428" s="2">
        <f t="shared" si="80"/>
        <v>254.96812610501584</v>
      </c>
      <c r="P428" s="2">
        <f t="shared" si="77"/>
        <v>201.65652743357631</v>
      </c>
      <c r="Q428" s="2">
        <f t="shared" si="78"/>
        <v>40.052082163278776</v>
      </c>
      <c r="R428" s="2">
        <f t="shared" si="79"/>
        <v>2.2013789290327215</v>
      </c>
      <c r="S428" s="9">
        <f t="shared" si="83"/>
        <v>982.1664367463195</v>
      </c>
    </row>
    <row r="429" spans="1:19" x14ac:dyDescent="0.3">
      <c r="A429" s="2"/>
      <c r="B429" s="2"/>
      <c r="C429" s="2">
        <v>2011.6191779999999</v>
      </c>
      <c r="D429" s="2">
        <v>388.49599999999998</v>
      </c>
      <c r="E429" s="3">
        <f t="shared" si="81"/>
        <v>2173</v>
      </c>
      <c r="F429" s="4">
        <f>F428*SUM(economy!Z219:AB219)/SUM(economy!Z218:AB218)</f>
        <v>18178.557608017109</v>
      </c>
      <c r="G429" s="9">
        <f t="shared" si="85"/>
        <v>209.4024004353227</v>
      </c>
      <c r="H429" s="9">
        <f t="shared" si="85"/>
        <v>255.98069976624356</v>
      </c>
      <c r="I429" s="9">
        <f t="shared" si="85"/>
        <v>201.69224666636194</v>
      </c>
      <c r="J429" s="9">
        <f t="shared" si="85"/>
        <v>39.906608289336468</v>
      </c>
      <c r="K429" s="9">
        <f t="shared" si="85"/>
        <v>2.1922340854657585</v>
      </c>
      <c r="L429" s="9">
        <f t="shared" si="82"/>
        <v>984.17418924273034</v>
      </c>
      <c r="M429">
        <f t="shared" si="75"/>
        <v>18178.557608017109</v>
      </c>
      <c r="N429" s="2">
        <f t="shared" si="76"/>
        <v>209.40246146818654</v>
      </c>
      <c r="O429" s="2">
        <f t="shared" si="80"/>
        <v>255.980761709418</v>
      </c>
      <c r="P429" s="2">
        <f t="shared" si="77"/>
        <v>201.69226619063517</v>
      </c>
      <c r="Q429" s="2">
        <f t="shared" si="78"/>
        <v>39.906608305629554</v>
      </c>
      <c r="R429" s="2">
        <f t="shared" si="79"/>
        <v>2.1922340854657585</v>
      </c>
      <c r="S429" s="9">
        <f t="shared" si="83"/>
        <v>984.17433175933502</v>
      </c>
    </row>
    <row r="430" spans="1:19" x14ac:dyDescent="0.3">
      <c r="A430" s="2"/>
      <c r="B430" s="2"/>
      <c r="C430" s="2">
        <v>2011.7041099999999</v>
      </c>
      <c r="D430" s="2">
        <v>388.99200000000002</v>
      </c>
      <c r="E430" s="3">
        <f t="shared" si="81"/>
        <v>2174</v>
      </c>
      <c r="F430" s="4">
        <f>F429*SUM(economy!Z220:AB220)/SUM(economy!Z219:AB219)</f>
        <v>18102.59653431808</v>
      </c>
      <c r="G430" s="9">
        <f t="shared" si="85"/>
        <v>210.51188986679793</v>
      </c>
      <c r="H430" s="9">
        <f t="shared" si="85"/>
        <v>256.98339602515841</v>
      </c>
      <c r="I430" s="9">
        <f t="shared" si="85"/>
        <v>201.71606001776706</v>
      </c>
      <c r="J430" s="9">
        <f t="shared" si="85"/>
        <v>39.760502740419419</v>
      </c>
      <c r="K430" s="9">
        <f t="shared" si="85"/>
        <v>2.1831105949291625</v>
      </c>
      <c r="L430" s="9">
        <f t="shared" si="82"/>
        <v>986.15495924507195</v>
      </c>
      <c r="M430">
        <f t="shared" si="75"/>
        <v>18102.59653431808</v>
      </c>
      <c r="N430" s="2">
        <f t="shared" si="76"/>
        <v>210.51195089966177</v>
      </c>
      <c r="O430" s="2">
        <f t="shared" si="80"/>
        <v>256.98345779792533</v>
      </c>
      <c r="P430" s="2">
        <f t="shared" si="77"/>
        <v>201.71607927997346</v>
      </c>
      <c r="Q430" s="2">
        <f t="shared" si="78"/>
        <v>39.760502755781737</v>
      </c>
      <c r="R430" s="2">
        <f t="shared" si="79"/>
        <v>2.1831105949291625</v>
      </c>
      <c r="S430" s="9">
        <f t="shared" si="83"/>
        <v>986.15510132827148</v>
      </c>
    </row>
    <row r="431" spans="1:19" x14ac:dyDescent="0.3">
      <c r="A431" s="2"/>
      <c r="B431" s="2"/>
      <c r="C431" s="2">
        <v>2011.7863010000001</v>
      </c>
      <c r="D431" s="2">
        <v>389.11599999999999</v>
      </c>
      <c r="E431" s="3">
        <f t="shared" si="81"/>
        <v>2175</v>
      </c>
      <c r="F431" s="4">
        <f>F430*SUM(economy!Z221:AB221)/SUM(economy!Z220:AB220)</f>
        <v>18026.878106630462</v>
      </c>
      <c r="G431" s="9">
        <f t="shared" si="85"/>
        <v>211.61674317640419</v>
      </c>
      <c r="H431" s="9">
        <f t="shared" si="85"/>
        <v>257.97620134150185</v>
      </c>
      <c r="I431" s="9">
        <f t="shared" si="85"/>
        <v>201.72814173941015</v>
      </c>
      <c r="J431" s="9">
        <f t="shared" si="85"/>
        <v>39.613828123198608</v>
      </c>
      <c r="K431" s="9">
        <f t="shared" si="85"/>
        <v>2.1740106706036153</v>
      </c>
      <c r="L431" s="9">
        <f t="shared" si="82"/>
        <v>988.10892505111838</v>
      </c>
      <c r="M431">
        <f t="shared" si="75"/>
        <v>18026.878106630462</v>
      </c>
      <c r="N431" s="2">
        <f t="shared" si="76"/>
        <v>211.61680420926803</v>
      </c>
      <c r="O431" s="2">
        <f t="shared" si="80"/>
        <v>257.97626294433007</v>
      </c>
      <c r="P431" s="2">
        <f t="shared" si="77"/>
        <v>201.72816074306735</v>
      </c>
      <c r="Q431" s="2">
        <f t="shared" si="78"/>
        <v>39.613828137683328</v>
      </c>
      <c r="R431" s="2">
        <f t="shared" si="79"/>
        <v>2.1740106706036153</v>
      </c>
      <c r="S431" s="9">
        <f t="shared" si="83"/>
        <v>988.1090667049524</v>
      </c>
    </row>
    <row r="432" spans="1:19" x14ac:dyDescent="0.3">
      <c r="A432" s="2"/>
      <c r="B432" s="2"/>
      <c r="C432" s="2">
        <v>2011.8712330000001</v>
      </c>
      <c r="D432" s="2">
        <v>388.92899999999997</v>
      </c>
      <c r="E432" s="3">
        <f t="shared" si="81"/>
        <v>2176</v>
      </c>
      <c r="F432" s="4">
        <f>F431*SUM(economy!Z222:AB222)/SUM(economy!Z221:AB221)</f>
        <v>17951.418125675002</v>
      </c>
      <c r="G432" s="9">
        <f t="shared" si="85"/>
        <v>212.71697517352248</v>
      </c>
      <c r="H432" s="9">
        <f t="shared" si="85"/>
        <v>258.95916570921577</v>
      </c>
      <c r="I432" s="9">
        <f t="shared" si="85"/>
        <v>201.72868575431229</v>
      </c>
      <c r="J432" s="9">
        <f t="shared" si="85"/>
        <v>39.466645426335951</v>
      </c>
      <c r="K432" s="9">
        <f t="shared" si="85"/>
        <v>2.164936431739124</v>
      </c>
      <c r="L432" s="9">
        <f t="shared" si="82"/>
        <v>990.03640849512556</v>
      </c>
      <c r="M432">
        <f t="shared" si="75"/>
        <v>17951.418125675002</v>
      </c>
      <c r="N432" s="2">
        <f t="shared" si="76"/>
        <v>212.71703620638633</v>
      </c>
      <c r="O432" s="2">
        <f t="shared" si="80"/>
        <v>258.95922714257279</v>
      </c>
      <c r="P432" s="2">
        <f t="shared" si="77"/>
        <v>201.72870450289071</v>
      </c>
      <c r="Q432" s="2">
        <f t="shared" si="78"/>
        <v>39.466645439993208</v>
      </c>
      <c r="R432" s="2">
        <f t="shared" si="79"/>
        <v>2.164936431739124</v>
      </c>
      <c r="S432" s="9">
        <f t="shared" si="83"/>
        <v>990.03654972358197</v>
      </c>
    </row>
    <row r="433" spans="1:19" x14ac:dyDescent="0.3">
      <c r="A433" s="2"/>
      <c r="B433" s="2"/>
      <c r="C433" s="2">
        <v>2011.9534249999999</v>
      </c>
      <c r="D433" s="2">
        <v>388.79700000000003</v>
      </c>
      <c r="E433" s="3">
        <f t="shared" si="81"/>
        <v>2177</v>
      </c>
      <c r="F433" s="4">
        <f>F432*SUM(economy!Z223:AB223)/SUM(economy!Z222:AB222)</f>
        <v>17876.231661499067</v>
      </c>
      <c r="G433" s="9">
        <f t="shared" si="85"/>
        <v>213.81260163189702</v>
      </c>
      <c r="H433" s="9">
        <f t="shared" si="85"/>
        <v>259.93234046834283</v>
      </c>
      <c r="I433" s="9">
        <f t="shared" si="85"/>
        <v>201.71788575635748</v>
      </c>
      <c r="J433" s="9">
        <f t="shared" si="85"/>
        <v>39.319014008947562</v>
      </c>
      <c r="K433" s="9">
        <f t="shared" si="85"/>
        <v>2.1558899055436691</v>
      </c>
      <c r="L433" s="9">
        <f t="shared" si="82"/>
        <v>991.93773177108858</v>
      </c>
      <c r="M433">
        <f t="shared" si="75"/>
        <v>17876.231661499067</v>
      </c>
      <c r="N433" s="2">
        <f t="shared" si="76"/>
        <v>213.81266266476086</v>
      </c>
      <c r="O433" s="2">
        <f t="shared" si="80"/>
        <v>259.93240173269487</v>
      </c>
      <c r="P433" s="2">
        <f t="shared" si="77"/>
        <v>201.71790425328092</v>
      </c>
      <c r="Q433" s="2">
        <f t="shared" si="78"/>
        <v>39.319014021824621</v>
      </c>
      <c r="R433" s="2">
        <f t="shared" si="79"/>
        <v>2.1558899055436691</v>
      </c>
      <c r="S433" s="9">
        <f t="shared" si="83"/>
        <v>991.93787257810493</v>
      </c>
    </row>
    <row r="434" spans="1:19" x14ac:dyDescent="0.3">
      <c r="A434" s="2"/>
      <c r="B434" s="2"/>
      <c r="C434" s="2">
        <v>2012.0382509999999</v>
      </c>
      <c r="D434" s="2">
        <v>388.66699999999997</v>
      </c>
      <c r="E434" s="3">
        <f t="shared" si="81"/>
        <v>2178</v>
      </c>
      <c r="F434" s="4">
        <f>F433*SUM(economy!Z224:AB224)/SUM(economy!Z223:AB223)</f>
        <v>17801.333069909848</v>
      </c>
      <c r="G434" s="9">
        <f t="shared" si="85"/>
        <v>214.90363924504015</v>
      </c>
      <c r="H434" s="9">
        <f t="shared" si="85"/>
        <v>260.89577823271566</v>
      </c>
      <c r="I434" s="9">
        <f t="shared" si="85"/>
        <v>201.69593510359582</v>
      </c>
      <c r="J434" s="9">
        <f t="shared" si="85"/>
        <v>39.170991607934752</v>
      </c>
      <c r="K434" s="9">
        <f t="shared" si="85"/>
        <v>2.1468730290950053</v>
      </c>
      <c r="L434" s="9">
        <f t="shared" si="82"/>
        <v>993.8132172183814</v>
      </c>
      <c r="M434">
        <f t="shared" si="75"/>
        <v>17801.333069909848</v>
      </c>
      <c r="N434" s="2">
        <f t="shared" si="76"/>
        <v>214.90370027790399</v>
      </c>
      <c r="O434" s="2">
        <f t="shared" si="80"/>
        <v>260.89583932852764</v>
      </c>
      <c r="P434" s="2">
        <f t="shared" si="77"/>
        <v>201.69595335224216</v>
      </c>
      <c r="Q434" s="2">
        <f t="shared" si="78"/>
        <v>39.170991620076187</v>
      </c>
      <c r="R434" s="2">
        <f t="shared" si="79"/>
        <v>2.1468730290950053</v>
      </c>
      <c r="S434" s="9">
        <f t="shared" si="83"/>
        <v>993.81335760784498</v>
      </c>
    </row>
    <row r="435" spans="1:19" x14ac:dyDescent="0.3">
      <c r="A435" s="2"/>
      <c r="B435" s="2"/>
      <c r="C435" s="2">
        <v>2012.1229510000001</v>
      </c>
      <c r="D435" s="2">
        <v>388.64600000000002</v>
      </c>
      <c r="E435" s="3">
        <f t="shared" si="81"/>
        <v>2179</v>
      </c>
      <c r="F435" s="4">
        <f>F434*SUM(economy!Z225:AB225)/SUM(economy!Z224:AB224)</f>
        <v>17726.736008990119</v>
      </c>
      <c r="G435" s="9">
        <f t="shared" si="85"/>
        <v>215.9901055826403</v>
      </c>
      <c r="H435" s="9">
        <f t="shared" si="85"/>
        <v>261.84953281938783</v>
      </c>
      <c r="I435" s="9">
        <f t="shared" si="85"/>
        <v>201.6630267154475</v>
      </c>
      <c r="J435" s="9">
        <f t="shared" si="85"/>
        <v>39.022634346825079</v>
      </c>
      <c r="K435" s="9">
        <f t="shared" si="85"/>
        <v>2.1378876512717389</v>
      </c>
      <c r="L435" s="9">
        <f t="shared" si="82"/>
        <v>995.66318711557244</v>
      </c>
      <c r="M435">
        <f t="shared" si="75"/>
        <v>17726.736008990119</v>
      </c>
      <c r="N435" s="2">
        <f t="shared" si="76"/>
        <v>215.99016661550414</v>
      </c>
      <c r="O435" s="2">
        <f t="shared" si="80"/>
        <v>261.84959374712338</v>
      </c>
      <c r="P435" s="2">
        <f t="shared" si="77"/>
        <v>201.66304471914927</v>
      </c>
      <c r="Q435" s="2">
        <f t="shared" si="78"/>
        <v>39.02263435827291</v>
      </c>
      <c r="R435" s="2">
        <f t="shared" si="79"/>
        <v>2.1378876512717389</v>
      </c>
      <c r="S435" s="9">
        <f t="shared" si="83"/>
        <v>995.66332709132143</v>
      </c>
    </row>
    <row r="436" spans="1:19" x14ac:dyDescent="0.3">
      <c r="A436" s="2"/>
      <c r="B436" s="2"/>
      <c r="C436" s="2">
        <v>2012.202186</v>
      </c>
      <c r="D436" s="2">
        <v>388.67200000000003</v>
      </c>
      <c r="E436" s="3">
        <f t="shared" si="81"/>
        <v>2180</v>
      </c>
      <c r="F436" s="4">
        <f>F435*SUM(economy!Z226:AB226)/SUM(economy!Z225:AB225)</f>
        <v>17652.453455668972</v>
      </c>
      <c r="G436" s="9">
        <f t="shared" si="85"/>
        <v>217.07201904797773</v>
      </c>
      <c r="H436" s="9">
        <f t="shared" si="85"/>
        <v>262.79365917980965</v>
      </c>
      <c r="I436" s="9">
        <f t="shared" si="85"/>
        <v>201.61935297376806</v>
      </c>
      <c r="J436" s="9">
        <f t="shared" si="85"/>
        <v>38.873996746046778</v>
      </c>
      <c r="K436" s="9">
        <f t="shared" si="85"/>
        <v>2.1289355346999748</v>
      </c>
      <c r="L436" s="9">
        <f t="shared" si="82"/>
        <v>997.48796348230223</v>
      </c>
      <c r="M436">
        <f t="shared" si="75"/>
        <v>17652.453455668972</v>
      </c>
      <c r="N436" s="2">
        <f t="shared" si="76"/>
        <v>217.07208008084157</v>
      </c>
      <c r="O436" s="2">
        <f t="shared" si="80"/>
        <v>262.79371993993118</v>
      </c>
      <c r="P436" s="2">
        <f t="shared" si="77"/>
        <v>201.61937073581305</v>
      </c>
      <c r="Q436" s="2">
        <f t="shared" si="78"/>
        <v>38.873996756840626</v>
      </c>
      <c r="R436" s="2">
        <f t="shared" si="79"/>
        <v>2.1289355346999748</v>
      </c>
      <c r="S436" s="9">
        <f t="shared" si="83"/>
        <v>997.48810304812639</v>
      </c>
    </row>
    <row r="437" spans="1:19" x14ac:dyDescent="0.3">
      <c r="A437" s="2"/>
      <c r="B437" s="2"/>
      <c r="C437" s="2">
        <v>2012.286885</v>
      </c>
      <c r="D437" s="2">
        <v>388.83199999999999</v>
      </c>
      <c r="E437" s="3">
        <f t="shared" si="81"/>
        <v>2181</v>
      </c>
      <c r="F437" s="4">
        <f>F436*SUM(economy!Z227:AB227)/SUM(economy!Z226:AB226)</f>
        <v>17578.497722321164</v>
      </c>
      <c r="G437" s="9">
        <f t="shared" si="85"/>
        <v>218.14939883635191</v>
      </c>
      <c r="H437" s="9">
        <f t="shared" si="85"/>
        <v>263.72821333274931</v>
      </c>
      <c r="I437" s="9">
        <f t="shared" si="85"/>
        <v>201.56510562773079</v>
      </c>
      <c r="J437" s="9">
        <f t="shared" si="85"/>
        <v>38.72513173456116</v>
      </c>
      <c r="K437" s="9">
        <f t="shared" si="85"/>
        <v>2.1200183577119844</v>
      </c>
      <c r="L437" s="9">
        <f t="shared" si="82"/>
        <v>999.28786788910509</v>
      </c>
      <c r="M437">
        <f t="shared" si="75"/>
        <v>17578.497722321164</v>
      </c>
      <c r="N437" s="2">
        <f t="shared" si="76"/>
        <v>218.14945986921575</v>
      </c>
      <c r="O437" s="2">
        <f t="shared" si="80"/>
        <v>263.72827392571793</v>
      </c>
      <c r="P437" s="2">
        <f t="shared" si="77"/>
        <v>201.56512315136266</v>
      </c>
      <c r="Q437" s="2">
        <f t="shared" si="78"/>
        <v>38.725131744738384</v>
      </c>
      <c r="R437" s="2">
        <f t="shared" si="79"/>
        <v>2.1200183577119844</v>
      </c>
      <c r="S437" s="9">
        <f t="shared" si="83"/>
        <v>999.28800704874664</v>
      </c>
    </row>
    <row r="438" spans="1:19" x14ac:dyDescent="0.3">
      <c r="A438" s="2"/>
      <c r="B438" s="2"/>
      <c r="C438" s="2">
        <v>2012.3688520000001</v>
      </c>
      <c r="D438" s="2">
        <v>389.13200000000001</v>
      </c>
      <c r="E438" s="3">
        <f t="shared" si="81"/>
        <v>2182</v>
      </c>
      <c r="F438" s="4">
        <f>F437*SUM(economy!Z228:AB228)/SUM(economy!Z227:AB227)</f>
        <v>17504.880473370409</v>
      </c>
      <c r="G438" s="9">
        <f t="shared" si="85"/>
        <v>219.22226489452174</v>
      </c>
      <c r="H438" s="9">
        <f t="shared" si="85"/>
        <v>264.65325229895717</v>
      </c>
      <c r="I438" s="9">
        <f t="shared" si="85"/>
        <v>201.50047570247995</v>
      </c>
      <c r="J438" s="9">
        <f t="shared" si="85"/>
        <v>38.576090662778789</v>
      </c>
      <c r="K438" s="9">
        <f t="shared" si="85"/>
        <v>2.1111377163135101</v>
      </c>
      <c r="L438" s="9">
        <f t="shared" si="82"/>
        <v>1001.0632212750512</v>
      </c>
      <c r="M438">
        <f t="shared" si="75"/>
        <v>17504.880473370409</v>
      </c>
      <c r="N438" s="2">
        <f t="shared" si="76"/>
        <v>219.22232592738558</v>
      </c>
      <c r="O438" s="2">
        <f t="shared" si="80"/>
        <v>264.65331272523275</v>
      </c>
      <c r="P438" s="2">
        <f t="shared" si="77"/>
        <v>201.50049299089883</v>
      </c>
      <c r="Q438" s="2">
        <f t="shared" si="78"/>
        <v>38.576090672374619</v>
      </c>
      <c r="R438" s="2">
        <f t="shared" si="79"/>
        <v>2.1111377163135101</v>
      </c>
      <c r="S438" s="9">
        <f t="shared" si="83"/>
        <v>1001.0633600322052</v>
      </c>
    </row>
    <row r="439" spans="1:19" x14ac:dyDescent="0.3">
      <c r="A439" s="2"/>
      <c r="B439" s="2"/>
      <c r="C439" s="2">
        <v>2012.4535519999999</v>
      </c>
      <c r="D439" s="2">
        <v>389.55700000000002</v>
      </c>
      <c r="E439" s="3">
        <f t="shared" si="81"/>
        <v>2183</v>
      </c>
      <c r="F439" s="4">
        <f>F438*SUM(economy!Z229:AB229)/SUM(economy!Z228:AB228)</f>
        <v>17431.612741872996</v>
      </c>
      <c r="G439" s="9">
        <f t="shared" ref="G439:K454" si="86">G438*(1-G$5)+G$4*$F438*$L$4/1000</f>
        <v>220.29063788115937</v>
      </c>
      <c r="H439" s="9">
        <f t="shared" si="86"/>
        <v>265.56883403756905</v>
      </c>
      <c r="I439" s="9">
        <f t="shared" si="86"/>
        <v>201.42565341150441</v>
      </c>
      <c r="J439" s="9">
        <f t="shared" si="86"/>
        <v>38.426923316686526</v>
      </c>
      <c r="K439" s="9">
        <f t="shared" si="86"/>
        <v>2.1022951261564948</v>
      </c>
      <c r="L439" s="9">
        <f t="shared" si="82"/>
        <v>1002.8143437730758</v>
      </c>
      <c r="M439">
        <f t="shared" si="75"/>
        <v>17431.612741872996</v>
      </c>
      <c r="N439" s="2">
        <f t="shared" si="76"/>
        <v>220.29069891402321</v>
      </c>
      <c r="O439" s="2">
        <f t="shared" si="80"/>
        <v>265.56889429761009</v>
      </c>
      <c r="P439" s="2">
        <f t="shared" si="77"/>
        <v>201.42567046786749</v>
      </c>
      <c r="Q439" s="2">
        <f t="shared" si="78"/>
        <v>38.426923325734165</v>
      </c>
      <c r="R439" s="2">
        <f t="shared" si="79"/>
        <v>2.1022951261564948</v>
      </c>
      <c r="S439" s="9">
        <f t="shared" si="83"/>
        <v>1002.8144821313914</v>
      </c>
    </row>
    <row r="440" spans="1:19" x14ac:dyDescent="0.3">
      <c r="A440" s="2"/>
      <c r="B440" s="2"/>
      <c r="C440" s="2">
        <v>2012.535519</v>
      </c>
      <c r="D440" s="2">
        <v>390.20600000000002</v>
      </c>
      <c r="E440" s="3">
        <f t="shared" si="81"/>
        <v>2184</v>
      </c>
      <c r="F440" s="4">
        <f>F439*SUM(economy!Z230:AB230)/SUM(economy!Z229:AB229)</f>
        <v>17358.704946059261</v>
      </c>
      <c r="G440" s="9">
        <f t="shared" si="86"/>
        <v>221.35453912831593</v>
      </c>
      <c r="H440" s="9">
        <f t="shared" si="86"/>
        <v>266.47501738424097</v>
      </c>
      <c r="I440" s="9">
        <f t="shared" si="86"/>
        <v>201.3408280726787</v>
      </c>
      <c r="J440" s="9">
        <f t="shared" si="86"/>
        <v>38.277677933113978</v>
      </c>
      <c r="K440" s="9">
        <f t="shared" si="86"/>
        <v>2.0934920245141742</v>
      </c>
      <c r="L440" s="9">
        <f t="shared" si="82"/>
        <v>1004.5415545428638</v>
      </c>
      <c r="M440">
        <f t="shared" si="75"/>
        <v>17358.704946059261</v>
      </c>
      <c r="N440" s="2">
        <f t="shared" si="76"/>
        <v>221.35460016117977</v>
      </c>
      <c r="O440" s="2">
        <f t="shared" si="80"/>
        <v>266.47507747850483</v>
      </c>
      <c r="P440" s="2">
        <f t="shared" si="77"/>
        <v>201.34084490010076</v>
      </c>
      <c r="Q440" s="2">
        <f t="shared" si="78"/>
        <v>38.277677941644754</v>
      </c>
      <c r="R440" s="2">
        <f t="shared" si="79"/>
        <v>2.0934920245141742</v>
      </c>
      <c r="S440" s="9">
        <f t="shared" si="83"/>
        <v>1004.5416925059443</v>
      </c>
    </row>
    <row r="441" spans="1:19" x14ac:dyDescent="0.3">
      <c r="A441" s="2"/>
      <c r="B441" s="2"/>
      <c r="C441" s="2">
        <v>2012.6202189999999</v>
      </c>
      <c r="D441" s="2">
        <v>390.88200000000001</v>
      </c>
      <c r="E441" s="3">
        <f t="shared" si="81"/>
        <v>2185</v>
      </c>
      <c r="F441" s="4">
        <f>F440*SUM(economy!Z231:AB231)/SUM(economy!Z230:AB230)</f>
        <v>17286.166905812152</v>
      </c>
      <c r="G441" s="9">
        <f t="shared" si="86"/>
        <v>222.41399060389702</v>
      </c>
      <c r="H441" s="9">
        <f t="shared" si="86"/>
        <v>267.37186199100802</v>
      </c>
      <c r="I441" s="9">
        <f t="shared" si="86"/>
        <v>201.24618802791645</v>
      </c>
      <c r="J441" s="9">
        <f t="shared" si="86"/>
        <v>38.128401216069321</v>
      </c>
      <c r="K441" s="9">
        <f t="shared" si="86"/>
        <v>2.0847297722556277</v>
      </c>
      <c r="L441" s="9">
        <f t="shared" si="82"/>
        <v>1006.2451716111464</v>
      </c>
      <c r="M441">
        <f t="shared" si="75"/>
        <v>17286.166905812152</v>
      </c>
      <c r="N441" s="2">
        <f t="shared" si="76"/>
        <v>222.41405163676086</v>
      </c>
      <c r="O441" s="2">
        <f t="shared" si="80"/>
        <v>267.37192191995075</v>
      </c>
      <c r="P441" s="2">
        <f t="shared" si="77"/>
        <v>201.24620462947047</v>
      </c>
      <c r="Q441" s="2">
        <f t="shared" si="78"/>
        <v>38.128401224112757</v>
      </c>
      <c r="R441" s="2">
        <f t="shared" si="79"/>
        <v>2.0847297722556277</v>
      </c>
      <c r="S441" s="9">
        <f t="shared" si="83"/>
        <v>1006.2453091825505</v>
      </c>
    </row>
    <row r="442" spans="1:19" x14ac:dyDescent="0.3">
      <c r="A442" s="2"/>
      <c r="B442" s="2"/>
      <c r="C442" s="2">
        <v>2012.7049179999999</v>
      </c>
      <c r="D442" s="2">
        <v>391.31200000000001</v>
      </c>
      <c r="E442" s="3">
        <f t="shared" si="81"/>
        <v>2186</v>
      </c>
      <c r="F442" s="4">
        <f>F441*SUM(economy!Z232:AB232)/SUM(economy!Z231:AB231)</f>
        <v>17214.007859062956</v>
      </c>
      <c r="G442" s="9">
        <f t="shared" si="86"/>
        <v>223.46901487514378</v>
      </c>
      <c r="H442" s="9">
        <f t="shared" si="86"/>
        <v>268.25942826785536</v>
      </c>
      <c r="I442" s="9">
        <f t="shared" si="86"/>
        <v>201.14192056637768</v>
      </c>
      <c r="J442" s="9">
        <f t="shared" si="86"/>
        <v>37.979138354075992</v>
      </c>
      <c r="K442" s="9">
        <f t="shared" si="86"/>
        <v>2.0760096558170438</v>
      </c>
      <c r="L442" s="9">
        <f t="shared" si="82"/>
        <v>1007.9255117192698</v>
      </c>
      <c r="M442">
        <f t="shared" si="75"/>
        <v>17214.007859062956</v>
      </c>
      <c r="N442" s="2">
        <f t="shared" si="76"/>
        <v>223.46907590800762</v>
      </c>
      <c r="O442" s="2">
        <f t="shared" si="80"/>
        <v>268.25948803193177</v>
      </c>
      <c r="P442" s="2">
        <f t="shared" si="77"/>
        <v>201.14193694509541</v>
      </c>
      <c r="Q442" s="2">
        <f t="shared" si="78"/>
        <v>37.979138361659935</v>
      </c>
      <c r="R442" s="2">
        <f t="shared" si="79"/>
        <v>2.0760096558170438</v>
      </c>
      <c r="S442" s="9">
        <f t="shared" si="83"/>
        <v>1007.9256489025117</v>
      </c>
    </row>
    <row r="443" spans="1:19" x14ac:dyDescent="0.3">
      <c r="A443" s="2"/>
      <c r="B443" s="2"/>
      <c r="C443" s="2">
        <v>2012.786885</v>
      </c>
      <c r="D443" s="2">
        <v>391.32299999999998</v>
      </c>
      <c r="E443" s="3">
        <f t="shared" si="81"/>
        <v>2187</v>
      </c>
      <c r="F443" s="4">
        <f>F442*SUM(economy!Z233:AB233)/SUM(economy!Z232:AB232)</f>
        <v>17142.236478085542</v>
      </c>
      <c r="G443" s="9">
        <f t="shared" si="86"/>
        <v>224.51963507311476</v>
      </c>
      <c r="H443" s="9">
        <f t="shared" si="86"/>
        <v>269.13777732598999</v>
      </c>
      <c r="I443" s="9">
        <f t="shared" si="86"/>
        <v>201.02821185117014</v>
      </c>
      <c r="J443" s="9">
        <f t="shared" si="86"/>
        <v>37.829933038443393</v>
      </c>
      <c r="K443" s="9">
        <f t="shared" si="86"/>
        <v>2.0673328891671074</v>
      </c>
      <c r="L443" s="9">
        <f t="shared" si="82"/>
        <v>1009.5828901778854</v>
      </c>
      <c r="M443">
        <f t="shared" si="75"/>
        <v>17142.236478085542</v>
      </c>
      <c r="N443" s="2">
        <f t="shared" si="76"/>
        <v>224.5196961059786</v>
      </c>
      <c r="O443" s="2">
        <f t="shared" si="80"/>
        <v>269.13783692565369</v>
      </c>
      <c r="P443" s="2">
        <f t="shared" si="77"/>
        <v>201.02822801004265</v>
      </c>
      <c r="Q443" s="2">
        <f t="shared" si="78"/>
        <v>37.829933045594082</v>
      </c>
      <c r="R443" s="2">
        <f t="shared" si="79"/>
        <v>2.0673328891671074</v>
      </c>
      <c r="S443" s="9">
        <f t="shared" si="83"/>
        <v>1009.5830269764361</v>
      </c>
    </row>
    <row r="444" spans="1:19" x14ac:dyDescent="0.3">
      <c r="A444" s="2"/>
      <c r="B444" s="2"/>
      <c r="C444" s="2">
        <v>2012.8715850000001</v>
      </c>
      <c r="D444" s="2">
        <v>391.15600000000001</v>
      </c>
      <c r="E444" s="3">
        <f t="shared" si="81"/>
        <v>2188</v>
      </c>
      <c r="F444" s="4">
        <f>F443*SUM(economy!Z234:AB234)/SUM(economy!Z233:AB233)</f>
        <v>17070.860885671886</v>
      </c>
      <c r="G444" s="9">
        <f t="shared" si="86"/>
        <v>225.56587485816223</v>
      </c>
      <c r="H444" s="9">
        <f t="shared" si="86"/>
        <v>270.00697092279813</v>
      </c>
      <c r="I444" s="9">
        <f t="shared" si="86"/>
        <v>200.90524684948264</v>
      </c>
      <c r="J444" s="9">
        <f t="shared" si="86"/>
        <v>37.680827482406279</v>
      </c>
      <c r="K444" s="9">
        <f t="shared" si="86"/>
        <v>2.0587006157640535</v>
      </c>
      <c r="L444" s="9">
        <f t="shared" si="82"/>
        <v>1011.2176207286134</v>
      </c>
      <c r="M444">
        <f t="shared" si="75"/>
        <v>17070.860885671886</v>
      </c>
      <c r="N444" s="2">
        <f t="shared" si="76"/>
        <v>225.56593589102607</v>
      </c>
      <c r="O444" s="2">
        <f t="shared" si="80"/>
        <v>270.00703035850142</v>
      </c>
      <c r="P444" s="2">
        <f t="shared" si="77"/>
        <v>200.90526279146081</v>
      </c>
      <c r="Q444" s="2">
        <f t="shared" si="78"/>
        <v>37.68082748914847</v>
      </c>
      <c r="R444" s="2">
        <f t="shared" si="79"/>
        <v>2.0587006157640535</v>
      </c>
      <c r="S444" s="9">
        <f t="shared" si="83"/>
        <v>1011.2177571459008</v>
      </c>
    </row>
    <row r="445" spans="1:19" x14ac:dyDescent="0.3">
      <c r="E445" s="3">
        <f t="shared" si="81"/>
        <v>2189</v>
      </c>
      <c r="F445" s="4">
        <f>F444*SUM(economy!Z235:AB235)/SUM(economy!Z234:AB234)</f>
        <v>16999.888671172415</v>
      </c>
      <c r="G445" s="9">
        <f t="shared" si="86"/>
        <v>226.60775838639572</v>
      </c>
      <c r="H445" s="9">
        <f t="shared" si="86"/>
        <v>270.86707140847312</v>
      </c>
      <c r="I445" s="9">
        <f t="shared" si="86"/>
        <v>200.77320926608587</v>
      </c>
      <c r="J445" s="9">
        <f t="shared" si="86"/>
        <v>37.531862441069386</v>
      </c>
      <c r="K445" s="9">
        <f t="shared" si="86"/>
        <v>2.0501139105020956</v>
      </c>
      <c r="L445" s="9">
        <f t="shared" si="82"/>
        <v>1012.8300154125261</v>
      </c>
      <c r="M445">
        <f t="shared" si="75"/>
        <v>16999.888671172415</v>
      </c>
      <c r="N445" s="2">
        <f t="shared" si="76"/>
        <v>226.60781941925956</v>
      </c>
      <c r="O445" s="2">
        <f t="shared" si="80"/>
        <v>270.867130680667</v>
      </c>
      <c r="P445" s="2">
        <f t="shared" si="77"/>
        <v>200.77322499408098</v>
      </c>
      <c r="Q445" s="2">
        <f t="shared" si="78"/>
        <v>37.531862447426413</v>
      </c>
      <c r="R445" s="2">
        <f t="shared" si="79"/>
        <v>2.0501139105020956</v>
      </c>
      <c r="S445" s="9">
        <f t="shared" si="83"/>
        <v>1012.8301514519361</v>
      </c>
    </row>
    <row r="446" spans="1:19" x14ac:dyDescent="0.3">
      <c r="E446" s="3">
        <f t="shared" si="81"/>
        <v>2190</v>
      </c>
      <c r="F446" s="4">
        <f>F445*SUM(economy!Z236:AB236)/SUM(economy!Z235:AB235)</f>
        <v>16929.326906385992</v>
      </c>
      <c r="G446" s="9">
        <f t="shared" si="86"/>
        <v>227.64531027712454</v>
      </c>
      <c r="H446" s="9">
        <f t="shared" si="86"/>
        <v>271.71814167429602</v>
      </c>
      <c r="I446" s="9">
        <f t="shared" si="86"/>
        <v>200.6322814801361</v>
      </c>
      <c r="J446" s="9">
        <f t="shared" si="86"/>
        <v>37.383077232095246</v>
      </c>
      <c r="K446" s="9">
        <f t="shared" si="86"/>
        <v>2.0415737816450621</v>
      </c>
      <c r="L446" s="9">
        <f t="shared" si="82"/>
        <v>1014.4203844452969</v>
      </c>
      <c r="M446">
        <f t="shared" si="75"/>
        <v>16929.326906385992</v>
      </c>
      <c r="N446" s="2">
        <f t="shared" si="76"/>
        <v>227.64537130998838</v>
      </c>
      <c r="O446" s="2">
        <f t="shared" si="80"/>
        <v>271.71820078343029</v>
      </c>
      <c r="P446" s="2">
        <f t="shared" si="77"/>
        <v>200.63229699702038</v>
      </c>
      <c r="Q446" s="2">
        <f t="shared" si="78"/>
        <v>37.383077238089115</v>
      </c>
      <c r="R446" s="2">
        <f t="shared" si="79"/>
        <v>2.0415737816450621</v>
      </c>
      <c r="S446" s="9">
        <f t="shared" si="83"/>
        <v>1014.4205201101732</v>
      </c>
    </row>
    <row r="447" spans="1:19" x14ac:dyDescent="0.3">
      <c r="E447" s="3">
        <f t="shared" si="81"/>
        <v>2191</v>
      </c>
      <c r="F447" s="4">
        <f>F446*SUM(economy!Z237:AB237)/SUM(economy!Z236:AB236)</f>
        <v>16859.182161285669</v>
      </c>
      <c r="G447" s="9">
        <f t="shared" si="86"/>
        <v>228.67855558127016</v>
      </c>
      <c r="H447" s="9">
        <f t="shared" si="86"/>
        <v>272.56024510255077</v>
      </c>
      <c r="I447" s="9">
        <f t="shared" si="86"/>
        <v>200.48264448521417</v>
      </c>
      <c r="J447" s="9">
        <f t="shared" si="86"/>
        <v>37.234509757075287</v>
      </c>
      <c r="K447" s="9">
        <f t="shared" si="86"/>
        <v>2.0330811727452138</v>
      </c>
      <c r="L447" s="9">
        <f t="shared" si="82"/>
        <v>1015.9890360988558</v>
      </c>
      <c r="M447">
        <f t="shared" si="75"/>
        <v>16859.182161285669</v>
      </c>
      <c r="N447" s="2">
        <f t="shared" si="76"/>
        <v>228.678616614134</v>
      </c>
      <c r="O447" s="2">
        <f t="shared" si="80"/>
        <v>272.56030404907403</v>
      </c>
      <c r="P447" s="2">
        <f t="shared" si="77"/>
        <v>200.48265979382126</v>
      </c>
      <c r="Q447" s="2">
        <f t="shared" si="78"/>
        <v>37.234509762726745</v>
      </c>
      <c r="R447" s="2">
        <f t="shared" si="79"/>
        <v>2.0330811727452138</v>
      </c>
      <c r="S447" s="9">
        <f t="shared" si="83"/>
        <v>1015.9891713925012</v>
      </c>
    </row>
    <row r="448" spans="1:19" x14ac:dyDescent="0.3">
      <c r="E448" s="3">
        <f t="shared" si="81"/>
        <v>2192</v>
      </c>
      <c r="F448" s="4">
        <f>F447*SUM(economy!Z238:AB238)/SUM(economy!Z237:AB237)</f>
        <v>16789.460519566826</v>
      </c>
      <c r="G448" s="9">
        <f t="shared" si="86"/>
        <v>229.7075197507383</v>
      </c>
      <c r="H448" s="9">
        <f t="shared" si="86"/>
        <v>273.39344551805368</v>
      </c>
      <c r="I448" s="9">
        <f t="shared" si="86"/>
        <v>200.3244778325317</v>
      </c>
      <c r="J448" s="9">
        <f t="shared" si="86"/>
        <v>37.086196523525778</v>
      </c>
      <c r="K448" s="9">
        <f t="shared" si="86"/>
        <v>2.0246369645453655</v>
      </c>
      <c r="L448" s="9">
        <f t="shared" si="82"/>
        <v>1017.5362765893949</v>
      </c>
      <c r="M448">
        <f t="shared" si="75"/>
        <v>16789.460519566826</v>
      </c>
      <c r="N448" s="2">
        <f t="shared" si="76"/>
        <v>229.70758078360214</v>
      </c>
      <c r="O448" s="2">
        <f t="shared" si="80"/>
        <v>273.39350430241331</v>
      </c>
      <c r="P448" s="2">
        <f t="shared" si="77"/>
        <v>200.32449293565725</v>
      </c>
      <c r="Q448" s="2">
        <f t="shared" si="78"/>
        <v>37.086196528854387</v>
      </c>
      <c r="R448" s="2">
        <f t="shared" si="79"/>
        <v>2.0246369645453655</v>
      </c>
      <c r="S448" s="9">
        <f t="shared" si="83"/>
        <v>1017.5364115150725</v>
      </c>
    </row>
    <row r="449" spans="5:19" x14ac:dyDescent="0.3">
      <c r="E449" s="3">
        <f t="shared" si="81"/>
        <v>2193</v>
      </c>
      <c r="F449" s="4">
        <f>F448*SUM(economy!Z239:AB239)/SUM(economy!Z238:AB238)</f>
        <v>16720.167594005758</v>
      </c>
      <c r="G449" s="9">
        <f t="shared" si="86"/>
        <v>230.73222860874003</v>
      </c>
      <c r="H449" s="9">
        <f t="shared" si="86"/>
        <v>274.21780714127607</v>
      </c>
      <c r="I449" s="9">
        <f t="shared" si="86"/>
        <v>200.15795957723586</v>
      </c>
      <c r="J449" s="9">
        <f t="shared" si="86"/>
        <v>36.938172667452122</v>
      </c>
      <c r="K449" s="9">
        <f t="shared" si="86"/>
        <v>2.0162419768625393</v>
      </c>
      <c r="L449" s="9">
        <f t="shared" si="82"/>
        <v>1019.0624099715666</v>
      </c>
      <c r="M449">
        <f t="shared" si="75"/>
        <v>16720.167594005758</v>
      </c>
      <c r="N449" s="2">
        <f t="shared" si="76"/>
        <v>230.73228964160387</v>
      </c>
      <c r="O449" s="2">
        <f t="shared" si="80"/>
        <v>274.21786576391816</v>
      </c>
      <c r="P449" s="2">
        <f t="shared" si="77"/>
        <v>200.15797447763794</v>
      </c>
      <c r="Q449" s="2">
        <f t="shared" si="78"/>
        <v>36.93817267247632</v>
      </c>
      <c r="R449" s="2">
        <f t="shared" si="79"/>
        <v>2.0162419768625393</v>
      </c>
      <c r="S449" s="9">
        <f t="shared" si="83"/>
        <v>1019.0625445324988</v>
      </c>
    </row>
    <row r="450" spans="5:19" x14ac:dyDescent="0.3">
      <c r="E450" s="3">
        <f t="shared" si="81"/>
        <v>2194</v>
      </c>
      <c r="F450" s="4">
        <f>F449*SUM(economy!Z240:AB240)/SUM(economy!Z239:AB239)</f>
        <v>16651.308541617847</v>
      </c>
      <c r="G450" s="9">
        <f t="shared" si="86"/>
        <v>231.75270832105025</v>
      </c>
      <c r="H450" s="9">
        <f t="shared" si="86"/>
        <v>275.03339454303801</v>
      </c>
      <c r="I450" s="9">
        <f t="shared" si="86"/>
        <v>199.98326622774192</v>
      </c>
      <c r="J450" s="9">
        <f t="shared" si="86"/>
        <v>36.790471976426737</v>
      </c>
      <c r="K450" s="9">
        <f t="shared" si="86"/>
        <v>2.0078969704515175</v>
      </c>
      <c r="L450" s="9">
        <f t="shared" si="82"/>
        <v>1020.5677380387084</v>
      </c>
      <c r="M450">
        <f t="shared" si="75"/>
        <v>16651.308541617847</v>
      </c>
      <c r="N450" s="2">
        <f t="shared" si="76"/>
        <v>231.75276935391409</v>
      </c>
      <c r="O450" s="2">
        <f t="shared" si="80"/>
        <v>275.03345300440748</v>
      </c>
      <c r="P450" s="2">
        <f t="shared" si="77"/>
        <v>199.98328092814162</v>
      </c>
      <c r="Q450" s="2">
        <f t="shared" si="78"/>
        <v>36.790471981163918</v>
      </c>
      <c r="R450" s="2">
        <f t="shared" si="79"/>
        <v>2.0078969704515175</v>
      </c>
      <c r="S450" s="9">
        <f t="shared" si="83"/>
        <v>1020.5678722380786</v>
      </c>
    </row>
    <row r="451" spans="5:19" x14ac:dyDescent="0.3">
      <c r="E451" s="3">
        <f t="shared" si="81"/>
        <v>2195</v>
      </c>
      <c r="F451" s="4">
        <f>F450*SUM(economy!Z241:AB241)/SUM(economy!Z240:AB240)</f>
        <v>16582.88807860465</v>
      </c>
      <c r="G451" s="9">
        <f t="shared" si="86"/>
        <v>232.76898536819124</v>
      </c>
      <c r="H451" s="9">
        <f t="shared" si="86"/>
        <v>275.84027260075027</v>
      </c>
      <c r="I451" s="9">
        <f t="shared" si="86"/>
        <v>199.80057269802339</v>
      </c>
      <c r="J451" s="9">
        <f t="shared" si="86"/>
        <v>36.643126913127759</v>
      </c>
      <c r="K451" s="9">
        <f t="shared" si="86"/>
        <v>1.9996026488467995</v>
      </c>
      <c r="L451" s="9">
        <f t="shared" si="82"/>
        <v>1022.0525602289395</v>
      </c>
      <c r="M451">
        <f t="shared" si="75"/>
        <v>16582.88807860465</v>
      </c>
      <c r="N451" s="2">
        <f t="shared" si="76"/>
        <v>232.76904640105508</v>
      </c>
      <c r="O451" s="2">
        <f t="shared" si="80"/>
        <v>275.84033090129071</v>
      </c>
      <c r="P451" s="2">
        <f t="shared" si="77"/>
        <v>199.80058720110529</v>
      </c>
      <c r="Q451" s="2">
        <f t="shared" si="78"/>
        <v>36.643126917594316</v>
      </c>
      <c r="R451" s="2">
        <f t="shared" si="79"/>
        <v>1.9996026488467995</v>
      </c>
      <c r="S451" s="9">
        <f t="shared" si="83"/>
        <v>1022.0526940698921</v>
      </c>
    </row>
    <row r="452" spans="5:19" x14ac:dyDescent="0.3">
      <c r="E452" s="3">
        <f t="shared" si="81"/>
        <v>2196</v>
      </c>
      <c r="F452" s="4">
        <f>F451*SUM(economy!Z242:AB242)/SUM(economy!Z241:AB241)</f>
        <v>16514.910495081225</v>
      </c>
      <c r="G452" s="9">
        <f t="shared" si="86"/>
        <v>233.78108651852861</v>
      </c>
      <c r="H452" s="9">
        <f t="shared" si="86"/>
        <v>276.63850645617958</v>
      </c>
      <c r="I452" s="9">
        <f t="shared" si="86"/>
        <v>199.610052262788</v>
      </c>
      <c r="J452" s="9">
        <f t="shared" si="86"/>
        <v>36.496168639287362</v>
      </c>
      <c r="K452" s="9">
        <f t="shared" si="86"/>
        <v>1.9913596601815424</v>
      </c>
      <c r="L452" s="9">
        <f t="shared" si="82"/>
        <v>1023.5171735369651</v>
      </c>
      <c r="M452">
        <f t="shared" si="75"/>
        <v>16514.910495081225</v>
      </c>
      <c r="N452" s="2">
        <f t="shared" si="76"/>
        <v>233.78114755139245</v>
      </c>
      <c r="O452" s="2">
        <f t="shared" si="80"/>
        <v>276.63856459633348</v>
      </c>
      <c r="P452" s="2">
        <f t="shared" si="77"/>
        <v>199.6100665712006</v>
      </c>
      <c r="Q452" s="2">
        <f t="shared" si="78"/>
        <v>36.496168643498756</v>
      </c>
      <c r="R452" s="2">
        <f t="shared" si="79"/>
        <v>1.9913596601815424</v>
      </c>
      <c r="S452" s="9">
        <f t="shared" si="83"/>
        <v>1023.5173070226068</v>
      </c>
    </row>
    <row r="453" spans="5:19" x14ac:dyDescent="0.3">
      <c r="E453" s="3">
        <f t="shared" si="81"/>
        <v>2197</v>
      </c>
      <c r="F453" s="4">
        <f>F452*SUM(economy!Z243:AB243)/SUM(economy!Z242:AB242)</f>
        <v>16447.379669574759</v>
      </c>
      <c r="G453" s="9">
        <f t="shared" si="86"/>
        <v>234.78903880226596</v>
      </c>
      <c r="H453" s="9">
        <f t="shared" si="86"/>
        <v>277.42816147471353</v>
      </c>
      <c r="I453" s="9">
        <f t="shared" si="86"/>
        <v>199.41187651546798</v>
      </c>
      <c r="J453" s="9">
        <f t="shared" si="86"/>
        <v>36.349627040000556</v>
      </c>
      <c r="K453" s="9">
        <f t="shared" si="86"/>
        <v>1.9831685989822301</v>
      </c>
      <c r="L453" s="9">
        <f t="shared" si="82"/>
        <v>1024.9618724314303</v>
      </c>
      <c r="M453">
        <f t="shared" si="75"/>
        <v>16447.379669574759</v>
      </c>
      <c r="N453" s="2">
        <f t="shared" si="76"/>
        <v>234.7890998351298</v>
      </c>
      <c r="O453" s="2">
        <f t="shared" si="80"/>
        <v>277.4282194549221</v>
      </c>
      <c r="P453" s="2">
        <f t="shared" si="77"/>
        <v>199.41189063182426</v>
      </c>
      <c r="Q453" s="2">
        <f t="shared" si="78"/>
        <v>36.349627043971367</v>
      </c>
      <c r="R453" s="2">
        <f t="shared" si="79"/>
        <v>1.9831685989822301</v>
      </c>
      <c r="S453" s="9">
        <f t="shared" si="83"/>
        <v>1024.9620055648297</v>
      </c>
    </row>
    <row r="454" spans="5:19" x14ac:dyDescent="0.3">
      <c r="E454" s="3">
        <f t="shared" si="81"/>
        <v>2198</v>
      </c>
      <c r="F454" s="4">
        <f>F453*SUM(economy!Z244:AB244)/SUM(economy!Z243:AB243)</f>
        <v>16380.299083287366</v>
      </c>
      <c r="G454" s="9">
        <f t="shared" si="86"/>
        <v>235.79286948632452</v>
      </c>
      <c r="H454" s="9">
        <f t="shared" si="86"/>
        <v>278.20930320609841</v>
      </c>
      <c r="I454" s="9">
        <f t="shared" si="86"/>
        <v>199.20621532895234</v>
      </c>
      <c r="J454" s="9">
        <f t="shared" si="86"/>
        <v>36.203530748347021</v>
      </c>
      <c r="K454" s="9">
        <f t="shared" si="86"/>
        <v>1.9750300079378813</v>
      </c>
      <c r="L454" s="9">
        <f t="shared" si="82"/>
        <v>1026.3869487776601</v>
      </c>
      <c r="M454">
        <f t="shared" si="75"/>
        <v>16380.299083287366</v>
      </c>
      <c r="N454" s="2">
        <f t="shared" si="76"/>
        <v>235.79293051918836</v>
      </c>
      <c r="O454" s="2">
        <f t="shared" si="80"/>
        <v>278.20936102680173</v>
      </c>
      <c r="P454" s="2">
        <f t="shared" si="77"/>
        <v>199.20622925583018</v>
      </c>
      <c r="Q454" s="2">
        <f t="shared" si="78"/>
        <v>36.203530752090991</v>
      </c>
      <c r="R454" s="2">
        <f t="shared" si="79"/>
        <v>1.9750300079378813</v>
      </c>
      <c r="S454" s="9">
        <f t="shared" si="83"/>
        <v>1026.3870815618493</v>
      </c>
    </row>
    <row r="455" spans="5:19" x14ac:dyDescent="0.3">
      <c r="E455" s="3">
        <f t="shared" si="81"/>
        <v>2199</v>
      </c>
      <c r="F455" s="4">
        <f>F454*SUM(economy!Z245:AB245)/SUM(economy!Z244:AB244)</f>
        <v>16313.671834116025</v>
      </c>
      <c r="G455" s="9">
        <f t="shared" ref="G455:K470" si="87">G454*(1-G$5)+G$4*$F454*$L$4/1000</f>
        <v>236.79260605009324</v>
      </c>
      <c r="H455" s="9">
        <f t="shared" si="87"/>
        <v>278.98199734662478</v>
      </c>
      <c r="I455" s="9">
        <f t="shared" si="87"/>
        <v>198.99323681898906</v>
      </c>
      <c r="J455" s="9">
        <f t="shared" si="87"/>
        <v>36.057907170280423</v>
      </c>
      <c r="K455" s="9">
        <f t="shared" si="87"/>
        <v>1.9669443796427435</v>
      </c>
      <c r="L455" s="9">
        <f t="shared" si="82"/>
        <v>1027.7926917656303</v>
      </c>
      <c r="M455">
        <f t="shared" ref="M455:M518" si="88">F455</f>
        <v>16313.671834116025</v>
      </c>
      <c r="N455" s="2">
        <f t="shared" ref="N455:N518" si="89">N454*(1-N$5)+N$4*$M454*$L$4/1000</f>
        <v>236.79266708295708</v>
      </c>
      <c r="O455" s="2">
        <f t="shared" si="80"/>
        <v>278.98205500826163</v>
      </c>
      <c r="P455" s="2">
        <f t="shared" ref="P455:P518" si="90">P454*(1-P$5)+P$4*$M454*$L$4/1000</f>
        <v>198.99325055893175</v>
      </c>
      <c r="Q455" s="2">
        <f t="shared" ref="Q455:Q518" si="91">Q454*(1-Q$5)+Q$4*$M454*$L$4/1000</f>
        <v>36.057907173810513</v>
      </c>
      <c r="R455" s="2">
        <f t="shared" ref="R455:R518" si="92">R454*(1-R$5)+R$4*$M454*$L$4/1000</f>
        <v>1.9669443796427435</v>
      </c>
      <c r="S455" s="9">
        <f t="shared" si="83"/>
        <v>1027.7928242036037</v>
      </c>
    </row>
    <row r="456" spans="5:19" x14ac:dyDescent="0.3">
      <c r="E456" s="3">
        <f t="shared" si="81"/>
        <v>2200</v>
      </c>
      <c r="F456" s="4">
        <f>F455*SUM(economy!Z246:AB246)/SUM(economy!Z245:AB245)</f>
        <v>16247.500650423799</v>
      </c>
      <c r="G456" s="9">
        <f t="shared" si="87"/>
        <v>237.78827616203461</v>
      </c>
      <c r="H456" s="9">
        <f t="shared" si="87"/>
        <v>279.74630970273307</v>
      </c>
      <c r="I456" s="9">
        <f t="shared" si="87"/>
        <v>198.77310731018474</v>
      </c>
      <c r="J456" s="9">
        <f t="shared" si="87"/>
        <v>35.912782509741376</v>
      </c>
      <c r="K456" s="9">
        <f t="shared" si="87"/>
        <v>1.9589121583115032</v>
      </c>
      <c r="L456" s="9">
        <f t="shared" si="82"/>
        <v>1029.1793878430053</v>
      </c>
      <c r="M456">
        <f t="shared" si="88"/>
        <v>16247.500650423799</v>
      </c>
      <c r="N456" s="2">
        <f t="shared" si="89"/>
        <v>237.78833719489845</v>
      </c>
      <c r="O456" s="2">
        <f t="shared" ref="O456:O519" si="93">O455*(1-O$5)+O$4*$M455*$L$4/1000</f>
        <v>279.74636720574102</v>
      </c>
      <c r="P456" s="2">
        <f t="shared" si="90"/>
        <v>198.77312086570146</v>
      </c>
      <c r="Q456" s="2">
        <f t="shared" si="91"/>
        <v>35.9127825130698</v>
      </c>
      <c r="R456" s="2">
        <f t="shared" si="92"/>
        <v>1.9589121583115032</v>
      </c>
      <c r="S456" s="9">
        <f t="shared" si="83"/>
        <v>1029.1795199377223</v>
      </c>
    </row>
    <row r="457" spans="5:19" x14ac:dyDescent="0.3">
      <c r="E457" s="3">
        <f t="shared" si="81"/>
        <v>2201</v>
      </c>
      <c r="F457" s="4">
        <f>F456*SUM(economy!Z247:AB247)/SUM(economy!Z246:AB246)</f>
        <v>16181.787904556832</v>
      </c>
      <c r="G457" s="9">
        <f t="shared" si="87"/>
        <v>238.77990765713091</v>
      </c>
      <c r="H457" s="9">
        <f t="shared" si="87"/>
        <v>280.50230615601248</v>
      </c>
      <c r="I457" s="9">
        <f t="shared" si="87"/>
        <v>198.54599130452965</v>
      </c>
      <c r="J457" s="9">
        <f t="shared" si="87"/>
        <v>35.768181793952159</v>
      </c>
      <c r="K457" s="9">
        <f t="shared" si="87"/>
        <v>1.9509337414661503</v>
      </c>
      <c r="L457" s="9">
        <f t="shared" si="82"/>
        <v>1030.5473206530914</v>
      </c>
      <c r="M457">
        <f t="shared" si="88"/>
        <v>16181.787904556832</v>
      </c>
      <c r="N457" s="2">
        <f t="shared" si="89"/>
        <v>238.77996868999475</v>
      </c>
      <c r="O457" s="2">
        <f t="shared" si="93"/>
        <v>280.50236350082793</v>
      </c>
      <c r="P457" s="2">
        <f t="shared" si="90"/>
        <v>198.54600467809587</v>
      </c>
      <c r="Q457" s="2">
        <f t="shared" si="91"/>
        <v>35.768181797090435</v>
      </c>
      <c r="R457" s="2">
        <f t="shared" si="92"/>
        <v>1.9509337414661503</v>
      </c>
      <c r="S457" s="9">
        <f t="shared" si="83"/>
        <v>1030.5474524074752</v>
      </c>
    </row>
    <row r="458" spans="5:19" x14ac:dyDescent="0.3">
      <c r="E458" s="3">
        <f t="shared" ref="E458:E521" si="94">1+E457</f>
        <v>2202</v>
      </c>
      <c r="F458" s="4">
        <f>F457*SUM(economy!Z248:AB248)/SUM(economy!Z247:AB247)</f>
        <v>16116.535626102848</v>
      </c>
      <c r="G458" s="9">
        <f t="shared" si="87"/>
        <v>239.7675285151555</v>
      </c>
      <c r="H458" s="9">
        <f t="shared" si="87"/>
        <v>281.25005262956552</v>
      </c>
      <c r="I458" s="9">
        <f t="shared" si="87"/>
        <v>198.31205145237578</v>
      </c>
      <c r="J458" s="9">
        <f t="shared" si="87"/>
        <v>35.624128898852902</v>
      </c>
      <c r="K458" s="9">
        <f t="shared" si="87"/>
        <v>1.943009481593712</v>
      </c>
      <c r="L458" s="9">
        <f t="shared" ref="L458:L521" si="95">SUM(G458:K458,L$5)</f>
        <v>1031.8967709775434</v>
      </c>
      <c r="M458">
        <f t="shared" si="88"/>
        <v>16116.535626102848</v>
      </c>
      <c r="N458" s="2">
        <f t="shared" si="89"/>
        <v>239.76758954801934</v>
      </c>
      <c r="O458" s="2">
        <f t="shared" si="93"/>
        <v>281.25010981662365</v>
      </c>
      <c r="P458" s="2">
        <f t="shared" si="90"/>
        <v>198.31206464643375</v>
      </c>
      <c r="Q458" s="2">
        <f t="shared" si="91"/>
        <v>35.624128901811901</v>
      </c>
      <c r="R458" s="2">
        <f t="shared" si="92"/>
        <v>1.943009481593712</v>
      </c>
      <c r="S458" s="9">
        <f t="shared" ref="S458:S521" si="96">SUM(N458:R458,S$5)</f>
        <v>1031.8969023944824</v>
      </c>
    </row>
    <row r="459" spans="5:19" x14ac:dyDescent="0.3">
      <c r="E459" s="3">
        <f t="shared" si="94"/>
        <v>2203</v>
      </c>
      <c r="F459" s="4">
        <f>F458*SUM(economy!Z249:AB249)/SUM(economy!Z248:AB248)</f>
        <v>16051.745514887083</v>
      </c>
      <c r="G459" s="9">
        <f t="shared" si="87"/>
        <v>240.75116683975332</v>
      </c>
      <c r="H459" s="9">
        <f t="shared" si="87"/>
        <v>281.98961505570986</v>
      </c>
      <c r="I459" s="9">
        <f t="shared" si="87"/>
        <v>198.07144852579648</v>
      </c>
      <c r="J459" s="9">
        <f t="shared" si="87"/>
        <v>35.480646574640865</v>
      </c>
      <c r="K459" s="9">
        <f t="shared" si="87"/>
        <v>1.9351396877741873</v>
      </c>
      <c r="L459" s="9">
        <f t="shared" si="95"/>
        <v>1033.2280166836749</v>
      </c>
      <c r="M459">
        <f t="shared" si="88"/>
        <v>16051.745514887083</v>
      </c>
      <c r="N459" s="2">
        <f t="shared" si="89"/>
        <v>240.75122787261716</v>
      </c>
      <c r="O459" s="2">
        <f t="shared" si="93"/>
        <v>281.98967208544468</v>
      </c>
      <c r="P459" s="2">
        <f t="shared" si="90"/>
        <v>198.07146154275569</v>
      </c>
      <c r="Q459" s="2">
        <f t="shared" si="91"/>
        <v>35.480646577430825</v>
      </c>
      <c r="R459" s="2">
        <f t="shared" si="92"/>
        <v>1.9351396877741873</v>
      </c>
      <c r="S459" s="9">
        <f t="shared" si="96"/>
        <v>1033.2281477660226</v>
      </c>
    </row>
    <row r="460" spans="5:19" x14ac:dyDescent="0.3">
      <c r="E460" s="3">
        <f t="shared" si="94"/>
        <v>2204</v>
      </c>
      <c r="F460" s="4">
        <f>F459*SUM(economy!Z250:AB250)/SUM(economy!Z249:AB249)</f>
        <v>15987.418953702174</v>
      </c>
      <c r="G460" s="9">
        <f t="shared" si="87"/>
        <v>241.7308508383145</v>
      </c>
      <c r="H460" s="9">
        <f t="shared" si="87"/>
        <v>282.7210593449895</v>
      </c>
      <c r="I460" s="9">
        <f t="shared" si="87"/>
        <v>197.82434139425624</v>
      </c>
      <c r="J460" s="9">
        <f t="shared" si="87"/>
        <v>35.337756471376068</v>
      </c>
      <c r="K460" s="9">
        <f t="shared" si="87"/>
        <v>1.9273246272780724</v>
      </c>
      <c r="L460" s="9">
        <f t="shared" si="95"/>
        <v>1034.5413326762146</v>
      </c>
      <c r="M460">
        <f t="shared" si="88"/>
        <v>15987.418953702174</v>
      </c>
      <c r="N460" s="2">
        <f t="shared" si="89"/>
        <v>241.73091187117834</v>
      </c>
      <c r="O460" s="2">
        <f t="shared" si="93"/>
        <v>282.72111621783381</v>
      </c>
      <c r="P460" s="2">
        <f t="shared" si="90"/>
        <v>197.8243542364938</v>
      </c>
      <c r="Q460" s="2">
        <f t="shared" si="91"/>
        <v>35.337756474006646</v>
      </c>
      <c r="R460" s="2">
        <f t="shared" si="92"/>
        <v>1.9273246272780724</v>
      </c>
      <c r="S460" s="9">
        <f t="shared" si="96"/>
        <v>1034.5414634267906</v>
      </c>
    </row>
    <row r="461" spans="5:19" x14ac:dyDescent="0.3">
      <c r="E461" s="3">
        <f t="shared" si="94"/>
        <v>2205</v>
      </c>
      <c r="F461" s="4">
        <f>F460*SUM(economy!Z251:AB251)/SUM(economy!Z250:AB250)</f>
        <v>15923.557020769671</v>
      </c>
      <c r="G461" s="9">
        <f t="shared" si="87"/>
        <v>242.70660880262497</v>
      </c>
      <c r="H461" s="9">
        <f t="shared" si="87"/>
        <v>283.44445135646606</v>
      </c>
      <c r="I461" s="9">
        <f t="shared" si="87"/>
        <v>197.57088700251913</v>
      </c>
      <c r="J461" s="9">
        <f t="shared" si="87"/>
        <v>35.19547916461827</v>
      </c>
      <c r="K461" s="9">
        <f t="shared" si="87"/>
        <v>1.9195645271329602</v>
      </c>
      <c r="L461" s="9">
        <f t="shared" si="95"/>
        <v>1035.8369908533614</v>
      </c>
      <c r="M461">
        <f t="shared" si="88"/>
        <v>15923.557020769671</v>
      </c>
      <c r="N461" s="2">
        <f t="shared" si="89"/>
        <v>242.70666983548881</v>
      </c>
      <c r="O461" s="2">
        <f t="shared" si="93"/>
        <v>283.44450807285148</v>
      </c>
      <c r="P461" s="2">
        <f t="shared" si="90"/>
        <v>197.57089967238028</v>
      </c>
      <c r="Q461" s="2">
        <f t="shared" si="91"/>
        <v>35.195479167098576</v>
      </c>
      <c r="R461" s="2">
        <f t="shared" si="92"/>
        <v>1.9195645271329602</v>
      </c>
      <c r="S461" s="9">
        <f t="shared" si="96"/>
        <v>1035.8371212749521</v>
      </c>
    </row>
    <row r="462" spans="5:19" x14ac:dyDescent="0.3">
      <c r="E462" s="3">
        <f t="shared" si="94"/>
        <v>2206</v>
      </c>
      <c r="F462" s="4">
        <f>F461*SUM(economy!Z252:AB252)/SUM(economy!Z251:AB251)</f>
        <v>15860.160501930723</v>
      </c>
      <c r="G462" s="9">
        <f t="shared" si="87"/>
        <v>243.67846909027759</v>
      </c>
      <c r="H462" s="9">
        <f t="shared" si="87"/>
        <v>284.15985686926257</v>
      </c>
      <c r="I462" s="9">
        <f t="shared" si="87"/>
        <v>197.31124035072631</v>
      </c>
      <c r="J462" s="9">
        <f t="shared" si="87"/>
        <v>35.053834181062008</v>
      </c>
      <c r="K462" s="9">
        <f t="shared" si="87"/>
        <v>1.9118595756587766</v>
      </c>
      <c r="L462" s="9">
        <f t="shared" si="95"/>
        <v>1037.1152600669873</v>
      </c>
      <c r="M462">
        <f t="shared" si="88"/>
        <v>15860.160501930723</v>
      </c>
      <c r="N462" s="2">
        <f t="shared" si="89"/>
        <v>243.67853012314143</v>
      </c>
      <c r="O462" s="2">
        <f t="shared" si="93"/>
        <v>284.15991342961951</v>
      </c>
      <c r="P462" s="2">
        <f t="shared" si="90"/>
        <v>197.31125285052477</v>
      </c>
      <c r="Q462" s="2">
        <f t="shared" si="91"/>
        <v>35.053834183400625</v>
      </c>
      <c r="R462" s="2">
        <f t="shared" si="92"/>
        <v>1.9118595756587766</v>
      </c>
      <c r="S462" s="9">
        <f t="shared" si="96"/>
        <v>1037.1153901623452</v>
      </c>
    </row>
    <row r="463" spans="5:19" x14ac:dyDescent="0.3">
      <c r="E463" s="3">
        <f t="shared" si="94"/>
        <v>2207</v>
      </c>
      <c r="F463" s="4">
        <f>F462*SUM(economy!Z253:AB253)/SUM(economy!Z252:AB252)</f>
        <v>15797.229902564593</v>
      </c>
      <c r="G463" s="9">
        <f t="shared" si="87"/>
        <v>244.64646010682736</v>
      </c>
      <c r="H463" s="9">
        <f t="shared" si="87"/>
        <v>284.86734155532957</v>
      </c>
      <c r="I463" s="9">
        <f t="shared" si="87"/>
        <v>197.04555447657225</v>
      </c>
      <c r="J463" s="9">
        <f t="shared" si="87"/>
        <v>34.912840024138035</v>
      </c>
      <c r="K463" s="9">
        <f t="shared" si="87"/>
        <v>1.9042099239712811</v>
      </c>
      <c r="L463" s="9">
        <f t="shared" si="95"/>
        <v>1038.3764060868386</v>
      </c>
      <c r="M463">
        <f t="shared" si="88"/>
        <v>15797.229902564593</v>
      </c>
      <c r="N463" s="2">
        <f t="shared" si="89"/>
        <v>244.6465211396912</v>
      </c>
      <c r="O463" s="2">
        <f t="shared" si="93"/>
        <v>284.86739796008726</v>
      </c>
      <c r="P463" s="2">
        <f t="shared" si="90"/>
        <v>197.04556680859071</v>
      </c>
      <c r="Q463" s="2">
        <f t="shared" si="91"/>
        <v>34.912840026343055</v>
      </c>
      <c r="R463" s="2">
        <f t="shared" si="92"/>
        <v>1.9042099239712811</v>
      </c>
      <c r="S463" s="9">
        <f t="shared" si="96"/>
        <v>1038.3765358586834</v>
      </c>
    </row>
    <row r="464" spans="5:19" x14ac:dyDescent="0.3">
      <c r="E464" s="3">
        <f t="shared" si="94"/>
        <v>2208</v>
      </c>
      <c r="F464" s="4">
        <f>F463*SUM(economy!Z254:AB254)/SUM(economy!Z253:AB253)</f>
        <v>15734.765459233713</v>
      </c>
      <c r="G464" s="9">
        <f t="shared" si="87"/>
        <v>245.61061028867402</v>
      </c>
      <c r="H464" s="9">
        <f t="shared" si="87"/>
        <v>285.56697095340547</v>
      </c>
      <c r="I464" s="9">
        <f t="shared" si="87"/>
        <v>196.77398043951072</v>
      </c>
      <c r="J464" s="9">
        <f t="shared" si="87"/>
        <v>34.772514199551082</v>
      </c>
      <c r="K464" s="9">
        <f t="shared" si="87"/>
        <v>1.8966156874535414</v>
      </c>
      <c r="L464" s="9">
        <f t="shared" si="95"/>
        <v>1039.6206915685948</v>
      </c>
      <c r="M464">
        <f t="shared" si="88"/>
        <v>15734.765459233713</v>
      </c>
      <c r="N464" s="2">
        <f t="shared" si="89"/>
        <v>245.61067132153786</v>
      </c>
      <c r="O464" s="2">
        <f t="shared" si="93"/>
        <v>285.56702720299199</v>
      </c>
      <c r="P464" s="2">
        <f t="shared" si="90"/>
        <v>196.77399260600123</v>
      </c>
      <c r="Q464" s="2">
        <f t="shared" si="91"/>
        <v>34.772514201630131</v>
      </c>
      <c r="R464" s="2">
        <f t="shared" si="92"/>
        <v>1.8966156874535414</v>
      </c>
      <c r="S464" s="9">
        <f t="shared" si="96"/>
        <v>1039.6208210196146</v>
      </c>
    </row>
    <row r="465" spans="5:19" x14ac:dyDescent="0.3">
      <c r="E465" s="3">
        <f t="shared" si="94"/>
        <v>2209</v>
      </c>
      <c r="F465" s="4">
        <f>F464*SUM(economy!Z255:AB255)/SUM(economy!Z254:AB254)</f>
        <v>15672.767151054866</v>
      </c>
      <c r="G465" s="9">
        <f t="shared" si="87"/>
        <v>246.57094808665542</v>
      </c>
      <c r="H465" s="9">
        <f t="shared" si="87"/>
        <v>286.25881044414217</v>
      </c>
      <c r="I465" s="9">
        <f t="shared" si="87"/>
        <v>196.49666730692232</v>
      </c>
      <c r="J465" s="9">
        <f t="shared" si="87"/>
        <v>34.632873240725552</v>
      </c>
      <c r="K465" s="9">
        <f t="shared" si="87"/>
        <v>1.8890769471951419</v>
      </c>
      <c r="L465" s="9">
        <f t="shared" si="95"/>
        <v>1040.8483760256404</v>
      </c>
      <c r="M465">
        <f t="shared" si="88"/>
        <v>15672.767151054866</v>
      </c>
      <c r="N465" s="2">
        <f t="shared" si="89"/>
        <v>246.57100911951926</v>
      </c>
      <c r="O465" s="2">
        <f t="shared" si="93"/>
        <v>286.25886653898442</v>
      </c>
      <c r="P465" s="2">
        <f t="shared" si="90"/>
        <v>196.49667931010671</v>
      </c>
      <c r="Q465" s="2">
        <f t="shared" si="91"/>
        <v>34.632873242685832</v>
      </c>
      <c r="R465" s="2">
        <f t="shared" si="92"/>
        <v>1.8890769471951419</v>
      </c>
      <c r="S465" s="9">
        <f t="shared" si="96"/>
        <v>1040.8485051584912</v>
      </c>
    </row>
    <row r="466" spans="5:19" x14ac:dyDescent="0.3">
      <c r="E466" s="3">
        <f t="shared" si="94"/>
        <v>2210</v>
      </c>
      <c r="F466" s="4">
        <f>F465*SUM(economy!Z256:AB256)/SUM(economy!Z255:AB255)</f>
        <v>15611.234710796207</v>
      </c>
      <c r="G466" s="9">
        <f t="shared" si="87"/>
        <v>247.52750195033482</v>
      </c>
      <c r="H466" s="9">
        <f t="shared" si="87"/>
        <v>286.94292522636658</v>
      </c>
      <c r="I466" s="9">
        <f t="shared" si="87"/>
        <v>196.21376214217617</v>
      </c>
      <c r="J466" s="9">
        <f t="shared" si="87"/>
        <v>34.493932734132208</v>
      </c>
      <c r="K466" s="9">
        <f t="shared" si="87"/>
        <v>1.8815937513989702</v>
      </c>
      <c r="L466" s="9">
        <f t="shared" si="95"/>
        <v>1042.0597158044088</v>
      </c>
      <c r="M466">
        <f t="shared" si="88"/>
        <v>15611.234710796207</v>
      </c>
      <c r="N466" s="2">
        <f t="shared" si="89"/>
        <v>247.52756298319866</v>
      </c>
      <c r="O466" s="2">
        <f t="shared" si="93"/>
        <v>286.94298116689026</v>
      </c>
      <c r="P466" s="2">
        <f t="shared" si="90"/>
        <v>196.21377398424642</v>
      </c>
      <c r="Q466" s="2">
        <f t="shared" si="91"/>
        <v>34.493932735980501</v>
      </c>
      <c r="R466" s="2">
        <f t="shared" si="92"/>
        <v>1.8815937513989702</v>
      </c>
      <c r="S466" s="9">
        <f t="shared" si="96"/>
        <v>1042.059844621715</v>
      </c>
    </row>
    <row r="467" spans="5:19" x14ac:dyDescent="0.3">
      <c r="E467" s="3">
        <f t="shared" si="94"/>
        <v>2211</v>
      </c>
      <c r="F467" s="4">
        <f>F466*SUM(economy!Z257:AB257)/SUM(economy!Z256:AB256)</f>
        <v>15550.167635700409</v>
      </c>
      <c r="G467" s="9">
        <f t="shared" si="87"/>
        <v>248.48030031296557</v>
      </c>
      <c r="H467" s="9">
        <f t="shared" si="87"/>
        <v>287.6193802944494</v>
      </c>
      <c r="I467" s="9">
        <f t="shared" si="87"/>
        <v>195.92540999451867</v>
      </c>
      <c r="J467" s="9">
        <f t="shared" si="87"/>
        <v>34.355707344470503</v>
      </c>
      <c r="K467" s="9">
        <f t="shared" si="87"/>
        <v>1.8741661167554589</v>
      </c>
      <c r="L467" s="9">
        <f t="shared" si="95"/>
        <v>1043.2549640631596</v>
      </c>
      <c r="M467">
        <f t="shared" si="88"/>
        <v>15550.167635700409</v>
      </c>
      <c r="N467" s="2">
        <f t="shared" si="89"/>
        <v>248.48036134582941</v>
      </c>
      <c r="O467" s="2">
        <f t="shared" si="93"/>
        <v>287.61943608107907</v>
      </c>
      <c r="P467" s="2">
        <f t="shared" si="90"/>
        <v>195.92542167763736</v>
      </c>
      <c r="Q467" s="2">
        <f t="shared" si="91"/>
        <v>34.355707346213208</v>
      </c>
      <c r="R467" s="2">
        <f t="shared" si="92"/>
        <v>1.8741661167554589</v>
      </c>
      <c r="S467" s="9">
        <f t="shared" si="96"/>
        <v>1043.2550925675146</v>
      </c>
    </row>
    <row r="468" spans="5:19" x14ac:dyDescent="0.3">
      <c r="E468" s="3">
        <f t="shared" si="94"/>
        <v>2212</v>
      </c>
      <c r="F468" s="4">
        <f>F467*SUM(economy!Z258:AB258)/SUM(economy!Z257:AB257)</f>
        <v>15489.565198034721</v>
      </c>
      <c r="G468" s="9">
        <f t="shared" si="87"/>
        <v>249.42937157711629</v>
      </c>
      <c r="H468" s="9">
        <f t="shared" si="87"/>
        <v>288.28824041675273</v>
      </c>
      <c r="I468" s="9">
        <f t="shared" si="87"/>
        <v>195.63175389072438</v>
      </c>
      <c r="J468" s="9">
        <f t="shared" si="87"/>
        <v>34.218210839682627</v>
      </c>
      <c r="K468" s="9">
        <f t="shared" si="87"/>
        <v>1.8667940297842369</v>
      </c>
      <c r="L468" s="9">
        <f t="shared" si="95"/>
        <v>1044.4343707540602</v>
      </c>
      <c r="M468">
        <f t="shared" si="88"/>
        <v>15489.565198034721</v>
      </c>
      <c r="N468" s="2">
        <f t="shared" si="89"/>
        <v>249.42943260998013</v>
      </c>
      <c r="O468" s="2">
        <f t="shared" si="93"/>
        <v>288.28829604991171</v>
      </c>
      <c r="P468" s="2">
        <f t="shared" si="90"/>
        <v>195.63176541702506</v>
      </c>
      <c r="Q468" s="2">
        <f t="shared" si="91"/>
        <v>34.218210841325778</v>
      </c>
      <c r="R468" s="2">
        <f t="shared" si="92"/>
        <v>1.8667940297842369</v>
      </c>
      <c r="S468" s="9">
        <f t="shared" si="96"/>
        <v>1044.4344989480269</v>
      </c>
    </row>
    <row r="469" spans="5:19" x14ac:dyDescent="0.3">
      <c r="E469" s="3">
        <f t="shared" si="94"/>
        <v>2213</v>
      </c>
      <c r="F469" s="4">
        <f>F468*SUM(economy!Z259:AB259)/SUM(economy!Z258:AB258)</f>
        <v>15429.426455368926</v>
      </c>
      <c r="G469" s="9">
        <f t="shared" si="87"/>
        <v>250.37474410094001</v>
      </c>
      <c r="H469" s="9">
        <f t="shared" si="87"/>
        <v>288.94957011512713</v>
      </c>
      <c r="I469" s="9">
        <f t="shared" si="87"/>
        <v>195.33293482844357</v>
      </c>
      <c r="J469" s="9">
        <f t="shared" si="87"/>
        <v>34.081456115776895</v>
      </c>
      <c r="K469" s="9">
        <f t="shared" si="87"/>
        <v>1.8594774481431888</v>
      </c>
      <c r="L469" s="9">
        <f t="shared" si="95"/>
        <v>1045.5981826084308</v>
      </c>
      <c r="M469">
        <f t="shared" si="88"/>
        <v>15429.426455368926</v>
      </c>
      <c r="N469" s="2">
        <f t="shared" si="89"/>
        <v>250.37480513380385</v>
      </c>
      <c r="O469" s="2">
        <f t="shared" si="93"/>
        <v>288.94962559523765</v>
      </c>
      <c r="P469" s="2">
        <f t="shared" si="90"/>
        <v>195.33294620003116</v>
      </c>
      <c r="Q469" s="2">
        <f t="shared" si="91"/>
        <v>34.081456117326177</v>
      </c>
      <c r="R469" s="2">
        <f t="shared" si="92"/>
        <v>1.8594774481431888</v>
      </c>
      <c r="S469" s="9">
        <f t="shared" si="96"/>
        <v>1045.5983104945421</v>
      </c>
    </row>
    <row r="470" spans="5:19" x14ac:dyDescent="0.3">
      <c r="E470" s="3">
        <f t="shared" si="94"/>
        <v>2214</v>
      </c>
      <c r="F470" s="4">
        <f>F469*SUM(economy!Z260:AB260)/SUM(economy!Z259:AB259)</f>
        <v>15369.750260582465</v>
      </c>
      <c r="G470" s="9">
        <f t="shared" si="87"/>
        <v>251.3164461850705</v>
      </c>
      <c r="H470" s="9">
        <f t="shared" si="87"/>
        <v>289.6034336454307</v>
      </c>
      <c r="I470" s="9">
        <f t="shared" si="87"/>
        <v>195.02909177118349</v>
      </c>
      <c r="J470" s="9">
        <f t="shared" si="87"/>
        <v>33.945455221439317</v>
      </c>
      <c r="K470" s="9">
        <f t="shared" si="87"/>
        <v>1.8522163019049738</v>
      </c>
      <c r="L470" s="9">
        <f t="shared" si="95"/>
        <v>1046.7466431250291</v>
      </c>
      <c r="M470">
        <f t="shared" si="88"/>
        <v>15369.750260582465</v>
      </c>
      <c r="N470" s="2">
        <f t="shared" si="89"/>
        <v>251.31650721793434</v>
      </c>
      <c r="O470" s="2">
        <f t="shared" si="93"/>
        <v>289.60348897291379</v>
      </c>
      <c r="P470" s="2">
        <f t="shared" si="90"/>
        <v>195.02910299013462</v>
      </c>
      <c r="Q470" s="2">
        <f t="shared" si="91"/>
        <v>33.945455222900094</v>
      </c>
      <c r="R470" s="2">
        <f t="shared" si="92"/>
        <v>1.8522163019049738</v>
      </c>
      <c r="S470" s="9">
        <f t="shared" si="96"/>
        <v>1046.7467707057879</v>
      </c>
    </row>
    <row r="471" spans="5:19" x14ac:dyDescent="0.3">
      <c r="E471" s="3">
        <f t="shared" si="94"/>
        <v>2215</v>
      </c>
      <c r="F471" s="4">
        <f>F470*SUM(economy!Z261:AB261)/SUM(economy!Z260:AB260)</f>
        <v>15310.535271602645</v>
      </c>
      <c r="G471" s="9">
        <f t="shared" ref="G471:K486" si="97">G470*(1-G$5)+G$4*$F470*$L$4/1000</f>
        <v>252.25450606012953</v>
      </c>
      <c r="H471" s="9">
        <f t="shared" si="97"/>
        <v>290.24989497904073</v>
      </c>
      <c r="I471" s="9">
        <f t="shared" si="97"/>
        <v>194.72036164486025</v>
      </c>
      <c r="J471" s="9">
        <f t="shared" si="97"/>
        <v>33.810219382413798</v>
      </c>
      <c r="K471" s="9">
        <f t="shared" si="97"/>
        <v>1.8450104948010901</v>
      </c>
      <c r="L471" s="9">
        <f t="shared" si="95"/>
        <v>1047.8799925612454</v>
      </c>
      <c r="M471">
        <f t="shared" si="88"/>
        <v>15310.535271602645</v>
      </c>
      <c r="N471" s="2">
        <f t="shared" si="89"/>
        <v>252.25456709299337</v>
      </c>
      <c r="O471" s="2">
        <f t="shared" si="93"/>
        <v>290.24995015431625</v>
      </c>
      <c r="P471" s="2">
        <f t="shared" si="90"/>
        <v>194.7203727132237</v>
      </c>
      <c r="Q471" s="2">
        <f t="shared" si="91"/>
        <v>33.810219383791129</v>
      </c>
      <c r="R471" s="2">
        <f t="shared" si="92"/>
        <v>1.8450104948010901</v>
      </c>
      <c r="S471" s="9">
        <f t="shared" si="96"/>
        <v>1047.8801198391257</v>
      </c>
    </row>
    <row r="472" spans="5:19" x14ac:dyDescent="0.3">
      <c r="E472" s="3">
        <f t="shared" si="94"/>
        <v>2216</v>
      </c>
      <c r="F472" s="4">
        <f>F471*SUM(economy!Z262:AB262)/SUM(economy!Z261:AB261)</f>
        <v>15251.779960875883</v>
      </c>
      <c r="G472" s="9">
        <f t="shared" si="97"/>
        <v>253.18895187482829</v>
      </c>
      <c r="H472" s="9">
        <f t="shared" si="97"/>
        <v>290.88901778533119</v>
      </c>
      <c r="I472" s="9">
        <f t="shared" si="97"/>
        <v>194.40687933586003</v>
      </c>
      <c r="J472" s="9">
        <f t="shared" si="97"/>
        <v>33.675759025632516</v>
      </c>
      <c r="K472" s="9">
        <f t="shared" si="97"/>
        <v>1.837859905433632</v>
      </c>
      <c r="L472" s="9">
        <f t="shared" si="95"/>
        <v>1048.9984679270856</v>
      </c>
      <c r="M472">
        <f t="shared" si="88"/>
        <v>15251.779960875883</v>
      </c>
      <c r="N472" s="2">
        <f t="shared" si="89"/>
        <v>253.18901290769213</v>
      </c>
      <c r="O472" s="2">
        <f t="shared" si="93"/>
        <v>290.8890728088179</v>
      </c>
      <c r="P472" s="2">
        <f t="shared" si="90"/>
        <v>194.40689025565709</v>
      </c>
      <c r="Q472" s="2">
        <f t="shared" si="91"/>
        <v>33.675759026931161</v>
      </c>
      <c r="R472" s="2">
        <f t="shared" si="92"/>
        <v>1.837859905433632</v>
      </c>
      <c r="S472" s="9">
        <f t="shared" si="96"/>
        <v>1048.998594904532</v>
      </c>
    </row>
    <row r="473" spans="5:19" x14ac:dyDescent="0.3">
      <c r="E473" s="3">
        <f t="shared" si="94"/>
        <v>2217</v>
      </c>
      <c r="F473" s="4">
        <f>F472*SUM(economy!Z263:AB263)/SUM(economy!Z262:AB262)</f>
        <v>15193.482624574288</v>
      </c>
      <c r="G473" s="9">
        <f t="shared" si="97"/>
        <v>254.119811684647</v>
      </c>
      <c r="H473" s="9">
        <f t="shared" si="97"/>
        <v>291.52086541508743</v>
      </c>
      <c r="I473" s="9">
        <f t="shared" si="97"/>
        <v>194.08877769054922</v>
      </c>
      <c r="J473" s="9">
        <f t="shared" si="97"/>
        <v>33.542083803079457</v>
      </c>
      <c r="K473" s="9">
        <f t="shared" si="97"/>
        <v>1.8307643884549172</v>
      </c>
      <c r="L473" s="9">
        <f t="shared" si="95"/>
        <v>1050.102302981818</v>
      </c>
      <c r="M473">
        <f t="shared" si="88"/>
        <v>15193.482624574288</v>
      </c>
      <c r="N473" s="2">
        <f t="shared" si="89"/>
        <v>254.11987271751084</v>
      </c>
      <c r="O473" s="2">
        <f t="shared" si="93"/>
        <v>291.5209202872029</v>
      </c>
      <c r="P473" s="2">
        <f t="shared" si="90"/>
        <v>194.08878846377402</v>
      </c>
      <c r="Q473" s="2">
        <f t="shared" si="91"/>
        <v>33.542083804303914</v>
      </c>
      <c r="R473" s="2">
        <f t="shared" si="92"/>
        <v>1.8307643884549172</v>
      </c>
      <c r="S473" s="9">
        <f t="shared" si="96"/>
        <v>1050.1024296612466</v>
      </c>
    </row>
    <row r="474" spans="5:19" x14ac:dyDescent="0.3">
      <c r="E474" s="3">
        <f t="shared" si="94"/>
        <v>2218</v>
      </c>
      <c r="F474" s="4">
        <f>F473*SUM(economy!Z264:AB264)/SUM(economy!Z263:AB263)</f>
        <v>15135.641391540012</v>
      </c>
      <c r="G474" s="9">
        <f t="shared" si="97"/>
        <v>255.04711344107642</v>
      </c>
      <c r="H474" s="9">
        <f t="shared" si="97"/>
        <v>292.14550088483111</v>
      </c>
      <c r="I474" s="9">
        <f t="shared" si="97"/>
        <v>193.76618751617434</v>
      </c>
      <c r="J474" s="9">
        <f t="shared" si="97"/>
        <v>33.409202615371321</v>
      </c>
      <c r="K474" s="9">
        <f t="shared" si="97"/>
        <v>1.8237237757152003</v>
      </c>
      <c r="L474" s="9">
        <f t="shared" si="95"/>
        <v>1051.1917282331683</v>
      </c>
      <c r="M474">
        <f t="shared" si="88"/>
        <v>15135.641391540012</v>
      </c>
      <c r="N474" s="2">
        <f t="shared" si="89"/>
        <v>255.04717447394026</v>
      </c>
      <c r="O474" s="2">
        <f t="shared" si="93"/>
        <v>292.14555560599177</v>
      </c>
      <c r="P474" s="2">
        <f t="shared" si="90"/>
        <v>193.76619814479429</v>
      </c>
      <c r="Q474" s="2">
        <f t="shared" si="91"/>
        <v>33.409202616525825</v>
      </c>
      <c r="R474" s="2">
        <f t="shared" si="92"/>
        <v>1.8237237757152003</v>
      </c>
      <c r="S474" s="9">
        <f t="shared" si="96"/>
        <v>1051.1918546169672</v>
      </c>
    </row>
    <row r="475" spans="5:19" x14ac:dyDescent="0.3">
      <c r="E475" s="3">
        <f t="shared" si="94"/>
        <v>2219</v>
      </c>
      <c r="F475" s="4">
        <f>F474*SUM(economy!Z265:AB265)/SUM(economy!Z264:AB264)</f>
        <v>15078.25423197041</v>
      </c>
      <c r="G475" s="9">
        <f t="shared" si="97"/>
        <v>255.97088498140516</v>
      </c>
      <c r="H475" s="9">
        <f t="shared" si="97"/>
        <v>292.76298686202796</v>
      </c>
      <c r="I475" s="9">
        <f t="shared" si="97"/>
        <v>193.43923758309353</v>
      </c>
      <c r="J475" s="9">
        <f t="shared" si="97"/>
        <v>33.277123635041079</v>
      </c>
      <c r="K475" s="9">
        <f t="shared" si="97"/>
        <v>1.8167378773787191</v>
      </c>
      <c r="L475" s="9">
        <f t="shared" si="95"/>
        <v>1052.2669709389465</v>
      </c>
      <c r="M475">
        <f t="shared" si="88"/>
        <v>15078.25423197041</v>
      </c>
      <c r="N475" s="2">
        <f t="shared" si="89"/>
        <v>255.970946014269</v>
      </c>
      <c r="O475" s="2">
        <f t="shared" si="93"/>
        <v>292.76304143264906</v>
      </c>
      <c r="P475" s="2">
        <f t="shared" si="90"/>
        <v>193.4392480690496</v>
      </c>
      <c r="Q475" s="2">
        <f t="shared" si="91"/>
        <v>33.27712363612963</v>
      </c>
      <c r="R475" s="2">
        <f t="shared" si="92"/>
        <v>1.8167378773787191</v>
      </c>
      <c r="S475" s="9">
        <f t="shared" si="96"/>
        <v>1052.2670970294762</v>
      </c>
    </row>
    <row r="476" spans="5:19" x14ac:dyDescent="0.3">
      <c r="E476" s="3">
        <f t="shared" si="94"/>
        <v>2220</v>
      </c>
      <c r="F476" s="4">
        <f>F475*SUM(economy!Z266:AB266)/SUM(economy!Z265:AB265)</f>
        <v>15021.318965846967</v>
      </c>
      <c r="G476" s="9">
        <f t="shared" si="97"/>
        <v>256.89115401903717</v>
      </c>
      <c r="H476" s="9">
        <f t="shared" si="97"/>
        <v>293.37338565115175</v>
      </c>
      <c r="I476" s="9">
        <f t="shared" si="97"/>
        <v>193.10805462828307</v>
      </c>
      <c r="J476" s="9">
        <f t="shared" si="97"/>
        <v>33.145854329510847</v>
      </c>
      <c r="K476" s="9">
        <f t="shared" si="97"/>
        <v>1.8098064830083644</v>
      </c>
      <c r="L476" s="9">
        <f t="shared" si="95"/>
        <v>1053.3282551109912</v>
      </c>
      <c r="M476">
        <f t="shared" si="88"/>
        <v>15021.318965846967</v>
      </c>
      <c r="N476" s="2">
        <f t="shared" si="89"/>
        <v>256.89121505190099</v>
      </c>
      <c r="O476" s="2">
        <f t="shared" si="93"/>
        <v>293.37344007164745</v>
      </c>
      <c r="P476" s="2">
        <f t="shared" si="90"/>
        <v>193.10806497349017</v>
      </c>
      <c r="Q476" s="2">
        <f t="shared" si="91"/>
        <v>33.145854330537219</v>
      </c>
      <c r="R476" s="2">
        <f t="shared" si="92"/>
        <v>1.8098064830083644</v>
      </c>
      <c r="S476" s="9">
        <f t="shared" si="96"/>
        <v>1053.3283809105842</v>
      </c>
    </row>
    <row r="477" spans="5:19" x14ac:dyDescent="0.3">
      <c r="E477" s="3">
        <f t="shared" si="94"/>
        <v>2221</v>
      </c>
      <c r="F477" s="4">
        <f>F476*SUM(economy!Z267:AB267)/SUM(economy!Z266:AB266)</f>
        <v>14964.833271110911</v>
      </c>
      <c r="G477" s="9">
        <f t="shared" si="97"/>
        <v>257.80794813432362</v>
      </c>
      <c r="H477" s="9">
        <f t="shared" si="97"/>
        <v>293.97675918057826</v>
      </c>
      <c r="I477" s="9">
        <f t="shared" si="97"/>
        <v>192.77276336006292</v>
      </c>
      <c r="J477" s="9">
        <f t="shared" si="97"/>
        <v>33.015401483741677</v>
      </c>
      <c r="K477" s="9">
        <f t="shared" si="97"/>
        <v>1.8029293626192908</v>
      </c>
      <c r="L477" s="9">
        <f t="shared" si="95"/>
        <v>1054.3758015213257</v>
      </c>
      <c r="M477">
        <f t="shared" si="88"/>
        <v>14964.833271110911</v>
      </c>
      <c r="N477" s="2">
        <f t="shared" si="89"/>
        <v>257.80800916718744</v>
      </c>
      <c r="O477" s="2">
        <f t="shared" si="93"/>
        <v>293.97681345136152</v>
      </c>
      <c r="P477" s="2">
        <f t="shared" si="90"/>
        <v>192.77277356641031</v>
      </c>
      <c r="Q477" s="2">
        <f t="shared" si="91"/>
        <v>33.015401484709415</v>
      </c>
      <c r="R477" s="2">
        <f t="shared" si="92"/>
        <v>1.8029293626192908</v>
      </c>
      <c r="S477" s="9">
        <f t="shared" si="96"/>
        <v>1054.375927032288</v>
      </c>
    </row>
    <row r="478" spans="5:19" x14ac:dyDescent="0.3">
      <c r="E478" s="3">
        <f t="shared" si="94"/>
        <v>2222</v>
      </c>
      <c r="F478" s="4">
        <f>F477*SUM(economy!Z268:AB268)/SUM(economy!Z267:AB267)</f>
        <v>14908.794691589459</v>
      </c>
      <c r="G478" s="9">
        <f t="shared" si="97"/>
        <v>258.72129476589379</v>
      </c>
      <c r="H478" s="9">
        <f t="shared" si="97"/>
        <v>294.5731689902828</v>
      </c>
      <c r="I478" s="9">
        <f t="shared" si="97"/>
        <v>192.43348646398729</v>
      </c>
      <c r="J478" s="9">
        <f t="shared" si="97"/>
        <v>32.88577122254901</v>
      </c>
      <c r="K478" s="9">
        <f t="shared" si="97"/>
        <v>1.796106267701794</v>
      </c>
      <c r="L478" s="9">
        <f t="shared" si="95"/>
        <v>1055.4098277104147</v>
      </c>
      <c r="M478">
        <f t="shared" si="88"/>
        <v>14908.794691589459</v>
      </c>
      <c r="N478" s="2">
        <f t="shared" si="89"/>
        <v>258.7213557987576</v>
      </c>
      <c r="O478" s="2">
        <f t="shared" si="93"/>
        <v>294.57322311176551</v>
      </c>
      <c r="P478" s="2">
        <f t="shared" si="90"/>
        <v>192.4334965333388</v>
      </c>
      <c r="Q478" s="2">
        <f t="shared" si="91"/>
        <v>32.885771223461468</v>
      </c>
      <c r="R478" s="2">
        <f t="shared" si="92"/>
        <v>1.796106267701794</v>
      </c>
      <c r="S478" s="9">
        <f t="shared" si="96"/>
        <v>1055.4099529350251</v>
      </c>
    </row>
    <row r="479" spans="5:19" x14ac:dyDescent="0.3">
      <c r="E479" s="3">
        <f t="shared" si="94"/>
        <v>2223</v>
      </c>
      <c r="F479" s="4">
        <f>F478*SUM(economy!Z269:AB269)/SUM(economy!Z268:AB268)</f>
        <v>14853.200644675775</v>
      </c>
      <c r="G479" s="9">
        <f t="shared" si="97"/>
        <v>259.63122120246965</v>
      </c>
      <c r="H479" s="9">
        <f t="shared" si="97"/>
        <v>295.1626762203158</v>
      </c>
      <c r="I479" s="9">
        <f t="shared" si="97"/>
        <v>192.0903446098468</v>
      </c>
      <c r="J479" s="9">
        <f t="shared" si="97"/>
        <v>32.756969032573657</v>
      </c>
      <c r="K479" s="9">
        <f t="shared" si="97"/>
        <v>1.7893369322138439</v>
      </c>
      <c r="L479" s="9">
        <f t="shared" si="95"/>
        <v>1056.4305479974198</v>
      </c>
      <c r="M479">
        <f t="shared" si="88"/>
        <v>14853.200644675775</v>
      </c>
      <c r="N479" s="2">
        <f t="shared" si="89"/>
        <v>259.63128223533346</v>
      </c>
      <c r="O479" s="2">
        <f t="shared" si="93"/>
        <v>295.16273019290873</v>
      </c>
      <c r="P479" s="2">
        <f t="shared" si="90"/>
        <v>192.09035454404125</v>
      </c>
      <c r="Q479" s="2">
        <f t="shared" si="91"/>
        <v>32.75696903343399</v>
      </c>
      <c r="R479" s="2">
        <f t="shared" si="92"/>
        <v>1.7893369322138439</v>
      </c>
      <c r="S479" s="9">
        <f t="shared" si="96"/>
        <v>1056.4306729379314</v>
      </c>
    </row>
    <row r="480" spans="5:19" x14ac:dyDescent="0.3">
      <c r="E480" s="3">
        <f t="shared" si="94"/>
        <v>2224</v>
      </c>
      <c r="F480" s="4">
        <f>F479*SUM(economy!Z270:AB270)/SUM(economy!Z269:AB269)</f>
        <v>14798.048428766539</v>
      </c>
      <c r="G480" s="9">
        <f t="shared" si="97"/>
        <v>260.53775457514939</v>
      </c>
      <c r="H480" s="9">
        <f t="shared" si="97"/>
        <v>295.74534160003128</v>
      </c>
      <c r="I480" s="9">
        <f t="shared" si="97"/>
        <v>191.74345645973054</v>
      </c>
      <c r="J480" s="9">
        <f t="shared" si="97"/>
        <v>32.628999783899012</v>
      </c>
      <c r="K480" s="9">
        <f t="shared" si="97"/>
        <v>1.7826210735436443</v>
      </c>
      <c r="L480" s="9">
        <f t="shared" si="95"/>
        <v>1057.4381734923536</v>
      </c>
      <c r="M480">
        <f t="shared" si="88"/>
        <v>14798.048428766539</v>
      </c>
      <c r="N480" s="2">
        <f t="shared" si="89"/>
        <v>260.5378156080132</v>
      </c>
      <c r="O480" s="2">
        <f t="shared" si="93"/>
        <v>295.74539542414396</v>
      </c>
      <c r="P480" s="2">
        <f t="shared" si="90"/>
        <v>191.7434662605821</v>
      </c>
      <c r="Q480" s="2">
        <f t="shared" si="91"/>
        <v>32.628999784710196</v>
      </c>
      <c r="R480" s="2">
        <f t="shared" si="92"/>
        <v>1.7826210735436443</v>
      </c>
      <c r="S480" s="9">
        <f t="shared" si="96"/>
        <v>1057.438298150993</v>
      </c>
    </row>
    <row r="481" spans="5:19" x14ac:dyDescent="0.3">
      <c r="E481" s="3">
        <f t="shared" si="94"/>
        <v>2225</v>
      </c>
      <c r="F481" s="4">
        <f>F480*SUM(economy!Z271:AB271)/SUM(economy!Z270:AB270)</f>
        <v>14743.335230461151</v>
      </c>
      <c r="G481" s="9">
        <f t="shared" si="97"/>
        <v>261.44092185014455</v>
      </c>
      <c r="H481" s="9">
        <f t="shared" si="97"/>
        <v>296.32122543804337</v>
      </c>
      <c r="I481" s="9">
        <f t="shared" si="97"/>
        <v>191.39293867709733</v>
      </c>
      <c r="J481" s="9">
        <f t="shared" si="97"/>
        <v>32.501867751306321</v>
      </c>
      <c r="K481" s="9">
        <f t="shared" si="97"/>
        <v>1.7759583934426393</v>
      </c>
      <c r="L481" s="9">
        <f t="shared" si="95"/>
        <v>1058.4329121100343</v>
      </c>
      <c r="M481">
        <f t="shared" si="88"/>
        <v>14743.335230461151</v>
      </c>
      <c r="N481" s="2">
        <f t="shared" si="89"/>
        <v>261.44098288300836</v>
      </c>
      <c r="O481" s="2">
        <f t="shared" si="93"/>
        <v>296.32127911408429</v>
      </c>
      <c r="P481" s="2">
        <f t="shared" si="90"/>
        <v>191.39294834639583</v>
      </c>
      <c r="Q481" s="2">
        <f t="shared" si="91"/>
        <v>32.501867752071163</v>
      </c>
      <c r="R481" s="2">
        <f t="shared" si="92"/>
        <v>1.7759583934426393</v>
      </c>
      <c r="S481" s="9">
        <f t="shared" si="96"/>
        <v>1058.4330364890025</v>
      </c>
    </row>
    <row r="482" spans="5:19" x14ac:dyDescent="0.3">
      <c r="E482" s="3">
        <f t="shared" si="94"/>
        <v>2226</v>
      </c>
      <c r="F482" s="4">
        <f>F481*SUM(economy!Z272:AB272)/SUM(economy!Z271:AB271)</f>
        <v>14689.058131526235</v>
      </c>
      <c r="G482" s="9">
        <f t="shared" si="97"/>
        <v>262.34074982195671</v>
      </c>
      <c r="H482" s="9">
        <f t="shared" si="97"/>
        <v>296.89038761288623</v>
      </c>
      <c r="I482" s="9">
        <f t="shared" si="97"/>
        <v>191.03890593680663</v>
      </c>
      <c r="J482" s="9">
        <f t="shared" si="97"/>
        <v>32.375576635160684</v>
      </c>
      <c r="K482" s="9">
        <f t="shared" si="97"/>
        <v>1.7693485789294012</v>
      </c>
      <c r="L482" s="9">
        <f t="shared" si="95"/>
        <v>1059.4149685857396</v>
      </c>
      <c r="M482">
        <f t="shared" si="88"/>
        <v>14689.058131526235</v>
      </c>
      <c r="N482" s="2">
        <f t="shared" si="89"/>
        <v>262.34081085482052</v>
      </c>
      <c r="O482" s="2">
        <f t="shared" si="93"/>
        <v>296.89044114126273</v>
      </c>
      <c r="P482" s="2">
        <f t="shared" si="90"/>
        <v>191.03891547631784</v>
      </c>
      <c r="Q482" s="2">
        <f t="shared" si="91"/>
        <v>32.375576635881835</v>
      </c>
      <c r="R482" s="2">
        <f t="shared" si="92"/>
        <v>1.7693485789294012</v>
      </c>
      <c r="S482" s="9">
        <f t="shared" si="96"/>
        <v>1059.4150926872126</v>
      </c>
    </row>
    <row r="483" spans="5:19" x14ac:dyDescent="0.3">
      <c r="E483" s="3">
        <f t="shared" si="94"/>
        <v>2227</v>
      </c>
      <c r="F483" s="4">
        <f>F482*SUM(economy!Z273:AB273)/SUM(economy!Z272:AB272)</f>
        <v>14635.214115629717</v>
      </c>
      <c r="G483" s="9">
        <f t="shared" si="97"/>
        <v>263.23726510697941</v>
      </c>
      <c r="H483" s="9">
        <f t="shared" si="97"/>
        <v>297.45288756435389</v>
      </c>
      <c r="I483" s="9">
        <f t="shared" si="97"/>
        <v>190.68147093606132</v>
      </c>
      <c r="J483" s="9">
        <f t="shared" si="97"/>
        <v>32.250129581921328</v>
      </c>
      <c r="K483" s="9">
        <f t="shared" si="97"/>
        <v>1.7627913031648355</v>
      </c>
      <c r="L483" s="9">
        <f t="shared" si="95"/>
        <v>1060.3845444924809</v>
      </c>
      <c r="M483">
        <f t="shared" si="88"/>
        <v>14635.214115629717</v>
      </c>
      <c r="N483" s="2">
        <f t="shared" si="89"/>
        <v>263.23732613984322</v>
      </c>
      <c r="O483" s="2">
        <f t="shared" si="93"/>
        <v>297.45294094547222</v>
      </c>
      <c r="P483" s="2">
        <f t="shared" si="90"/>
        <v>190.68148034752733</v>
      </c>
      <c r="Q483" s="2">
        <f t="shared" si="91"/>
        <v>32.250129582601282</v>
      </c>
      <c r="R483" s="2">
        <f t="shared" si="92"/>
        <v>1.7627913031648355</v>
      </c>
      <c r="S483" s="9">
        <f t="shared" si="96"/>
        <v>1060.3846683186089</v>
      </c>
    </row>
    <row r="484" spans="5:19" x14ac:dyDescent="0.3">
      <c r="E484" s="3">
        <f t="shared" si="94"/>
        <v>2228</v>
      </c>
      <c r="F484" s="4">
        <f>F483*SUM(economy!Z274:AB274)/SUM(economy!Z273:AB273)</f>
        <v>14581.800074848517</v>
      </c>
      <c r="G484" s="9">
        <f t="shared" si="97"/>
        <v>264.13049413751082</v>
      </c>
      <c r="H484" s="9">
        <f t="shared" si="97"/>
        <v>298.00878428549606</v>
      </c>
      <c r="I484" s="9">
        <f t="shared" si="97"/>
        <v>190.32074440621508</v>
      </c>
      <c r="J484" s="9">
        <f t="shared" si="97"/>
        <v>32.125529204270556</v>
      </c>
      <c r="K484" s="9">
        <f t="shared" si="97"/>
        <v>1.7562862262991767</v>
      </c>
      <c r="L484" s="9">
        <f t="shared" si="95"/>
        <v>1061.3418382597918</v>
      </c>
      <c r="M484">
        <f t="shared" si="88"/>
        <v>14581.800074848517</v>
      </c>
      <c r="N484" s="2">
        <f t="shared" si="89"/>
        <v>264.13055517037463</v>
      </c>
      <c r="O484" s="2">
        <f t="shared" si="93"/>
        <v>298.00883751976136</v>
      </c>
      <c r="P484" s="2">
        <f t="shared" si="90"/>
        <v>190.32075369135461</v>
      </c>
      <c r="Q484" s="2">
        <f t="shared" si="91"/>
        <v>32.125529204911672</v>
      </c>
      <c r="R484" s="2">
        <f t="shared" si="92"/>
        <v>1.7562862262991767</v>
      </c>
      <c r="S484" s="9">
        <f t="shared" si="96"/>
        <v>1061.3419618127014</v>
      </c>
    </row>
    <row r="485" spans="5:19" x14ac:dyDescent="0.3">
      <c r="E485" s="3">
        <f t="shared" si="94"/>
        <v>2229</v>
      </c>
      <c r="F485" s="4">
        <f>F484*SUM(economy!Z275:AB275)/SUM(economy!Z274:AB274)</f>
        <v>14528.812815954327</v>
      </c>
      <c r="G485" s="9">
        <f t="shared" si="97"/>
        <v>265.02046315616354</v>
      </c>
      <c r="H485" s="9">
        <f t="shared" si="97"/>
        <v>298.55813631524717</v>
      </c>
      <c r="I485" s="9">
        <f t="shared" si="97"/>
        <v>189.95683512539921</v>
      </c>
      <c r="J485" s="9">
        <f t="shared" si="97"/>
        <v>32.001777600856656</v>
      </c>
      <c r="K485" s="9">
        <f t="shared" si="97"/>
        <v>1.7498329962912407</v>
      </c>
      <c r="L485" s="9">
        <f t="shared" si="95"/>
        <v>1062.287045193958</v>
      </c>
      <c r="M485">
        <f t="shared" si="88"/>
        <v>14528.812815954327</v>
      </c>
      <c r="N485" s="2">
        <f t="shared" si="89"/>
        <v>265.02052418902736</v>
      </c>
      <c r="O485" s="2">
        <f t="shared" si="93"/>
        <v>298.55818940306341</v>
      </c>
      <c r="P485" s="2">
        <f t="shared" si="90"/>
        <v>189.95684428590789</v>
      </c>
      <c r="Q485" s="2">
        <f t="shared" si="91"/>
        <v>32.001777601461143</v>
      </c>
      <c r="R485" s="2">
        <f t="shared" si="92"/>
        <v>1.7498329962912407</v>
      </c>
      <c r="S485" s="9">
        <f t="shared" si="96"/>
        <v>1062.2871684757511</v>
      </c>
    </row>
    <row r="486" spans="5:19" x14ac:dyDescent="0.3">
      <c r="E486" s="3">
        <f t="shared" si="94"/>
        <v>2230</v>
      </c>
      <c r="F486" s="4">
        <f>F485*SUM(economy!Z276:AB276)/SUM(economy!Z275:AB275)</f>
        <v>14476.249066481563</v>
      </c>
      <c r="G486" s="9">
        <f t="shared" si="97"/>
        <v>265.90719821065841</v>
      </c>
      <c r="H486" s="9">
        <f t="shared" si="97"/>
        <v>299.10100173166541</v>
      </c>
      <c r="I486" s="9">
        <f t="shared" si="97"/>
        <v>189.58984993192405</v>
      </c>
      <c r="J486" s="9">
        <f t="shared" si="97"/>
        <v>31.878876375646666</v>
      </c>
      <c r="K486" s="9">
        <f t="shared" si="97"/>
        <v>1.7434312497004334</v>
      </c>
      <c r="L486" s="9">
        <f t="shared" si="95"/>
        <v>1063.2203574995949</v>
      </c>
      <c r="M486">
        <f t="shared" si="88"/>
        <v>14476.249066481563</v>
      </c>
      <c r="N486" s="2">
        <f t="shared" si="89"/>
        <v>265.90725924352222</v>
      </c>
      <c r="O486" s="2">
        <f t="shared" si="93"/>
        <v>299.10105467343556</v>
      </c>
      <c r="P486" s="2">
        <f t="shared" si="90"/>
        <v>189.58985896947473</v>
      </c>
      <c r="Q486" s="2">
        <f t="shared" si="91"/>
        <v>31.878876376216621</v>
      </c>
      <c r="R486" s="2">
        <f t="shared" si="92"/>
        <v>1.7434312497004334</v>
      </c>
      <c r="S486" s="9">
        <f t="shared" si="96"/>
        <v>1063.2204805123497</v>
      </c>
    </row>
    <row r="487" spans="5:19" x14ac:dyDescent="0.3">
      <c r="E487" s="3">
        <f t="shared" si="94"/>
        <v>2231</v>
      </c>
      <c r="F487" s="4">
        <f>F486*SUM(economy!Z277:AB277)/SUM(economy!Z276:AB276)</f>
        <v>14424.105480581748</v>
      </c>
      <c r="G487" s="9">
        <f t="shared" ref="G487:K502" si="98">G486*(1-G$5)+G$4*$F486*$L$4/1000</f>
        <v>266.79072514898826</v>
      </c>
      <c r="H487" s="9">
        <f t="shared" si="98"/>
        <v>299.63743814576094</v>
      </c>
      <c r="I487" s="9">
        <f t="shared" si="98"/>
        <v>189.21989373841234</v>
      </c>
      <c r="J487" s="9">
        <f t="shared" si="98"/>
        <v>31.756826656885838</v>
      </c>
      <c r="K487" s="9">
        <f t="shared" si="98"/>
        <v>1.7370806124520102</v>
      </c>
      <c r="L487" s="9">
        <f t="shared" si="95"/>
        <v>1064.1419643024994</v>
      </c>
      <c r="M487">
        <f t="shared" si="88"/>
        <v>14424.105480581748</v>
      </c>
      <c r="N487" s="2">
        <f t="shared" si="89"/>
        <v>266.79078618185207</v>
      </c>
      <c r="O487" s="2">
        <f t="shared" si="93"/>
        <v>299.63749094188671</v>
      </c>
      <c r="P487" s="2">
        <f t="shared" si="90"/>
        <v>189.21990265465544</v>
      </c>
      <c r="Q487" s="2">
        <f t="shared" si="91"/>
        <v>31.756826657423233</v>
      </c>
      <c r="R487" s="2">
        <f t="shared" si="92"/>
        <v>1.7370806124520102</v>
      </c>
      <c r="S487" s="9">
        <f t="shared" si="96"/>
        <v>1064.1420870482696</v>
      </c>
    </row>
    <row r="488" spans="5:19" x14ac:dyDescent="0.3">
      <c r="E488" s="3">
        <f t="shared" si="94"/>
        <v>2232</v>
      </c>
      <c r="F488" s="4">
        <f>F487*SUM(economy!Z278:AB278)/SUM(economy!Z277:AB277)</f>
        <v>14372.378644669354</v>
      </c>
      <c r="G488" s="9">
        <f t="shared" si="98"/>
        <v>267.67106961493926</v>
      </c>
      <c r="H488" s="9">
        <f t="shared" si="98"/>
        <v>300.16750269589005</v>
      </c>
      <c r="I488" s="9">
        <f t="shared" si="98"/>
        <v>188.84706954662232</v>
      </c>
      <c r="J488" s="9">
        <f t="shared" si="98"/>
        <v>31.635629115661093</v>
      </c>
      <c r="K488" s="9">
        <f t="shared" si="98"/>
        <v>1.7307807005760807</v>
      </c>
      <c r="L488" s="9">
        <f t="shared" si="95"/>
        <v>1065.0520516736888</v>
      </c>
      <c r="M488">
        <f t="shared" si="88"/>
        <v>14372.378644669354</v>
      </c>
      <c r="N488" s="2">
        <f t="shared" si="89"/>
        <v>267.67113064780307</v>
      </c>
      <c r="O488" s="2">
        <f t="shared" si="93"/>
        <v>300.16755534677208</v>
      </c>
      <c r="P488" s="2">
        <f t="shared" si="90"/>
        <v>188.84707834318613</v>
      </c>
      <c r="Q488" s="2">
        <f t="shared" si="91"/>
        <v>31.635629116167788</v>
      </c>
      <c r="R488" s="2">
        <f t="shared" si="92"/>
        <v>1.7307807005760807</v>
      </c>
      <c r="S488" s="9">
        <f t="shared" si="96"/>
        <v>1065.0521741545053</v>
      </c>
    </row>
    <row r="489" spans="5:19" x14ac:dyDescent="0.3">
      <c r="E489" s="3">
        <f t="shared" si="94"/>
        <v>2233</v>
      </c>
      <c r="F489" s="4">
        <f>F488*SUM(economy!Z279:AB279)/SUM(economy!Z278:AB278)</f>
        <v>14321.065082862669</v>
      </c>
      <c r="G489" s="9">
        <f t="shared" si="98"/>
        <v>268.54825704395665</v>
      </c>
      <c r="H489" s="9">
        <f t="shared" si="98"/>
        <v>300.69125204269528</v>
      </c>
      <c r="I489" s="9">
        <f t="shared" si="98"/>
        <v>188.47147846292</v>
      </c>
      <c r="J489" s="9">
        <f t="shared" si="98"/>
        <v>31.515283984066688</v>
      </c>
      <c r="K489" s="9">
        <f t="shared" si="98"/>
        <v>1.7245311209209029</v>
      </c>
      <c r="L489" s="9">
        <f t="shared" si="95"/>
        <v>1065.9508026545595</v>
      </c>
      <c r="M489">
        <f t="shared" si="88"/>
        <v>14321.065082862669</v>
      </c>
      <c r="N489" s="2">
        <f t="shared" si="89"/>
        <v>268.54831807682046</v>
      </c>
      <c r="O489" s="2">
        <f t="shared" si="93"/>
        <v>300.69130454873311</v>
      </c>
      <c r="P489" s="2">
        <f t="shared" si="90"/>
        <v>188.47148714141093</v>
      </c>
      <c r="Q489" s="2">
        <f t="shared" si="91"/>
        <v>31.515283984544439</v>
      </c>
      <c r="R489" s="2">
        <f t="shared" si="92"/>
        <v>1.7245311209209029</v>
      </c>
      <c r="S489" s="9">
        <f t="shared" si="96"/>
        <v>1065.9509248724298</v>
      </c>
    </row>
    <row r="490" spans="5:19" x14ac:dyDescent="0.3">
      <c r="E490" s="3">
        <f t="shared" si="94"/>
        <v>2234</v>
      </c>
      <c r="F490" s="4">
        <f>F489*SUM(economy!Z280:AB280)/SUM(economy!Z279:AB279)</f>
        <v>14270.161262224889</v>
      </c>
      <c r="G490" s="9">
        <f t="shared" si="98"/>
        <v>269.42231265934265</v>
      </c>
      <c r="H490" s="9">
        <f t="shared" si="98"/>
        <v>301.20874236457007</v>
      </c>
      <c r="I490" s="9">
        <f t="shared" si="98"/>
        <v>188.09321971436131</v>
      </c>
      <c r="J490" s="9">
        <f t="shared" si="98"/>
        <v>31.395791072970731</v>
      </c>
      <c r="K490" s="9">
        <f t="shared" si="98"/>
        <v>1.7183314718409566</v>
      </c>
      <c r="L490" s="9">
        <f t="shared" si="95"/>
        <v>1066.8383972830857</v>
      </c>
      <c r="M490">
        <f t="shared" si="88"/>
        <v>14270.161262224889</v>
      </c>
      <c r="N490" s="2">
        <f t="shared" si="89"/>
        <v>269.42237369220646</v>
      </c>
      <c r="O490" s="2">
        <f t="shared" si="93"/>
        <v>301.20879472616224</v>
      </c>
      <c r="P490" s="2">
        <f t="shared" si="90"/>
        <v>188.09322827636419</v>
      </c>
      <c r="Q490" s="2">
        <f t="shared" si="91"/>
        <v>31.39579107342119</v>
      </c>
      <c r="R490" s="2">
        <f t="shared" si="92"/>
        <v>1.7183314718409566</v>
      </c>
      <c r="S490" s="9">
        <f t="shared" si="96"/>
        <v>1066.8385192399951</v>
      </c>
    </row>
    <row r="491" spans="5:19" x14ac:dyDescent="0.3">
      <c r="E491" s="3">
        <f t="shared" si="94"/>
        <v>2235</v>
      </c>
      <c r="F491" s="4">
        <f>F490*SUM(economy!Z281:AB281)/SUM(economy!Z280:AB280)</f>
        <v>14219.663597809666</v>
      </c>
      <c r="G491" s="9">
        <f t="shared" si="98"/>
        <v>270.29326146877423</v>
      </c>
      <c r="H491" s="9">
        <f t="shared" si="98"/>
        <v>301.72002935362838</v>
      </c>
      <c r="I491" s="9">
        <f t="shared" si="98"/>
        <v>187.71239066534571</v>
      </c>
      <c r="J491" s="9">
        <f t="shared" si="98"/>
        <v>31.277149789381898</v>
      </c>
      <c r="K491" s="9">
        <f t="shared" si="98"/>
        <v>1.7121813438603419</v>
      </c>
      <c r="L491" s="9">
        <f t="shared" si="95"/>
        <v>1067.7150126209906</v>
      </c>
      <c r="M491">
        <f t="shared" si="88"/>
        <v>14219.663597809666</v>
      </c>
      <c r="N491" s="2">
        <f t="shared" si="89"/>
        <v>270.29332250163804</v>
      </c>
      <c r="O491" s="2">
        <f t="shared" si="93"/>
        <v>301.72008157117227</v>
      </c>
      <c r="P491" s="2">
        <f t="shared" si="90"/>
        <v>187.71239911242409</v>
      </c>
      <c r="Q491" s="2">
        <f t="shared" si="91"/>
        <v>31.277149789806625</v>
      </c>
      <c r="R491" s="2">
        <f t="shared" si="92"/>
        <v>1.7121813438603419</v>
      </c>
      <c r="S491" s="9">
        <f t="shared" si="96"/>
        <v>1067.7151343189014</v>
      </c>
    </row>
    <row r="492" spans="5:19" x14ac:dyDescent="0.3">
      <c r="E492" s="3">
        <f t="shared" si="94"/>
        <v>2236</v>
      </c>
      <c r="F492" s="4">
        <f>F491*SUM(economy!Z282:AB282)/SUM(economy!Z281:AB281)</f>
        <v>14169.568457515375</v>
      </c>
      <c r="G492" s="9">
        <f t="shared" si="98"/>
        <v>271.16112826112879</v>
      </c>
      <c r="H492" s="9">
        <f t="shared" si="98"/>
        <v>302.22516821215879</v>
      </c>
      <c r="I492" s="9">
        <f t="shared" si="98"/>
        <v>187.32908683480417</v>
      </c>
      <c r="J492" s="9">
        <f t="shared" si="98"/>
        <v>31.159359153416236</v>
      </c>
      <c r="K492" s="9">
        <f t="shared" si="98"/>
        <v>1.7060803203120307</v>
      </c>
      <c r="L492" s="9">
        <f t="shared" si="95"/>
        <v>1068.5808227818202</v>
      </c>
      <c r="M492">
        <f t="shared" si="88"/>
        <v>14169.568457515375</v>
      </c>
      <c r="N492" s="2">
        <f t="shared" si="89"/>
        <v>271.16118929399261</v>
      </c>
      <c r="O492" s="2">
        <f t="shared" si="93"/>
        <v>302.22522028605067</v>
      </c>
      <c r="P492" s="2">
        <f t="shared" si="90"/>
        <v>187.32909516850066</v>
      </c>
      <c r="Q492" s="2">
        <f t="shared" si="91"/>
        <v>31.159359153816698</v>
      </c>
      <c r="R492" s="2">
        <f t="shared" si="92"/>
        <v>1.7060803203120307</v>
      </c>
      <c r="S492" s="9">
        <f t="shared" si="96"/>
        <v>1068.5809442226728</v>
      </c>
    </row>
    <row r="493" spans="5:19" x14ac:dyDescent="0.3">
      <c r="E493" s="3">
        <f t="shared" si="94"/>
        <v>2237</v>
      </c>
      <c r="F493" s="4">
        <f>F492*SUM(economy!Z283:AB283)/SUM(economy!Z282:AB282)</f>
        <v>14119.872166753203</v>
      </c>
      <c r="G493" s="9">
        <f t="shared" si="98"/>
        <v>272.02593760360628</v>
      </c>
      <c r="H493" s="9">
        <f t="shared" si="98"/>
        <v>302.72421364954431</v>
      </c>
      <c r="I493" s="9">
        <f t="shared" si="98"/>
        <v>186.94340191388591</v>
      </c>
      <c r="J493" s="9">
        <f t="shared" si="98"/>
        <v>31.042417814864482</v>
      </c>
      <c r="K493" s="9">
        <f t="shared" si="98"/>
        <v>1.7000279779534924</v>
      </c>
      <c r="L493" s="9">
        <f t="shared" si="95"/>
        <v>1069.4359989598545</v>
      </c>
      <c r="M493">
        <f t="shared" si="88"/>
        <v>14119.872166753203</v>
      </c>
      <c r="N493" s="2">
        <f t="shared" si="89"/>
        <v>272.02599863647009</v>
      </c>
      <c r="O493" s="2">
        <f t="shared" si="93"/>
        <v>302.72426558017935</v>
      </c>
      <c r="P493" s="2">
        <f t="shared" si="90"/>
        <v>186.94341013572239</v>
      </c>
      <c r="Q493" s="2">
        <f t="shared" si="91"/>
        <v>31.042417815242064</v>
      </c>
      <c r="R493" s="2">
        <f t="shared" si="92"/>
        <v>1.7000279779534924</v>
      </c>
      <c r="S493" s="9">
        <f t="shared" si="96"/>
        <v>1069.4361201455672</v>
      </c>
    </row>
    <row r="494" spans="5:19" x14ac:dyDescent="0.3">
      <c r="E494" s="3">
        <f t="shared" si="94"/>
        <v>2238</v>
      </c>
      <c r="F494" s="4">
        <f>F493*SUM(economy!Z284:AB284)/SUM(economy!Z283:AB283)</f>
        <v>14070.571012932754</v>
      </c>
      <c r="G494" s="9">
        <f t="shared" si="98"/>
        <v>272.88771383913581</v>
      </c>
      <c r="H494" s="9">
        <f t="shared" si="98"/>
        <v>303.21721987962894</v>
      </c>
      <c r="I494" s="9">
        <f t="shared" si="98"/>
        <v>186.55542778410893</v>
      </c>
      <c r="J494" s="9">
        <f t="shared" si="98"/>
        <v>30.92632406936081</v>
      </c>
      <c r="K494" s="9">
        <f t="shared" si="98"/>
        <v>1.6940238875592493</v>
      </c>
      <c r="L494" s="9">
        <f t="shared" si="95"/>
        <v>1070.2807094597938</v>
      </c>
      <c r="M494">
        <f t="shared" si="88"/>
        <v>14070.571012932754</v>
      </c>
      <c r="N494" s="2">
        <f t="shared" si="89"/>
        <v>272.88777487199962</v>
      </c>
      <c r="O494" s="2">
        <f t="shared" si="93"/>
        <v>303.21727166740123</v>
      </c>
      <c r="P494" s="2">
        <f t="shared" si="90"/>
        <v>186.55543589558687</v>
      </c>
      <c r="Q494" s="2">
        <f t="shared" si="91"/>
        <v>30.926324069716824</v>
      </c>
      <c r="R494" s="2">
        <f t="shared" si="92"/>
        <v>1.6940238875592493</v>
      </c>
      <c r="S494" s="9">
        <f t="shared" si="96"/>
        <v>1070.2808303922639</v>
      </c>
    </row>
    <row r="495" spans="5:19" x14ac:dyDescent="0.3">
      <c r="E495" s="3">
        <f t="shared" si="94"/>
        <v>2239</v>
      </c>
      <c r="F495" s="4">
        <f>F494*SUM(economy!Z285:AB285)/SUM(economy!Z284:AB284)</f>
        <v>14021.661249770506</v>
      </c>
      <c r="G495" s="9">
        <f t="shared" si="98"/>
        <v>273.7464810840566</v>
      </c>
      <c r="H495" s="9">
        <f t="shared" si="98"/>
        <v>303.70424061851281</v>
      </c>
      <c r="I495" s="9">
        <f t="shared" si="98"/>
        <v>186.16525453594093</v>
      </c>
      <c r="J495" s="9">
        <f t="shared" si="98"/>
        <v>30.811075874154415</v>
      </c>
      <c r="K495" s="9">
        <f t="shared" si="98"/>
        <v>1.6880676144908704</v>
      </c>
      <c r="L495" s="9">
        <f t="shared" si="95"/>
        <v>1071.1151197271556</v>
      </c>
      <c r="M495">
        <f t="shared" si="88"/>
        <v>14021.661249770506</v>
      </c>
      <c r="N495" s="2">
        <f t="shared" si="89"/>
        <v>273.74654211692041</v>
      </c>
      <c r="O495" s="2">
        <f t="shared" si="93"/>
        <v>303.70429226381538</v>
      </c>
      <c r="P495" s="2">
        <f t="shared" si="90"/>
        <v>186.16526253854161</v>
      </c>
      <c r="Q495" s="2">
        <f t="shared" si="91"/>
        <v>30.81107587449009</v>
      </c>
      <c r="R495" s="2">
        <f t="shared" si="92"/>
        <v>1.6880676144908704</v>
      </c>
      <c r="S495" s="9">
        <f t="shared" si="96"/>
        <v>1071.1152404082584</v>
      </c>
    </row>
    <row r="496" spans="5:19" x14ac:dyDescent="0.3">
      <c r="E496" s="3">
        <f t="shared" si="94"/>
        <v>2240</v>
      </c>
      <c r="F496" s="4">
        <f>F495*SUM(economy!Z286:AB286)/SUM(economy!Z285:AB285)</f>
        <v>13973.1391014248</v>
      </c>
      <c r="G496" s="9">
        <f t="shared" si="98"/>
        <v>274.60226322606138</v>
      </c>
      <c r="H496" s="9">
        <f t="shared" si="98"/>
        <v>304.18532908275773</v>
      </c>
      <c r="I496" s="9">
        <f t="shared" si="98"/>
        <v>185.7729704877778</v>
      </c>
      <c r="J496" s="9">
        <f t="shared" si="98"/>
        <v>30.696670863485782</v>
      </c>
      <c r="K496" s="9">
        <f t="shared" si="98"/>
        <v>1.6821587192449656</v>
      </c>
      <c r="L496" s="9">
        <f t="shared" si="95"/>
        <v>1071.9393923793277</v>
      </c>
      <c r="M496">
        <f t="shared" si="88"/>
        <v>13973.1391014248</v>
      </c>
      <c r="N496" s="2">
        <f t="shared" si="89"/>
        <v>274.60232425892519</v>
      </c>
      <c r="O496" s="2">
        <f t="shared" si="93"/>
        <v>304.1853805859825</v>
      </c>
      <c r="P496" s="2">
        <f t="shared" si="90"/>
        <v>185.77297838296263</v>
      </c>
      <c r="Q496" s="2">
        <f t="shared" si="91"/>
        <v>30.696670863802279</v>
      </c>
      <c r="R496" s="2">
        <f t="shared" si="92"/>
        <v>1.6821587192449656</v>
      </c>
      <c r="S496" s="9">
        <f t="shared" si="96"/>
        <v>1071.9395128109177</v>
      </c>
    </row>
    <row r="497" spans="5:19" x14ac:dyDescent="0.3">
      <c r="E497" s="3">
        <f t="shared" si="94"/>
        <v>2241</v>
      </c>
      <c r="F497" s="4">
        <f>F496*SUM(economy!Z287:AB287)/SUM(economy!Z286:AB286)</f>
        <v>13925.000766462417</v>
      </c>
      <c r="G497" s="9">
        <f t="shared" si="98"/>
        <v>275.45508392239248</v>
      </c>
      <c r="H497" s="9">
        <f t="shared" si="98"/>
        <v>304.660537987986</v>
      </c>
      <c r="I497" s="9">
        <f t="shared" si="98"/>
        <v>185.378662205289</v>
      </c>
      <c r="J497" s="9">
        <f t="shared" si="98"/>
        <v>30.583106363569893</v>
      </c>
      <c r="K497" s="9">
        <f t="shared" si="98"/>
        <v>1.676296757979693</v>
      </c>
      <c r="L497" s="9">
        <f t="shared" si="95"/>
        <v>1072.753687237217</v>
      </c>
      <c r="M497">
        <f t="shared" si="88"/>
        <v>13925.000766462417</v>
      </c>
      <c r="N497" s="2">
        <f t="shared" si="89"/>
        <v>275.45514495525629</v>
      </c>
      <c r="O497" s="2">
        <f t="shared" si="93"/>
        <v>304.66058934952389</v>
      </c>
      <c r="P497" s="2">
        <f t="shared" si="90"/>
        <v>185.3786699944998</v>
      </c>
      <c r="Q497" s="2">
        <f t="shared" si="91"/>
        <v>30.58310636386831</v>
      </c>
      <c r="R497" s="2">
        <f t="shared" si="92"/>
        <v>1.676296757979693</v>
      </c>
      <c r="S497" s="9">
        <f t="shared" si="96"/>
        <v>1072.7538074211279</v>
      </c>
    </row>
    <row r="498" spans="5:19" x14ac:dyDescent="0.3">
      <c r="E498" s="3">
        <f t="shared" si="94"/>
        <v>2242</v>
      </c>
      <c r="F498" s="4">
        <f>F497*SUM(economy!Z288:AB288)/SUM(economy!Z287:AB287)</f>
        <v>13877.242421660761</v>
      </c>
      <c r="G498" s="9">
        <f t="shared" si="98"/>
        <v>276.30496659827986</v>
      </c>
      <c r="H498" s="9">
        <f t="shared" si="98"/>
        <v>305.12991954785571</v>
      </c>
      <c r="I498" s="9">
        <f t="shared" si="98"/>
        <v>184.98241452109895</v>
      </c>
      <c r="J498" s="9">
        <f t="shared" si="98"/>
        <v>30.470379407189061</v>
      </c>
      <c r="K498" s="9">
        <f t="shared" si="98"/>
        <v>1.6704812830203237</v>
      </c>
      <c r="L498" s="9">
        <f t="shared" si="95"/>
        <v>1073.5581613574439</v>
      </c>
      <c r="M498">
        <f t="shared" si="88"/>
        <v>13877.242421660761</v>
      </c>
      <c r="N498" s="2">
        <f t="shared" si="89"/>
        <v>276.30502763114367</v>
      </c>
      <c r="O498" s="2">
        <f t="shared" si="93"/>
        <v>305.12997076809648</v>
      </c>
      <c r="P498" s="2">
        <f t="shared" si="90"/>
        <v>184.98242220575816</v>
      </c>
      <c r="Q498" s="2">
        <f t="shared" si="91"/>
        <v>30.470379407470428</v>
      </c>
      <c r="R498" s="2">
        <f t="shared" si="92"/>
        <v>1.6704812830203237</v>
      </c>
      <c r="S498" s="9">
        <f t="shared" si="96"/>
        <v>1073.558281295489</v>
      </c>
    </row>
    <row r="499" spans="5:19" x14ac:dyDescent="0.3">
      <c r="E499" s="3">
        <f t="shared" si="94"/>
        <v>2243</v>
      </c>
      <c r="F499" s="4">
        <f>F498*SUM(economy!Z289:AB289)/SUM(economy!Z288:AB288)</f>
        <v>13829.860225650107</v>
      </c>
      <c r="G499" s="9">
        <f t="shared" si="98"/>
        <v>277.15193444561129</v>
      </c>
      <c r="H499" s="9">
        <f t="shared" si="98"/>
        <v>305.5935254733954</v>
      </c>
      <c r="I499" s="9">
        <f t="shared" si="98"/>
        <v>184.58431055477539</v>
      </c>
      <c r="J499" s="9">
        <f t="shared" si="98"/>
        <v>30.358486747898361</v>
      </c>
      <c r="K499" s="9">
        <f t="shared" si="98"/>
        <v>1.6647118433443908</v>
      </c>
      <c r="L499" s="9">
        <f t="shared" si="95"/>
        <v>1074.3529690650248</v>
      </c>
      <c r="M499">
        <f t="shared" si="88"/>
        <v>13829.860225650107</v>
      </c>
      <c r="N499" s="2">
        <f t="shared" si="89"/>
        <v>277.1519954784751</v>
      </c>
      <c r="O499" s="2">
        <f t="shared" si="93"/>
        <v>305.59357655272777</v>
      </c>
      <c r="P499" s="2">
        <f t="shared" si="90"/>
        <v>184.58431813628636</v>
      </c>
      <c r="Q499" s="2">
        <f t="shared" si="91"/>
        <v>30.358486748163653</v>
      </c>
      <c r="R499" s="2">
        <f t="shared" si="92"/>
        <v>1.6647118433443908</v>
      </c>
      <c r="S499" s="9">
        <f t="shared" si="96"/>
        <v>1074.3530887589973</v>
      </c>
    </row>
    <row r="500" spans="5:19" x14ac:dyDescent="0.3">
      <c r="E500" s="3">
        <f t="shared" si="94"/>
        <v>2244</v>
      </c>
      <c r="F500" s="4">
        <f>F499*SUM(economy!Z290:AB290)/SUM(economy!Z289:AB289)</f>
        <v>13782.850322400483</v>
      </c>
      <c r="G500" s="9">
        <f t="shared" si="98"/>
        <v>277.99601042182468</v>
      </c>
      <c r="H500" s="9">
        <f t="shared" si="98"/>
        <v>306.05140697268308</v>
      </c>
      <c r="I500" s="9">
        <f t="shared" si="98"/>
        <v>184.18443173309689</v>
      </c>
      <c r="J500" s="9">
        <f t="shared" si="98"/>
        <v>30.247424873847073</v>
      </c>
      <c r="K500" s="9">
        <f t="shared" si="98"/>
        <v>1.6589879850469436</v>
      </c>
      <c r="L500" s="9">
        <f t="shared" si="95"/>
        <v>1075.1382619864985</v>
      </c>
      <c r="M500">
        <f t="shared" si="88"/>
        <v>13782.850322400483</v>
      </c>
      <c r="N500" s="2">
        <f t="shared" si="89"/>
        <v>277.99607145468849</v>
      </c>
      <c r="O500" s="2">
        <f t="shared" si="93"/>
        <v>306.05145791149465</v>
      </c>
      <c r="P500" s="2">
        <f t="shared" si="90"/>
        <v>184.18443921284415</v>
      </c>
      <c r="Q500" s="2">
        <f t="shared" si="91"/>
        <v>30.247424874097213</v>
      </c>
      <c r="R500" s="2">
        <f t="shared" si="92"/>
        <v>1.6589879850469436</v>
      </c>
      <c r="S500" s="9">
        <f t="shared" si="96"/>
        <v>1075.1383814381716</v>
      </c>
    </row>
    <row r="501" spans="5:19" x14ac:dyDescent="0.3">
      <c r="E501" s="3">
        <f t="shared" si="94"/>
        <v>2245</v>
      </c>
      <c r="F501" s="4">
        <f>F500*SUM(economy!Z291:AB291)/SUM(economy!Z290:AB290)</f>
        <v>13736.208844557008</v>
      </c>
      <c r="G501" s="9">
        <f t="shared" si="98"/>
        <v>278.83721724901346</v>
      </c>
      <c r="H501" s="9">
        <f t="shared" si="98"/>
        <v>306.50361475085327</v>
      </c>
      <c r="I501" s="9">
        <f t="shared" si="98"/>
        <v>183.78285781057201</v>
      </c>
      <c r="J501" s="9">
        <f t="shared" si="98"/>
        <v>30.137190021219801</v>
      </c>
      <c r="K501" s="9">
        <f t="shared" si="98"/>
        <v>1.6533092517864412</v>
      </c>
      <c r="L501" s="9">
        <f t="shared" si="95"/>
        <v>1075.9141890834449</v>
      </c>
      <c r="M501">
        <f t="shared" si="88"/>
        <v>13736.208844557008</v>
      </c>
      <c r="N501" s="2">
        <f t="shared" si="89"/>
        <v>278.83727828187727</v>
      </c>
      <c r="O501" s="2">
        <f t="shared" si="93"/>
        <v>306.50366554953069</v>
      </c>
      <c r="P501" s="2">
        <f t="shared" si="90"/>
        <v>183.78286518992149</v>
      </c>
      <c r="Q501" s="2">
        <f t="shared" si="91"/>
        <v>30.137190021455652</v>
      </c>
      <c r="R501" s="2">
        <f t="shared" si="92"/>
        <v>1.6533092517864412</v>
      </c>
      <c r="S501" s="9">
        <f t="shared" si="96"/>
        <v>1075.9143082945716</v>
      </c>
    </row>
    <row r="502" spans="5:19" x14ac:dyDescent="0.3">
      <c r="E502" s="3">
        <f t="shared" si="94"/>
        <v>2246</v>
      </c>
      <c r="F502" s="4">
        <f>F501*SUM(economy!Z292:AB292)/SUM(economy!Z291:AB291)</f>
        <v>13689.931916628369</v>
      </c>
      <c r="G502" s="9">
        <f t="shared" si="98"/>
        <v>279.67557741323526</v>
      </c>
      <c r="H502" s="9">
        <f t="shared" si="98"/>
        <v>306.95019901041729</v>
      </c>
      <c r="I502" s="9">
        <f t="shared" si="98"/>
        <v>183.37966689018404</v>
      </c>
      <c r="J502" s="9">
        <f t="shared" si="98"/>
        <v>30.027778187301184</v>
      </c>
      <c r="K502" s="9">
        <f t="shared" si="98"/>
        <v>1.6476751852117915</v>
      </c>
      <c r="L502" s="9">
        <f t="shared" si="95"/>
        <v>1076.6808966863496</v>
      </c>
      <c r="M502">
        <f t="shared" si="88"/>
        <v>13689.931916628369</v>
      </c>
      <c r="N502" s="2">
        <f t="shared" si="89"/>
        <v>279.67563844609907</v>
      </c>
      <c r="O502" s="2">
        <f t="shared" si="93"/>
        <v>306.95024966934608</v>
      </c>
      <c r="P502" s="2">
        <f t="shared" si="90"/>
        <v>183.37967417048336</v>
      </c>
      <c r="Q502" s="2">
        <f t="shared" si="91"/>
        <v>30.027778187523559</v>
      </c>
      <c r="R502" s="2">
        <f t="shared" si="92"/>
        <v>1.6476751852117915</v>
      </c>
      <c r="S502" s="9">
        <f t="shared" si="96"/>
        <v>1076.6810156586639</v>
      </c>
    </row>
    <row r="503" spans="5:19" x14ac:dyDescent="0.3">
      <c r="E503" s="3">
        <f t="shared" si="94"/>
        <v>2247</v>
      </c>
      <c r="F503" s="4">
        <f>F502*SUM(economy!Z293:AB293)/SUM(economy!Z292:AB292)</f>
        <v>13644.015658032387</v>
      </c>
      <c r="G503" s="9">
        <f t="shared" ref="G503:K518" si="99">G502*(1-G$5)+G$4*$F502*$L$4/1000</f>
        <v>280.5111131640154</v>
      </c>
      <c r="H503" s="9">
        <f t="shared" si="99"/>
        <v>307.39120945188199</v>
      </c>
      <c r="I503" s="9">
        <f t="shared" si="99"/>
        <v>182.97493544433658</v>
      </c>
      <c r="J503" s="9">
        <f t="shared" si="99"/>
        <v>29.919185143168537</v>
      </c>
      <c r="K503" s="9">
        <f t="shared" si="99"/>
        <v>1.6420853253710552</v>
      </c>
      <c r="L503" s="9">
        <f t="shared" si="95"/>
        <v>1077.4385285287735</v>
      </c>
      <c r="M503">
        <f t="shared" si="88"/>
        <v>13644.015658032387</v>
      </c>
      <c r="N503" s="2">
        <f t="shared" si="89"/>
        <v>280.51117419687921</v>
      </c>
      <c r="O503" s="2">
        <f t="shared" si="93"/>
        <v>307.39125997144652</v>
      </c>
      <c r="P503" s="2">
        <f t="shared" si="90"/>
        <v>182.97494262691521</v>
      </c>
      <c r="Q503" s="2">
        <f t="shared" si="91"/>
        <v>29.919185143378208</v>
      </c>
      <c r="R503" s="2">
        <f t="shared" si="92"/>
        <v>1.6420853253710552</v>
      </c>
      <c r="S503" s="9">
        <f t="shared" si="96"/>
        <v>1077.4386472639901</v>
      </c>
    </row>
    <row r="504" spans="5:19" x14ac:dyDescent="0.3">
      <c r="E504" s="3">
        <f t="shared" si="94"/>
        <v>2248</v>
      </c>
      <c r="F504" s="4">
        <f>F503*SUM(economy!Z294:AB294)/SUM(economy!Z293:AB293)</f>
        <v>13598.456186002901</v>
      </c>
      <c r="G504" s="9">
        <f t="shared" si="99"/>
        <v>281.34384651403616</v>
      </c>
      <c r="H504" s="9">
        <f t="shared" si="99"/>
        <v>307.82669527465259</v>
      </c>
      <c r="I504" s="9">
        <f t="shared" si="99"/>
        <v>182.56873833597515</v>
      </c>
      <c r="J504" s="9">
        <f t="shared" si="99"/>
        <v>29.811406446016843</v>
      </c>
      <c r="K504" s="9">
        <f t="shared" si="99"/>
        <v>1.6365392111023223</v>
      </c>
      <c r="L504" s="9">
        <f t="shared" si="95"/>
        <v>1078.1872257817831</v>
      </c>
      <c r="M504">
        <f t="shared" si="88"/>
        <v>13598.456186002901</v>
      </c>
      <c r="N504" s="2">
        <f t="shared" si="89"/>
        <v>281.34390754689997</v>
      </c>
      <c r="O504" s="2">
        <f t="shared" si="93"/>
        <v>307.82674565523627</v>
      </c>
      <c r="P504" s="2">
        <f t="shared" si="90"/>
        <v>182.56874542214479</v>
      </c>
      <c r="Q504" s="2">
        <f t="shared" si="91"/>
        <v>29.811406446214534</v>
      </c>
      <c r="R504" s="2">
        <f t="shared" si="92"/>
        <v>1.6365392111023223</v>
      </c>
      <c r="S504" s="9">
        <f t="shared" si="96"/>
        <v>1078.1873442815977</v>
      </c>
    </row>
    <row r="505" spans="5:19" x14ac:dyDescent="0.3">
      <c r="E505" s="3">
        <f t="shared" si="94"/>
        <v>2249</v>
      </c>
      <c r="F505" s="4">
        <f>F504*SUM(economy!Z295:AB295)/SUM(economy!Z294:AB294)</f>
        <v>13553.24961836179</v>
      </c>
      <c r="G505" s="9">
        <f t="shared" si="99"/>
        <v>282.17379923900347</v>
      </c>
      <c r="H505" s="9">
        <f t="shared" si="99"/>
        <v>308.25670517820635</v>
      </c>
      <c r="I505" s="9">
        <f t="shared" si="99"/>
        <v>182.16114883986245</v>
      </c>
      <c r="J505" s="9">
        <f t="shared" si="99"/>
        <v>29.704437451120832</v>
      </c>
      <c r="K505" s="9">
        <f t="shared" si="99"/>
        <v>1.6310363804072636</v>
      </c>
      <c r="L505" s="9">
        <f t="shared" si="95"/>
        <v>1078.9271270886004</v>
      </c>
      <c r="M505">
        <f t="shared" si="88"/>
        <v>13553.24961836179</v>
      </c>
      <c r="N505" s="2">
        <f t="shared" si="89"/>
        <v>282.17386027186728</v>
      </c>
      <c r="O505" s="2">
        <f t="shared" si="93"/>
        <v>308.25675542019155</v>
      </c>
      <c r="P505" s="2">
        <f t="shared" si="90"/>
        <v>182.16115583091715</v>
      </c>
      <c r="Q505" s="2">
        <f t="shared" si="91"/>
        <v>29.704437451307232</v>
      </c>
      <c r="R505" s="2">
        <f t="shared" si="92"/>
        <v>1.6310363804072636</v>
      </c>
      <c r="S505" s="9">
        <f t="shared" si="96"/>
        <v>1078.9272453546905</v>
      </c>
    </row>
    <row r="506" spans="5:19" x14ac:dyDescent="0.3">
      <c r="E506" s="3">
        <f t="shared" si="94"/>
        <v>2250</v>
      </c>
      <c r="F506" s="4">
        <f>F505*SUM(economy!Z296:AB296)/SUM(economy!Z295:AB295)</f>
        <v>13508.392076160757</v>
      </c>
      <c r="G506" s="9">
        <f t="shared" si="99"/>
        <v>283.00099287768285</v>
      </c>
      <c r="H506" s="9">
        <f t="shared" si="99"/>
        <v>308.68128736352304</v>
      </c>
      <c r="I506" s="9">
        <f t="shared" si="99"/>
        <v>181.75223866398409</v>
      </c>
      <c r="J506" s="9">
        <f t="shared" si="99"/>
        <v>29.598273323439091</v>
      </c>
      <c r="K506" s="9">
        <f t="shared" si="99"/>
        <v>1.625576370807845</v>
      </c>
      <c r="L506" s="9">
        <f t="shared" si="95"/>
        <v>1079.6583685994369</v>
      </c>
      <c r="M506">
        <f t="shared" si="88"/>
        <v>13508.392076160757</v>
      </c>
      <c r="N506" s="2">
        <f t="shared" si="89"/>
        <v>283.00105391054666</v>
      </c>
      <c r="O506" s="2">
        <f t="shared" si="93"/>
        <v>308.68133746729103</v>
      </c>
      <c r="P506" s="2">
        <f t="shared" si="90"/>
        <v>181.75224556120054</v>
      </c>
      <c r="Q506" s="2">
        <f t="shared" si="91"/>
        <v>29.598273323614844</v>
      </c>
      <c r="R506" s="2">
        <f t="shared" si="92"/>
        <v>1.625576370807845</v>
      </c>
      <c r="S506" s="9">
        <f t="shared" si="96"/>
        <v>1079.6584866334611</v>
      </c>
    </row>
    <row r="507" spans="5:19" x14ac:dyDescent="0.3">
      <c r="E507" s="3">
        <f t="shared" si="94"/>
        <v>2251</v>
      </c>
      <c r="F507" s="4">
        <f>F506*SUM(economy!Z297:AB297)/SUM(economy!Z296:AB296)</f>
        <v>13463.879686195905</v>
      </c>
      <c r="G507" s="9">
        <f t="shared" si="99"/>
        <v>283.82544873209639</v>
      </c>
      <c r="H507" s="9">
        <f t="shared" si="99"/>
        <v>309.10048953475962</v>
      </c>
      <c r="I507" s="9">
        <f t="shared" si="99"/>
        <v>181.34207797106419</v>
      </c>
      <c r="J507" s="9">
        <f t="shared" si="99"/>
        <v>29.492909048865293</v>
      </c>
      <c r="K507" s="9">
        <f t="shared" si="99"/>
        <v>1.6201587196867102</v>
      </c>
      <c r="L507" s="9">
        <f t="shared" si="95"/>
        <v>1080.3810840064723</v>
      </c>
      <c r="M507">
        <f t="shared" si="88"/>
        <v>13463.879686195905</v>
      </c>
      <c r="N507" s="2">
        <f t="shared" si="89"/>
        <v>283.8255097649602</v>
      </c>
      <c r="O507" s="2">
        <f t="shared" si="93"/>
        <v>309.10053950069062</v>
      </c>
      <c r="P507" s="2">
        <f t="shared" si="90"/>
        <v>181.34208477570195</v>
      </c>
      <c r="Q507" s="2">
        <f t="shared" si="91"/>
        <v>29.492909049031006</v>
      </c>
      <c r="R507" s="2">
        <f t="shared" si="92"/>
        <v>1.6201587196867102</v>
      </c>
      <c r="S507" s="9">
        <f t="shared" si="96"/>
        <v>1080.3812018100707</v>
      </c>
    </row>
    <row r="508" spans="5:19" x14ac:dyDescent="0.3">
      <c r="E508" s="3">
        <f t="shared" si="94"/>
        <v>2252</v>
      </c>
      <c r="F508" s="4">
        <f>F507*SUM(economy!Z298:AB298)/SUM(economy!Z297:AB297)</f>
        <v>13419.708583399943</v>
      </c>
      <c r="G508" s="9">
        <f t="shared" si="99"/>
        <v>284.64718786787358</v>
      </c>
      <c r="H508" s="9">
        <f t="shared" si="99"/>
        <v>309.51435890115636</v>
      </c>
      <c r="I508" s="9">
        <f t="shared" si="99"/>
        <v>180.93073540016971</v>
      </c>
      <c r="J508" s="9">
        <f t="shared" si="99"/>
        <v>29.388339445131848</v>
      </c>
      <c r="K508" s="9">
        <f t="shared" si="99"/>
        <v>1.6147829646116905</v>
      </c>
      <c r="L508" s="9">
        <f t="shared" si="95"/>
        <v>1081.0954045789431</v>
      </c>
      <c r="M508">
        <f t="shared" si="88"/>
        <v>13419.708583399943</v>
      </c>
      <c r="N508" s="2">
        <f t="shared" si="89"/>
        <v>284.6472489007374</v>
      </c>
      <c r="O508" s="2">
        <f t="shared" si="93"/>
        <v>309.51440872962957</v>
      </c>
      <c r="P508" s="2">
        <f t="shared" si="90"/>
        <v>180.93074211347144</v>
      </c>
      <c r="Q508" s="2">
        <f t="shared" si="91"/>
        <v>29.388339445288093</v>
      </c>
      <c r="R508" s="2">
        <f t="shared" si="92"/>
        <v>1.6147829646116905</v>
      </c>
      <c r="S508" s="9">
        <f t="shared" si="96"/>
        <v>1081.0955221537383</v>
      </c>
    </row>
    <row r="509" spans="5:19" x14ac:dyDescent="0.3">
      <c r="E509" s="3">
        <f t="shared" si="94"/>
        <v>2253</v>
      </c>
      <c r="F509" s="4">
        <f>F508*SUM(economy!Z299:AB299)/SUM(economy!Z298:AB298)</f>
        <v>13375.874913115167</v>
      </c>
      <c r="G509" s="9">
        <f t="shared" si="99"/>
        <v>285.46623111474776</v>
      </c>
      <c r="H509" s="9">
        <f t="shared" si="99"/>
        <v>309.92294217916242</v>
      </c>
      <c r="I509" s="9">
        <f t="shared" si="99"/>
        <v>180.51827808838445</v>
      </c>
      <c r="J509" s="9">
        <f t="shared" si="99"/>
        <v>29.284559172371416</v>
      </c>
      <c r="K509" s="9">
        <f t="shared" si="99"/>
        <v>1.6094486436449391</v>
      </c>
      <c r="L509" s="9">
        <f t="shared" si="95"/>
        <v>1081.801459198311</v>
      </c>
      <c r="M509">
        <f t="shared" si="88"/>
        <v>13375.874913115167</v>
      </c>
      <c r="N509" s="2">
        <f t="shared" si="89"/>
        <v>285.46629214761157</v>
      </c>
      <c r="O509" s="2">
        <f t="shared" si="93"/>
        <v>309.92299187055602</v>
      </c>
      <c r="P509" s="2">
        <f t="shared" si="90"/>
        <v>180.51828471157611</v>
      </c>
      <c r="Q509" s="2">
        <f t="shared" si="91"/>
        <v>29.284559172518737</v>
      </c>
      <c r="R509" s="2">
        <f t="shared" si="92"/>
        <v>1.6094486436449391</v>
      </c>
      <c r="S509" s="9">
        <f t="shared" si="96"/>
        <v>1081.8015765459072</v>
      </c>
    </row>
    <row r="510" spans="5:19" x14ac:dyDescent="0.3">
      <c r="E510" s="3">
        <f t="shared" si="94"/>
        <v>2254</v>
      </c>
      <c r="F510" s="4">
        <f>F509*SUM(economy!Z300:AB300)/SUM(economy!Z299:AB299)</f>
        <v>13332.374833251237</v>
      </c>
      <c r="G510" s="9">
        <f t="shared" si="99"/>
        <v>286.28259906719143</v>
      </c>
      <c r="H510" s="9">
        <f t="shared" si="99"/>
        <v>310.32628559476882</v>
      </c>
      <c r="I510" s="9">
        <f t="shared" si="99"/>
        <v>180.1047716925334</v>
      </c>
      <c r="J510" s="9">
        <f t="shared" si="99"/>
        <v>29.181562743341892</v>
      </c>
      <c r="K510" s="9">
        <f t="shared" si="99"/>
        <v>1.6041552956371441</v>
      </c>
      <c r="L510" s="9">
        <f t="shared" si="95"/>
        <v>1082.4993743934729</v>
      </c>
      <c r="M510">
        <f t="shared" si="88"/>
        <v>13332.374833251237</v>
      </c>
      <c r="N510" s="2">
        <f t="shared" si="89"/>
        <v>286.28266010005524</v>
      </c>
      <c r="O510" s="2">
        <f t="shared" si="93"/>
        <v>310.32633514945991</v>
      </c>
      <c r="P510" s="2">
        <f t="shared" si="90"/>
        <v>180.10477822682452</v>
      </c>
      <c r="Q510" s="2">
        <f t="shared" si="91"/>
        <v>29.181562743480796</v>
      </c>
      <c r="R510" s="2">
        <f t="shared" si="92"/>
        <v>1.6041552956371441</v>
      </c>
      <c r="S510" s="9">
        <f t="shared" si="96"/>
        <v>1082.4994915154575</v>
      </c>
    </row>
    <row r="511" spans="5:19" x14ac:dyDescent="0.3">
      <c r="E511" s="3">
        <f t="shared" si="94"/>
        <v>2255</v>
      </c>
      <c r="F511" s="4">
        <f>F510*SUM(economy!Z301:AB301)/SUM(economy!Z300:AB300)</f>
        <v>13289.204516331367</v>
      </c>
      <c r="G511" s="9">
        <f t="shared" si="99"/>
        <v>287.09631208518329</v>
      </c>
      <c r="H511" s="9">
        <f t="shared" si="99"/>
        <v>310.7244348860379</v>
      </c>
      <c r="I511" s="9">
        <f t="shared" si="99"/>
        <v>179.69028041093978</v>
      </c>
      <c r="J511" s="9">
        <f t="shared" si="99"/>
        <v>29.079344533320484</v>
      </c>
      <c r="K511" s="9">
        <f t="shared" si="99"/>
        <v>1.5989024605072806</v>
      </c>
      <c r="L511" s="9">
        <f t="shared" si="95"/>
        <v>1083.1892743759886</v>
      </c>
      <c r="M511">
        <f t="shared" si="88"/>
        <v>13289.204516331367</v>
      </c>
      <c r="N511" s="2">
        <f t="shared" si="89"/>
        <v>287.0963731180471</v>
      </c>
      <c r="O511" s="2">
        <f t="shared" si="93"/>
        <v>310.72448430440255</v>
      </c>
      <c r="P511" s="2">
        <f t="shared" si="90"/>
        <v>179.6902868575236</v>
      </c>
      <c r="Q511" s="2">
        <f t="shared" si="91"/>
        <v>29.079344533451451</v>
      </c>
      <c r="R511" s="2">
        <f t="shared" si="92"/>
        <v>1.5989024605072806</v>
      </c>
      <c r="S511" s="9">
        <f t="shared" si="96"/>
        <v>1083.189391273932</v>
      </c>
    </row>
    <row r="512" spans="5:19" x14ac:dyDescent="0.3">
      <c r="E512" s="3">
        <f t="shared" si="94"/>
        <v>2256</v>
      </c>
      <c r="F512" s="4">
        <f>F511*SUM(economy!Z302:AB302)/SUM(economy!Z301:AB301)</f>
        <v>13246.360151430701</v>
      </c>
      <c r="G512" s="9">
        <f t="shared" si="99"/>
        <v>287.90739029510024</v>
      </c>
      <c r="H512" s="9">
        <f t="shared" si="99"/>
        <v>311.11743530581776</v>
      </c>
      <c r="I512" s="9">
        <f t="shared" si="99"/>
        <v>179.27486700519736</v>
      </c>
      <c r="J512" s="9">
        <f t="shared" si="99"/>
        <v>28.977898789672761</v>
      </c>
      <c r="K512" s="9">
        <f t="shared" si="99"/>
        <v>1.5936896795083551</v>
      </c>
      <c r="L512" s="9">
        <f t="shared" si="95"/>
        <v>1083.8712810752963</v>
      </c>
      <c r="M512">
        <f t="shared" si="88"/>
        <v>13246.360151430701</v>
      </c>
      <c r="N512" s="2">
        <f t="shared" si="89"/>
        <v>287.90745132796405</v>
      </c>
      <c r="O512" s="2">
        <f t="shared" si="93"/>
        <v>311.11748458823098</v>
      </c>
      <c r="P512" s="2">
        <f t="shared" si="90"/>
        <v>179.27487336525115</v>
      </c>
      <c r="Q512" s="2">
        <f t="shared" si="91"/>
        <v>28.977898789796246</v>
      </c>
      <c r="R512" s="2">
        <f t="shared" si="92"/>
        <v>1.5936896795083551</v>
      </c>
      <c r="S512" s="9">
        <f t="shared" si="96"/>
        <v>1083.8713977507507</v>
      </c>
    </row>
    <row r="513" spans="5:19" x14ac:dyDescent="0.3">
      <c r="E513" s="3">
        <f t="shared" si="94"/>
        <v>2257</v>
      </c>
      <c r="F513" s="4">
        <f>F512*SUM(economy!Z303:AB303)/SUM(economy!Z302:AB302)</f>
        <v>13203.837946010039</v>
      </c>
      <c r="G513" s="9">
        <f t="shared" si="99"/>
        <v>288.71585359072748</v>
      </c>
      <c r="H513" s="9">
        <f t="shared" si="99"/>
        <v>311.50533162463125</v>
      </c>
      <c r="I513" s="9">
        <f t="shared" si="99"/>
        <v>178.85859282194181</v>
      </c>
      <c r="J513" s="9">
        <f t="shared" si="99"/>
        <v>28.877219641102567</v>
      </c>
      <c r="K513" s="9">
        <f t="shared" si="99"/>
        <v>1.5885164954795918</v>
      </c>
      <c r="L513" s="9">
        <f t="shared" si="95"/>
        <v>1084.5455141738826</v>
      </c>
      <c r="M513">
        <f t="shared" si="88"/>
        <v>13203.837946010039</v>
      </c>
      <c r="N513" s="2">
        <f t="shared" si="89"/>
        <v>288.71591462359129</v>
      </c>
      <c r="O513" s="2">
        <f t="shared" si="93"/>
        <v>311.50538077146706</v>
      </c>
      <c r="P513" s="2">
        <f t="shared" si="90"/>
        <v>178.85859909662705</v>
      </c>
      <c r="Q513" s="2">
        <f t="shared" si="91"/>
        <v>28.877219641218996</v>
      </c>
      <c r="R513" s="2">
        <f t="shared" si="92"/>
        <v>1.5885164954795918</v>
      </c>
      <c r="S513" s="9">
        <f t="shared" si="96"/>
        <v>1084.5456306283841</v>
      </c>
    </row>
    <row r="514" spans="5:19" x14ac:dyDescent="0.3">
      <c r="E514" s="3">
        <f t="shared" si="94"/>
        <v>2258</v>
      </c>
      <c r="F514" s="4">
        <f>F513*SUM(economy!Z304:AB304)/SUM(economy!Z303:AB303)</f>
        <v>13161.634127648786</v>
      </c>
      <c r="G514" s="9">
        <f t="shared" si="99"/>
        <v>289.5217216343807</v>
      </c>
      <c r="H514" s="9">
        <f t="shared" si="99"/>
        <v>311.8881681337291</v>
      </c>
      <c r="I514" s="9">
        <f t="shared" si="99"/>
        <v>178.44151781460536</v>
      </c>
      <c r="J514" s="9">
        <f t="shared" si="99"/>
        <v>28.777301106588727</v>
      </c>
      <c r="K514" s="9">
        <f t="shared" si="99"/>
        <v>1.5833824530854796</v>
      </c>
      <c r="L514" s="9">
        <f t="shared" si="95"/>
        <v>1085.2120911423895</v>
      </c>
      <c r="M514">
        <f t="shared" si="88"/>
        <v>13161.634127648786</v>
      </c>
      <c r="N514" s="2">
        <f t="shared" si="89"/>
        <v>289.52178266724451</v>
      </c>
      <c r="O514" s="2">
        <f t="shared" si="93"/>
        <v>311.8882171453605</v>
      </c>
      <c r="P514" s="2">
        <f t="shared" si="90"/>
        <v>178.44152400506792</v>
      </c>
      <c r="Q514" s="2">
        <f t="shared" si="91"/>
        <v>28.777301106698506</v>
      </c>
      <c r="R514" s="2">
        <f t="shared" si="92"/>
        <v>1.5833824530854796</v>
      </c>
      <c r="S514" s="9">
        <f t="shared" si="96"/>
        <v>1085.2122073774569</v>
      </c>
    </row>
    <row r="515" spans="5:19" x14ac:dyDescent="0.3">
      <c r="E515" s="3">
        <f t="shared" si="94"/>
        <v>2259</v>
      </c>
      <c r="F515" s="4">
        <f>F514*SUM(economy!Z305:AB305)/SUM(economy!Z304:AB304)</f>
        <v>13119.744945680348</v>
      </c>
      <c r="G515" s="9">
        <f t="shared" si="99"/>
        <v>290.3250138581339</v>
      </c>
      <c r="H515" s="9">
        <f t="shared" si="99"/>
        <v>312.26598864829771</v>
      </c>
      <c r="I515" s="9">
        <f t="shared" si="99"/>
        <v>178.02370056513976</v>
      </c>
      <c r="J515" s="9">
        <f t="shared" si="99"/>
        <v>28.678137104014631</v>
      </c>
      <c r="K515" s="9">
        <f t="shared" si="99"/>
        <v>1.5782870990421225</v>
      </c>
      <c r="L515" s="9">
        <f t="shared" si="95"/>
        <v>1085.871127274628</v>
      </c>
      <c r="M515">
        <f t="shared" si="88"/>
        <v>13119.744945680348</v>
      </c>
      <c r="N515" s="2">
        <f t="shared" si="89"/>
        <v>290.32507489099771</v>
      </c>
      <c r="O515" s="2">
        <f t="shared" si="93"/>
        <v>312.26603752509664</v>
      </c>
      <c r="P515" s="2">
        <f t="shared" si="90"/>
        <v>178.02370667251012</v>
      </c>
      <c r="Q515" s="2">
        <f t="shared" si="91"/>
        <v>28.678137104118139</v>
      </c>
      <c r="R515" s="2">
        <f t="shared" si="92"/>
        <v>1.5782870990421225</v>
      </c>
      <c r="S515" s="9">
        <f t="shared" si="96"/>
        <v>1085.8712432917646</v>
      </c>
    </row>
    <row r="516" spans="5:19" x14ac:dyDescent="0.3">
      <c r="E516" s="3">
        <f t="shared" si="94"/>
        <v>2260</v>
      </c>
      <c r="F516" s="4">
        <f>F515*SUM(economy!Z306:AB306)/SUM(economy!Z305:AB305)</f>
        <v>13078.16667273309</v>
      </c>
      <c r="G516" s="9">
        <f t="shared" si="99"/>
        <v>291.12574946514724</v>
      </c>
      <c r="H516" s="9">
        <f t="shared" si="99"/>
        <v>312.63883651081125</v>
      </c>
      <c r="I516" s="9">
        <f t="shared" si="99"/>
        <v>177.60519830569319</v>
      </c>
      <c r="J516" s="9">
        <f t="shared" si="99"/>
        <v>28.579721458496792</v>
      </c>
      <c r="K516" s="9">
        <f t="shared" si="99"/>
        <v>1.5732299823313067</v>
      </c>
      <c r="L516" s="9">
        <f t="shared" si="95"/>
        <v>1086.5227357224799</v>
      </c>
      <c r="M516">
        <f t="shared" si="88"/>
        <v>13078.16667273309</v>
      </c>
      <c r="N516" s="2">
        <f t="shared" si="89"/>
        <v>291.12581049801105</v>
      </c>
      <c r="O516" s="2">
        <f t="shared" si="93"/>
        <v>312.63888525314866</v>
      </c>
      <c r="P516" s="2">
        <f t="shared" si="90"/>
        <v>177.60520433108667</v>
      </c>
      <c r="Q516" s="2">
        <f t="shared" si="91"/>
        <v>28.579721458594385</v>
      </c>
      <c r="R516" s="2">
        <f t="shared" si="92"/>
        <v>1.5732299823313067</v>
      </c>
      <c r="S516" s="9">
        <f t="shared" si="96"/>
        <v>1086.522851523172</v>
      </c>
    </row>
    <row r="517" spans="5:19" x14ac:dyDescent="0.3">
      <c r="E517" s="3">
        <f t="shared" si="94"/>
        <v>2261</v>
      </c>
      <c r="F517" s="4">
        <f>F516*SUM(economy!Z307:AB307)/SUM(economy!Z306:AB306)</f>
        <v>13036.895606180604</v>
      </c>
      <c r="G517" s="9">
        <f t="shared" si="99"/>
        <v>291.92394743108872</v>
      </c>
      <c r="H517" s="9">
        <f t="shared" si="99"/>
        <v>313.00675459451952</v>
      </c>
      <c r="I517" s="9">
        <f t="shared" si="99"/>
        <v>177.18606694022805</v>
      </c>
      <c r="J517" s="9">
        <f t="shared" si="99"/>
        <v>28.482047910418459</v>
      </c>
      <c r="K517" s="9">
        <f t="shared" si="99"/>
        <v>1.5682106544026837</v>
      </c>
      <c r="L517" s="9">
        <f t="shared" si="95"/>
        <v>1087.1670275306576</v>
      </c>
      <c r="M517">
        <f t="shared" si="88"/>
        <v>13036.895606180604</v>
      </c>
      <c r="N517" s="2">
        <f t="shared" si="89"/>
        <v>291.92400846395253</v>
      </c>
      <c r="O517" s="2">
        <f t="shared" si="93"/>
        <v>313.00680320276535</v>
      </c>
      <c r="P517" s="2">
        <f t="shared" si="90"/>
        <v>177.18607288474499</v>
      </c>
      <c r="Q517" s="2">
        <f t="shared" si="91"/>
        <v>28.482047910510474</v>
      </c>
      <c r="R517" s="2">
        <f t="shared" si="92"/>
        <v>1.5682106544026837</v>
      </c>
      <c r="S517" s="9">
        <f t="shared" si="96"/>
        <v>1087.1671431163759</v>
      </c>
    </row>
    <row r="518" spans="5:19" x14ac:dyDescent="0.3">
      <c r="E518" s="3">
        <f t="shared" si="94"/>
        <v>2262</v>
      </c>
      <c r="F518" s="4">
        <f>F517*SUM(economy!Z308:AB308)/SUM(economy!Z307:AB307)</f>
        <v>12995.928069503881</v>
      </c>
      <c r="G518" s="9">
        <f t="shared" si="99"/>
        <v>292.71962650564433</v>
      </c>
      <c r="H518" s="9">
        <f t="shared" si="99"/>
        <v>313.36978530706233</v>
      </c>
      <c r="I518" s="9">
        <f t="shared" si="99"/>
        <v>176.76636106606617</v>
      </c>
      <c r="J518" s="9">
        <f t="shared" si="99"/>
        <v>28.385110123174549</v>
      </c>
      <c r="K518" s="9">
        <f t="shared" si="99"/>
        <v>1.5632286693644892</v>
      </c>
      <c r="L518" s="9">
        <f t="shared" si="95"/>
        <v>1087.8041116713116</v>
      </c>
      <c r="M518">
        <f t="shared" si="88"/>
        <v>12995.928069503881</v>
      </c>
      <c r="N518" s="2">
        <f t="shared" si="89"/>
        <v>292.71968753850814</v>
      </c>
      <c r="O518" s="2">
        <f t="shared" si="93"/>
        <v>313.36983378158544</v>
      </c>
      <c r="P518" s="2">
        <f t="shared" si="90"/>
        <v>176.76636693079215</v>
      </c>
      <c r="Q518" s="2">
        <f t="shared" si="91"/>
        <v>28.385110123261306</v>
      </c>
      <c r="R518" s="2">
        <f t="shared" si="92"/>
        <v>1.5632286693644892</v>
      </c>
      <c r="S518" s="9">
        <f t="shared" si="96"/>
        <v>1087.8042270435114</v>
      </c>
    </row>
    <row r="519" spans="5:19" x14ac:dyDescent="0.3">
      <c r="E519" s="3">
        <f t="shared" si="94"/>
        <v>2263</v>
      </c>
      <c r="F519" s="4">
        <f>F518*SUM(economy!Z309:AB309)/SUM(economy!Z308:AB308)</f>
        <v>12955.260413568951</v>
      </c>
      <c r="G519" s="9">
        <f t="shared" ref="G519:K534" si="100">G518*(1-G$5)+G$4*$F518*$L$4/1000</f>
        <v>293.51280521411172</v>
      </c>
      <c r="H519" s="9">
        <f t="shared" si="100"/>
        <v>313.72797059420162</v>
      </c>
      <c r="I519" s="9">
        <f t="shared" si="100"/>
        <v>176.34613399534962</v>
      </c>
      <c r="J519" s="9">
        <f t="shared" si="100"/>
        <v>28.288901690633985</v>
      </c>
      <c r="K519" s="9">
        <f t="shared" si="100"/>
        <v>1.5582835841631713</v>
      </c>
      <c r="L519" s="9">
        <f t="shared" si="95"/>
        <v>1088.4340950784604</v>
      </c>
      <c r="M519">
        <f t="shared" ref="M519:M556" si="101">F519</f>
        <v>12955.260413568951</v>
      </c>
      <c r="N519" s="2">
        <f t="shared" ref="N519:N556" si="102">N518*(1-N$5)+N$4*$M518*$L$4/1000</f>
        <v>293.51286624697553</v>
      </c>
      <c r="O519" s="2">
        <f t="shared" si="93"/>
        <v>313.7280189353699</v>
      </c>
      <c r="P519" s="2">
        <f t="shared" ref="P519:P556" si="103">P518*(1-P$5)+P$4*$M518*$L$4/1000</f>
        <v>176.34613978135562</v>
      </c>
      <c r="Q519" s="2">
        <f t="shared" ref="Q519:Q556" si="104">Q518*(1-Q$5)+Q$4*$M518*$L$4/1000</f>
        <v>28.28890169071579</v>
      </c>
      <c r="R519" s="2">
        <f t="shared" ref="R519:R556" si="105">R518*(1-R$5)+R$4*$M518*$L$4/1000</f>
        <v>1.5582835841631713</v>
      </c>
      <c r="S519" s="9">
        <f t="shared" si="96"/>
        <v>1088.4342102385799</v>
      </c>
    </row>
    <row r="520" spans="5:19" x14ac:dyDescent="0.3">
      <c r="E520" s="3">
        <f t="shared" si="94"/>
        <v>2264</v>
      </c>
      <c r="F520" s="4">
        <f>F519*SUM(economy!Z310:AB310)/SUM(economy!Z309:AB309)</f>
        <v>12914.889017822688</v>
      </c>
      <c r="G520" s="9">
        <f t="shared" si="100"/>
        <v>294.30350185907133</v>
      </c>
      <c r="H520" s="9">
        <f t="shared" si="100"/>
        <v>314.08135194366378</v>
      </c>
      <c r="I520" s="9">
        <f t="shared" si="100"/>
        <v>175.9254377764054</v>
      </c>
      <c r="J520" s="9">
        <f t="shared" si="100"/>
        <v>28.193416144325724</v>
      </c>
      <c r="K520" s="9">
        <f t="shared" si="100"/>
        <v>1.5533749587523225</v>
      </c>
      <c r="L520" s="9">
        <f t="shared" si="95"/>
        <v>1089.0570826822186</v>
      </c>
      <c r="M520">
        <f t="shared" si="101"/>
        <v>12914.889017822688</v>
      </c>
      <c r="N520" s="2">
        <f t="shared" si="102"/>
        <v>294.30356289193514</v>
      </c>
      <c r="O520" s="2">
        <f t="shared" ref="O520:O556" si="106">O519*(1-O$5)+O$4*$M519*$L$4/1000</f>
        <v>314.08140015184404</v>
      </c>
      <c r="P520" s="2">
        <f t="shared" si="103"/>
        <v>175.92544348474806</v>
      </c>
      <c r="Q520" s="2">
        <f t="shared" si="104"/>
        <v>28.193416144402853</v>
      </c>
      <c r="R520" s="2">
        <f t="shared" si="105"/>
        <v>1.5533749587523225</v>
      </c>
      <c r="S520" s="9">
        <f t="shared" si="96"/>
        <v>1089.0571976316824</v>
      </c>
    </row>
    <row r="521" spans="5:19" x14ac:dyDescent="0.3">
      <c r="E521" s="3">
        <f t="shared" si="94"/>
        <v>2265</v>
      </c>
      <c r="F521" s="4">
        <f>F520*SUM(economy!Z311:AB311)/SUM(economy!Z310:AB310)</f>
        <v>12874.810291410031</v>
      </c>
      <c r="G521" s="9">
        <f t="shared" si="100"/>
        <v>295.09173452213093</v>
      </c>
      <c r="H521" s="9">
        <f t="shared" si="100"/>
        <v>314.429970389083</v>
      </c>
      <c r="I521" s="9">
        <f t="shared" si="100"/>
        <v>175.50432321500287</v>
      </c>
      <c r="J521" s="9">
        <f t="shared" si="100"/>
        <v>28.098646960354571</v>
      </c>
      <c r="K521" s="9">
        <f t="shared" si="100"/>
        <v>1.5485023562512854</v>
      </c>
      <c r="L521" s="9">
        <f t="shared" si="95"/>
        <v>1089.6731774428226</v>
      </c>
      <c r="M521">
        <f t="shared" si="101"/>
        <v>12874.810291410031</v>
      </c>
      <c r="N521" s="2">
        <f t="shared" si="102"/>
        <v>295.09179555499475</v>
      </c>
      <c r="O521" s="2">
        <f t="shared" si="106"/>
        <v>314.43001846464114</v>
      </c>
      <c r="P521" s="2">
        <f t="shared" si="103"/>
        <v>175.50432884672466</v>
      </c>
      <c r="Q521" s="2">
        <f t="shared" si="104"/>
        <v>28.098646960427292</v>
      </c>
      <c r="R521" s="2">
        <f t="shared" si="105"/>
        <v>1.5485023562512854</v>
      </c>
      <c r="S521" s="9">
        <f t="shared" si="96"/>
        <v>1089.6732921830394</v>
      </c>
    </row>
    <row r="522" spans="5:19" x14ac:dyDescent="0.3">
      <c r="E522" s="3">
        <f t="shared" ref="E522:E556" si="107">1+E521</f>
        <v>2266</v>
      </c>
      <c r="F522" s="4">
        <f>F521*SUM(economy!Z312:AB312)/SUM(economy!Z311:AB311)</f>
        <v>12835.020674215211</v>
      </c>
      <c r="G522" s="9">
        <f t="shared" si="100"/>
        <v>295.87752106573811</v>
      </c>
      <c r="H522" s="9">
        <f t="shared" si="100"/>
        <v>314.77386651403936</v>
      </c>
      <c r="I522" s="9">
        <f t="shared" si="100"/>
        <v>175.08283989549395</v>
      </c>
      <c r="J522" s="9">
        <f t="shared" si="100"/>
        <v>28.004587566053097</v>
      </c>
      <c r="K522" s="9">
        <f t="shared" si="100"/>
        <v>1.5436653430938017</v>
      </c>
      <c r="L522" s="9">
        <f t="shared" ref="L522:L556" si="108">SUM(G522:K522,L$5)</f>
        <v>1090.2824803844185</v>
      </c>
      <c r="M522">
        <f t="shared" si="101"/>
        <v>12835.020674215211</v>
      </c>
      <c r="N522" s="2">
        <f t="shared" si="102"/>
        <v>295.87758209860192</v>
      </c>
      <c r="O522" s="2">
        <f t="shared" si="106"/>
        <v>314.7739144573402</v>
      </c>
      <c r="P522" s="2">
        <f t="shared" si="103"/>
        <v>175.08284545162331</v>
      </c>
      <c r="Q522" s="2">
        <f t="shared" si="104"/>
        <v>28.004587566121664</v>
      </c>
      <c r="R522" s="2">
        <f t="shared" si="105"/>
        <v>1.5436653430938017</v>
      </c>
      <c r="S522" s="9">
        <f t="shared" ref="S522:S556" si="109">SUM(N522:R522,S$5)</f>
        <v>1090.2825949167809</v>
      </c>
    </row>
    <row r="523" spans="5:19" x14ac:dyDescent="0.3">
      <c r="E523" s="3">
        <f t="shared" si="107"/>
        <v>2267</v>
      </c>
      <c r="F523" s="4">
        <f>F522*SUM(economy!Z313:AB313)/SUM(economy!Z312:AB312)</f>
        <v>12795.51663783004</v>
      </c>
      <c r="G523" s="9">
        <f t="shared" si="100"/>
        <v>296.6608791350564</v>
      </c>
      <c r="H523" s="9">
        <f t="shared" si="100"/>
        <v>315.11308045618307</v>
      </c>
      <c r="I523" s="9">
        <f t="shared" si="100"/>
        <v>174.66103620182577</v>
      </c>
      <c r="J523" s="9">
        <f t="shared" si="100"/>
        <v>27.911231346375736</v>
      </c>
      <c r="K523" s="9">
        <f t="shared" si="100"/>
        <v>1.5388634891670578</v>
      </c>
      <c r="L523" s="9">
        <f t="shared" si="108"/>
        <v>1090.8850906286079</v>
      </c>
      <c r="M523">
        <f t="shared" si="101"/>
        <v>12795.51663783004</v>
      </c>
      <c r="N523" s="2">
        <f t="shared" si="102"/>
        <v>296.66094016792022</v>
      </c>
      <c r="O523" s="2">
        <f t="shared" si="106"/>
        <v>315.11312826759047</v>
      </c>
      <c r="P523" s="2">
        <f t="shared" si="103"/>
        <v>174.66104168337736</v>
      </c>
      <c r="Q523" s="2">
        <f t="shared" si="104"/>
        <v>27.911231346440388</v>
      </c>
      <c r="R523" s="2">
        <f t="shared" si="105"/>
        <v>1.5388634891670578</v>
      </c>
      <c r="S523" s="9">
        <f t="shared" si="109"/>
        <v>1090.8852049544953</v>
      </c>
    </row>
    <row r="524" spans="5:19" x14ac:dyDescent="0.3">
      <c r="E524" s="3">
        <f t="shared" si="107"/>
        <v>2268</v>
      </c>
      <c r="F524" s="4">
        <f>F523*SUM(economy!Z314:AB314)/SUM(economy!Z313:AB313)</f>
        <v>12756.294686451718</v>
      </c>
      <c r="G524" s="9">
        <f t="shared" si="100"/>
        <v>297.44182615990047</v>
      </c>
      <c r="H524" s="9">
        <f t="shared" si="100"/>
        <v>315.44765191143858</v>
      </c>
      <c r="I524" s="9">
        <f t="shared" si="100"/>
        <v>174.23895933841681</v>
      </c>
      <c r="J524" s="9">
        <f t="shared" si="100"/>
        <v>27.818571650041267</v>
      </c>
      <c r="K524" s="9">
        <f t="shared" si="100"/>
        <v>1.5340963679414783</v>
      </c>
      <c r="L524" s="9">
        <f t="shared" si="108"/>
        <v>1091.4811054277386</v>
      </c>
      <c r="M524">
        <f t="shared" si="101"/>
        <v>12756.294686451718</v>
      </c>
      <c r="N524" s="2">
        <f t="shared" si="102"/>
        <v>297.44188719276428</v>
      </c>
      <c r="O524" s="2">
        <f t="shared" si="106"/>
        <v>315.44769959131537</v>
      </c>
      <c r="P524" s="2">
        <f t="shared" si="103"/>
        <v>174.23896474639164</v>
      </c>
      <c r="Q524" s="2">
        <f t="shared" si="104"/>
        <v>27.818571650102228</v>
      </c>
      <c r="R524" s="2">
        <f t="shared" si="105"/>
        <v>1.5340963679414783</v>
      </c>
      <c r="S524" s="9">
        <f t="shared" si="109"/>
        <v>1091.4812195485151</v>
      </c>
    </row>
    <row r="525" spans="5:19" x14ac:dyDescent="0.3">
      <c r="E525" s="3">
        <f t="shared" si="107"/>
        <v>2269</v>
      </c>
      <c r="F525" s="4">
        <f>F524*SUM(economy!Z315:AB315)/SUM(economy!Z314:AB314)</f>
        <v>12717.351357713271</v>
      </c>
      <c r="G525" s="9">
        <f t="shared" si="100"/>
        <v>298.22037935672614</v>
      </c>
      <c r="H525" s="9">
        <f t="shared" si="100"/>
        <v>315.77762013828112</v>
      </c>
      <c r="I525" s="9">
        <f t="shared" si="100"/>
        <v>173.81665535088771</v>
      </c>
      <c r="J525" s="9">
        <f t="shared" si="100"/>
        <v>27.726601795429762</v>
      </c>
      <c r="K525" s="9">
        <f t="shared" si="100"/>
        <v>1.5293635565916011</v>
      </c>
      <c r="L525" s="9">
        <f t="shared" si="108"/>
        <v>1092.0706201979165</v>
      </c>
      <c r="M525">
        <f t="shared" si="101"/>
        <v>12717.351357713271</v>
      </c>
      <c r="N525" s="2">
        <f t="shared" si="102"/>
        <v>298.22044038958995</v>
      </c>
      <c r="O525" s="2">
        <f t="shared" si="106"/>
        <v>315.77766768698916</v>
      </c>
      <c r="P525" s="2">
        <f t="shared" si="103"/>
        <v>173.81666068627337</v>
      </c>
      <c r="Q525" s="2">
        <f t="shared" si="104"/>
        <v>27.726601795487237</v>
      </c>
      <c r="R525" s="2">
        <f t="shared" si="105"/>
        <v>1.5293635565916011</v>
      </c>
      <c r="S525" s="9">
        <f t="shared" si="109"/>
        <v>1092.0707341149314</v>
      </c>
    </row>
    <row r="526" spans="5:19" x14ac:dyDescent="0.3">
      <c r="E526" s="3">
        <f t="shared" si="107"/>
        <v>2270</v>
      </c>
      <c r="F526" s="4">
        <f>F525*SUM(economy!Z316:AB316)/SUM(economy!Z315:AB315)</f>
        <v>12678.683223448601</v>
      </c>
      <c r="G526" s="9">
        <f t="shared" si="100"/>
        <v>298.9965557306711</v>
      </c>
      <c r="H526" s="9">
        <f t="shared" si="100"/>
        <v>316.10302396207999</v>
      </c>
      <c r="I526" s="9">
        <f t="shared" si="100"/>
        <v>173.39416914663866</v>
      </c>
      <c r="J526" s="9">
        <f t="shared" si="100"/>
        <v>27.635315076240122</v>
      </c>
      <c r="K526" s="9">
        <f t="shared" si="100"/>
        <v>1.5246646361083798</v>
      </c>
      <c r="L526" s="9">
        <f t="shared" si="108"/>
        <v>1092.6537285517384</v>
      </c>
      <c r="M526">
        <f t="shared" si="101"/>
        <v>12678.683223448601</v>
      </c>
      <c r="N526" s="2">
        <f t="shared" si="102"/>
        <v>298.99661676353492</v>
      </c>
      <c r="O526" s="2">
        <f t="shared" si="106"/>
        <v>316.10307137998012</v>
      </c>
      <c r="P526" s="2">
        <f t="shared" si="103"/>
        <v>173.39417441040948</v>
      </c>
      <c r="Q526" s="2">
        <f t="shared" si="104"/>
        <v>27.635315076294312</v>
      </c>
      <c r="R526" s="2">
        <f t="shared" si="105"/>
        <v>1.5246646361083798</v>
      </c>
      <c r="S526" s="9">
        <f t="shared" si="109"/>
        <v>1092.6538422663273</v>
      </c>
    </row>
    <row r="527" spans="5:19" x14ac:dyDescent="0.3">
      <c r="E527" s="3">
        <f t="shared" si="107"/>
        <v>2271</v>
      </c>
      <c r="F527" s="4">
        <f>F526*SUM(economy!Z317:AB317)/SUM(economy!Z316:AB316)</f>
        <v>12640.286890395306</v>
      </c>
      <c r="G527" s="9">
        <f t="shared" si="100"/>
        <v>299.77037207764215</v>
      </c>
      <c r="H527" s="9">
        <f t="shared" si="100"/>
        <v>316.42390177950114</v>
      </c>
      <c r="I527" s="9">
        <f t="shared" si="100"/>
        <v>172.97154451526544</v>
      </c>
      <c r="J527" s="9">
        <f t="shared" si="100"/>
        <v>27.544704766914244</v>
      </c>
      <c r="K527" s="9">
        <f t="shared" si="100"/>
        <v>1.5199991914032158</v>
      </c>
      <c r="L527" s="9">
        <f t="shared" si="108"/>
        <v>1093.2305223307262</v>
      </c>
      <c r="M527">
        <f t="shared" si="101"/>
        <v>12640.286890395306</v>
      </c>
      <c r="N527" s="2">
        <f t="shared" si="102"/>
        <v>299.77043311050596</v>
      </c>
      <c r="O527" s="2">
        <f t="shared" si="106"/>
        <v>316.42394906695318</v>
      </c>
      <c r="P527" s="2">
        <f t="shared" si="103"/>
        <v>172.97154970838267</v>
      </c>
      <c r="Q527" s="2">
        <f t="shared" si="104"/>
        <v>27.544704766965339</v>
      </c>
      <c r="R527" s="2">
        <f t="shared" si="105"/>
        <v>1.5199991914032158</v>
      </c>
      <c r="S527" s="9">
        <f t="shared" si="109"/>
        <v>1093.2306358442104</v>
      </c>
    </row>
    <row r="528" spans="5:19" x14ac:dyDescent="0.3">
      <c r="E528" s="3">
        <f t="shared" si="107"/>
        <v>2272</v>
      </c>
      <c r="F528" s="4">
        <f>F527*SUM(economy!Z318:AB318)/SUM(economy!Z317:AB317)</f>
        <v>12602.159000837335</v>
      </c>
      <c r="G528" s="9">
        <f t="shared" si="100"/>
        <v>300.5418449864456</v>
      </c>
      <c r="H528" s="9">
        <f t="shared" si="100"/>
        <v>316.74029156296393</v>
      </c>
      <c r="I528" s="9">
        <f t="shared" si="100"/>
        <v>172.54882414880691</v>
      </c>
      <c r="J528" s="9">
        <f t="shared" si="100"/>
        <v>27.454764127833773</v>
      </c>
      <c r="K528" s="9">
        <f t="shared" si="100"/>
        <v>1.5153668114040539</v>
      </c>
      <c r="L528" s="9">
        <f t="shared" si="108"/>
        <v>1093.8010916374542</v>
      </c>
      <c r="M528">
        <f t="shared" si="101"/>
        <v>12602.159000837335</v>
      </c>
      <c r="N528" s="2">
        <f t="shared" si="102"/>
        <v>300.54190601930941</v>
      </c>
      <c r="O528" s="2">
        <f t="shared" si="106"/>
        <v>316.74033872032675</v>
      </c>
      <c r="P528" s="2">
        <f t="shared" si="103"/>
        <v>172.54882927221894</v>
      </c>
      <c r="Q528" s="2">
        <f t="shared" si="104"/>
        <v>27.454764127881951</v>
      </c>
      <c r="R528" s="2">
        <f t="shared" si="105"/>
        <v>1.5153668114040539</v>
      </c>
      <c r="S528" s="9">
        <f t="shared" si="109"/>
        <v>1093.801204951141</v>
      </c>
    </row>
    <row r="529" spans="5:19" x14ac:dyDescent="0.3">
      <c r="E529" s="3">
        <f t="shared" si="107"/>
        <v>2273</v>
      </c>
      <c r="F529" s="4">
        <f>F528*SUM(economy!Z319:AB319)/SUM(economy!Z318:AB318)</f>
        <v>12564.296233189794</v>
      </c>
      <c r="G529" s="9">
        <f t="shared" si="100"/>
        <v>301.31099084095678</v>
      </c>
      <c r="H529" s="9">
        <f t="shared" si="100"/>
        <v>317.05223086514593</v>
      </c>
      <c r="I529" s="9">
        <f t="shared" si="100"/>
        <v>172.12604966181763</v>
      </c>
      <c r="J529" s="9">
        <f t="shared" si="100"/>
        <v>27.365486410295439</v>
      </c>
      <c r="K529" s="9">
        <f t="shared" si="100"/>
        <v>1.5107670891438376</v>
      </c>
      <c r="L529" s="9">
        <f t="shared" si="108"/>
        <v>1094.3655248673597</v>
      </c>
      <c r="M529">
        <f t="shared" si="101"/>
        <v>12564.296233189794</v>
      </c>
      <c r="N529" s="2">
        <f t="shared" si="102"/>
        <v>301.31105187382059</v>
      </c>
      <c r="O529" s="2">
        <f t="shared" si="106"/>
        <v>317.05227789277745</v>
      </c>
      <c r="P529" s="2">
        <f t="shared" si="103"/>
        <v>172.12605471646006</v>
      </c>
      <c r="Q529" s="2">
        <f t="shared" si="104"/>
        <v>27.365486410340864</v>
      </c>
      <c r="R529" s="2">
        <f t="shared" si="105"/>
        <v>1.5107670891438376</v>
      </c>
      <c r="S529" s="9">
        <f t="shared" si="109"/>
        <v>1094.3656379825429</v>
      </c>
    </row>
    <row r="530" spans="5:19" x14ac:dyDescent="0.3">
      <c r="E530" s="3">
        <f t="shared" si="107"/>
        <v>2274</v>
      </c>
      <c r="F530" s="4">
        <f>F529*SUM(economy!Z320:AB320)/SUM(economy!Z319:AB319)</f>
        <v>12526.695302528704</v>
      </c>
      <c r="G530" s="9">
        <f t="shared" si="100"/>
        <v>302.07782582232517</v>
      </c>
      <c r="H530" s="9">
        <f t="shared" si="100"/>
        <v>317.35975682353035</v>
      </c>
      <c r="I530" s="9">
        <f t="shared" si="100"/>
        <v>171.7032616112584</v>
      </c>
      <c r="J530" s="9">
        <f t="shared" si="100"/>
        <v>27.276864861270791</v>
      </c>
      <c r="K530" s="9">
        <f t="shared" si="100"/>
        <v>1.5061996218416169</v>
      </c>
      <c r="L530" s="9">
        <f t="shared" si="108"/>
        <v>1094.9239087402264</v>
      </c>
      <c r="M530">
        <f t="shared" si="101"/>
        <v>12526.695302528704</v>
      </c>
      <c r="N530" s="2">
        <f t="shared" si="102"/>
        <v>302.07788685518898</v>
      </c>
      <c r="O530" s="2">
        <f t="shared" si="106"/>
        <v>317.35980372178744</v>
      </c>
      <c r="P530" s="2">
        <f t="shared" si="103"/>
        <v>171.70326659805431</v>
      </c>
      <c r="Q530" s="2">
        <f t="shared" si="104"/>
        <v>27.276864861313623</v>
      </c>
      <c r="R530" s="2">
        <f t="shared" si="105"/>
        <v>1.5061996218416169</v>
      </c>
      <c r="S530" s="9">
        <f t="shared" si="109"/>
        <v>1094.9240216581859</v>
      </c>
    </row>
    <row r="531" spans="5:19" x14ac:dyDescent="0.3">
      <c r="E531" s="3">
        <f t="shared" si="107"/>
        <v>2275</v>
      </c>
      <c r="F531" s="4">
        <f>F530*SUM(economy!Z321:AB321)/SUM(economy!Z320:AB320)</f>
        <v>12489.352961067467</v>
      </c>
      <c r="G531" s="9">
        <f t="shared" si="100"/>
        <v>302.84236591121191</v>
      </c>
      <c r="H531" s="9">
        <f t="shared" si="100"/>
        <v>317.66290616499049</v>
      </c>
      <c r="I531" s="9">
        <f t="shared" si="100"/>
        <v>171.28049951619988</v>
      </c>
      <c r="J531" s="9">
        <f t="shared" si="100"/>
        <v>27.188892727956208</v>
      </c>
      <c r="K531" s="9">
        <f t="shared" si="100"/>
        <v>1.5016640109766137</v>
      </c>
      <c r="L531" s="9">
        <f t="shared" si="108"/>
        <v>1095.476328331335</v>
      </c>
      <c r="M531">
        <f t="shared" si="101"/>
        <v>12489.352961067467</v>
      </c>
      <c r="N531" s="2">
        <f t="shared" si="102"/>
        <v>302.84242694407573</v>
      </c>
      <c r="O531" s="2">
        <f t="shared" si="106"/>
        <v>317.66295293422905</v>
      </c>
      <c r="P531" s="2">
        <f t="shared" si="103"/>
        <v>171.28050443605994</v>
      </c>
      <c r="Q531" s="2">
        <f t="shared" si="104"/>
        <v>27.188892727996588</v>
      </c>
      <c r="R531" s="2">
        <f t="shared" si="105"/>
        <v>1.5016640109766137</v>
      </c>
      <c r="S531" s="9">
        <f t="shared" si="109"/>
        <v>1095.476441053338</v>
      </c>
    </row>
    <row r="532" spans="5:19" x14ac:dyDescent="0.3">
      <c r="E532" s="3">
        <f t="shared" si="107"/>
        <v>2276</v>
      </c>
      <c r="F532" s="4">
        <f>F531*SUM(economy!Z322:AB322)/SUM(economy!Z321:AB321)</f>
        <v>12452.265998582385</v>
      </c>
      <c r="G532" s="9">
        <f t="shared" si="100"/>
        <v>303.60462689005641</v>
      </c>
      <c r="H532" s="9">
        <f t="shared" si="100"/>
        <v>317.96171521040634</v>
      </c>
      <c r="I532" s="9">
        <f t="shared" si="100"/>
        <v>170.85780187733303</v>
      </c>
      <c r="J532" s="9">
        <f t="shared" si="100"/>
        <v>27.101563262118887</v>
      </c>
      <c r="K532" s="9">
        <f t="shared" si="100"/>
        <v>1.4971598623555136</v>
      </c>
      <c r="L532" s="9">
        <f t="shared" si="108"/>
        <v>1096.0228671022701</v>
      </c>
      <c r="M532">
        <f t="shared" si="101"/>
        <v>12452.265998582385</v>
      </c>
      <c r="N532" s="2">
        <f t="shared" si="102"/>
        <v>303.60468792292022</v>
      </c>
      <c r="O532" s="2">
        <f t="shared" si="106"/>
        <v>317.96176185098136</v>
      </c>
      <c r="P532" s="2">
        <f t="shared" si="103"/>
        <v>170.8578067311557</v>
      </c>
      <c r="Q532" s="2">
        <f t="shared" si="104"/>
        <v>27.101563262156965</v>
      </c>
      <c r="R532" s="2">
        <f t="shared" si="105"/>
        <v>1.4971598623555136</v>
      </c>
      <c r="S532" s="9">
        <f t="shared" si="109"/>
        <v>1096.0229796295698</v>
      </c>
    </row>
    <row r="533" spans="5:19" x14ac:dyDescent="0.3">
      <c r="E533" s="3">
        <f t="shared" si="107"/>
        <v>2277</v>
      </c>
      <c r="F533" s="4">
        <f>F532*SUM(economy!Z323:AB323)/SUM(economy!Z322:AB322)</f>
        <v>12415.4312427896</v>
      </c>
      <c r="G533" s="9">
        <f t="shared" si="100"/>
        <v>304.36462434536895</v>
      </c>
      <c r="H533" s="9">
        <f t="shared" si="100"/>
        <v>318.25621987930873</v>
      </c>
      <c r="I533" s="9">
        <f t="shared" si="100"/>
        <v>170.43520619628165</v>
      </c>
      <c r="J533" s="9">
        <f t="shared" si="100"/>
        <v>27.014869724244548</v>
      </c>
      <c r="K533" s="9">
        <f t="shared" si="100"/>
        <v>1.4926867861732576</v>
      </c>
      <c r="L533" s="9">
        <f t="shared" si="108"/>
        <v>1096.5636069313773</v>
      </c>
      <c r="M533">
        <f t="shared" si="101"/>
        <v>12415.4312427896</v>
      </c>
      <c r="N533" s="2">
        <f t="shared" si="102"/>
        <v>304.36468537823276</v>
      </c>
      <c r="O533" s="2">
        <f t="shared" si="106"/>
        <v>318.25626639157412</v>
      </c>
      <c r="P533" s="2">
        <f t="shared" si="103"/>
        <v>170.43521098495333</v>
      </c>
      <c r="Q533" s="2">
        <f t="shared" si="104"/>
        <v>27.014869724280448</v>
      </c>
      <c r="R533" s="2">
        <f t="shared" si="105"/>
        <v>1.4926867861732576</v>
      </c>
      <c r="S533" s="9">
        <f t="shared" si="109"/>
        <v>1096.5637192652139</v>
      </c>
    </row>
    <row r="534" spans="5:19" x14ac:dyDescent="0.3">
      <c r="E534" s="3">
        <f t="shared" si="107"/>
        <v>2278</v>
      </c>
      <c r="F534" s="4">
        <f>F533*SUM(economy!Z324:AB324)/SUM(economy!Z323:AB323)</f>
        <v>12378.845559675137</v>
      </c>
      <c r="G534" s="9">
        <f t="shared" si="100"/>
        <v>305.12237367004627</v>
      </c>
      <c r="H534" s="9">
        <f t="shared" si="100"/>
        <v>318.54645569454567</v>
      </c>
      <c r="I534" s="9">
        <f t="shared" si="100"/>
        <v>170.01274899471247</v>
      </c>
      <c r="J534" s="9">
        <f t="shared" si="100"/>
        <v>26.928805387492375</v>
      </c>
      <c r="K534" s="9">
        <f t="shared" si="100"/>
        <v>1.4882443970676116</v>
      </c>
      <c r="L534" s="9">
        <f t="shared" si="108"/>
        <v>1097.0986281438645</v>
      </c>
      <c r="M534">
        <f t="shared" si="101"/>
        <v>12378.845559675137</v>
      </c>
      <c r="N534" s="2">
        <f t="shared" si="102"/>
        <v>305.12243470291008</v>
      </c>
      <c r="O534" s="2">
        <f t="shared" si="106"/>
        <v>318.54650207885442</v>
      </c>
      <c r="P534" s="2">
        <f t="shared" si="103"/>
        <v>170.01275371910765</v>
      </c>
      <c r="Q534" s="2">
        <f t="shared" si="104"/>
        <v>26.928805387526225</v>
      </c>
      <c r="R534" s="2">
        <f t="shared" si="105"/>
        <v>1.4882443970676116</v>
      </c>
      <c r="S534" s="9">
        <f t="shared" si="109"/>
        <v>1097.0987402854662</v>
      </c>
    </row>
    <row r="535" spans="5:19" x14ac:dyDescent="0.3">
      <c r="E535" s="3">
        <f t="shared" si="107"/>
        <v>2279</v>
      </c>
      <c r="F535" s="4">
        <f>F534*SUM(economy!Z325:AB325)/SUM(economy!Z324:AB324)</f>
        <v>12342.505853780331</v>
      </c>
      <c r="G535" s="9">
        <f t="shared" ref="G535:K550" si="110">G534*(1-G$5)+G$4*$F534*$L$4/1000</f>
        <v>305.87789006570722</v>
      </c>
      <c r="H535" s="9">
        <f t="shared" si="110"/>
        <v>318.83245778696715</v>
      </c>
      <c r="I535" s="9">
        <f t="shared" si="110"/>
        <v>169.59046583323808</v>
      </c>
      <c r="J535" s="9">
        <f t="shared" si="110"/>
        <v>26.843363541462807</v>
      </c>
      <c r="K535" s="9">
        <f t="shared" si="110"/>
        <v>1.4838323141677594</v>
      </c>
      <c r="L535" s="9">
        <f t="shared" si="108"/>
        <v>1097.6280095415432</v>
      </c>
      <c r="M535">
        <f t="shared" si="101"/>
        <v>12342.505853780331</v>
      </c>
      <c r="N535" s="2">
        <f t="shared" si="102"/>
        <v>305.87795109857103</v>
      </c>
      <c r="O535" s="2">
        <f t="shared" si="106"/>
        <v>318.83250404367129</v>
      </c>
      <c r="P535" s="2">
        <f t="shared" si="103"/>
        <v>169.59047049421955</v>
      </c>
      <c r="Q535" s="2">
        <f t="shared" si="104"/>
        <v>26.843363541494725</v>
      </c>
      <c r="R535" s="2">
        <f t="shared" si="105"/>
        <v>1.4838323141677594</v>
      </c>
      <c r="S535" s="9">
        <f t="shared" si="109"/>
        <v>1097.6281214921244</v>
      </c>
    </row>
    <row r="536" spans="5:19" x14ac:dyDescent="0.3">
      <c r="E536" s="3">
        <f t="shared" si="107"/>
        <v>2280</v>
      </c>
      <c r="F536" s="4">
        <f>F535*SUM(economy!Z326:AB326)/SUM(economy!Z325:AB325)</f>
        <v>12306.409068444449</v>
      </c>
      <c r="G536" s="9">
        <f t="shared" si="110"/>
        <v>306.63118854504592</v>
      </c>
      <c r="H536" s="9">
        <f t="shared" si="110"/>
        <v>319.11426090012384</v>
      </c>
      <c r="I536" s="9">
        <f t="shared" si="110"/>
        <v>169.16839133010924</v>
      </c>
      <c r="J536" s="9">
        <f t="shared" si="110"/>
        <v>26.758537495783571</v>
      </c>
      <c r="K536" s="9">
        <f t="shared" si="110"/>
        <v>1.479450161137176</v>
      </c>
      <c r="L536" s="9">
        <f t="shared" si="108"/>
        <v>1098.1518284321996</v>
      </c>
      <c r="M536">
        <f t="shared" si="101"/>
        <v>12306.409068444449</v>
      </c>
      <c r="N536" s="2">
        <f t="shared" si="102"/>
        <v>306.63124957790973</v>
      </c>
      <c r="O536" s="2">
        <f t="shared" si="106"/>
        <v>319.11430702957438</v>
      </c>
      <c r="P536" s="2">
        <f t="shared" si="103"/>
        <v>169.16839592852813</v>
      </c>
      <c r="Q536" s="2">
        <f t="shared" si="104"/>
        <v>26.758537495813666</v>
      </c>
      <c r="R536" s="2">
        <f t="shared" si="105"/>
        <v>1.479450161137176</v>
      </c>
      <c r="S536" s="9">
        <f t="shared" si="109"/>
        <v>1098.1519401929631</v>
      </c>
    </row>
    <row r="537" spans="5:19" x14ac:dyDescent="0.3">
      <c r="E537" s="3">
        <f t="shared" si="107"/>
        <v>2281</v>
      </c>
      <c r="F537" s="4">
        <f>F536*SUM(economy!Z327:AB327)/SUM(economy!Z326:AB326)</f>
        <v>12270.552186006482</v>
      </c>
      <c r="G537" s="9">
        <f t="shared" si="110"/>
        <v>307.38228393419979</v>
      </c>
      <c r="H537" s="9">
        <f t="shared" si="110"/>
        <v>319.39189939497538</v>
      </c>
      <c r="I537" s="9">
        <f t="shared" si="110"/>
        <v>168.74655917969258</v>
      </c>
      <c r="J537" s="9">
        <f t="shared" si="110"/>
        <v>26.674320583519332</v>
      </c>
      <c r="K537" s="9">
        <f t="shared" si="110"/>
        <v>1.4750975662110215</v>
      </c>
      <c r="L537" s="9">
        <f t="shared" si="108"/>
        <v>1098.6701606585982</v>
      </c>
      <c r="M537">
        <f t="shared" si="101"/>
        <v>12270.552186006482</v>
      </c>
      <c r="N537" s="2">
        <f t="shared" si="102"/>
        <v>307.3823449670636</v>
      </c>
      <c r="O537" s="2">
        <f t="shared" si="106"/>
        <v>319.39194539752242</v>
      </c>
      <c r="P537" s="2">
        <f t="shared" si="103"/>
        <v>168.74656371638864</v>
      </c>
      <c r="Q537" s="2">
        <f t="shared" si="104"/>
        <v>26.674320583547704</v>
      </c>
      <c r="R537" s="2">
        <f t="shared" si="105"/>
        <v>1.4750975662110215</v>
      </c>
      <c r="S537" s="9">
        <f t="shared" si="109"/>
        <v>1098.6702722307334</v>
      </c>
    </row>
    <row r="538" spans="5:19" x14ac:dyDescent="0.3">
      <c r="E538" s="3">
        <f t="shared" si="107"/>
        <v>2282</v>
      </c>
      <c r="F538" s="4">
        <f>F537*SUM(economy!Z328:AB328)/SUM(economy!Z327:AB327)</f>
        <v>12234.932227967809</v>
      </c>
      <c r="G538" s="9">
        <f t="shared" si="110"/>
        <v>308.13119087512979</v>
      </c>
      <c r="H538" s="9">
        <f t="shared" si="110"/>
        <v>319.66540725460499</v>
      </c>
      <c r="I538" s="9">
        <f t="shared" si="110"/>
        <v>168.32500217073061</v>
      </c>
      <c r="J538" s="9">
        <f t="shared" si="110"/>
        <v>26.590706164410239</v>
      </c>
      <c r="K538" s="9">
        <f t="shared" si="110"/>
        <v>1.4707741622282962</v>
      </c>
      <c r="L538" s="9">
        <f t="shared" si="108"/>
        <v>1099.1830806271039</v>
      </c>
      <c r="M538">
        <f t="shared" si="101"/>
        <v>12234.932227967809</v>
      </c>
      <c r="N538" s="2">
        <f t="shared" si="102"/>
        <v>308.1312519079936</v>
      </c>
      <c r="O538" s="2">
        <f t="shared" si="106"/>
        <v>319.6654531305976</v>
      </c>
      <c r="P538" s="2">
        <f t="shared" si="103"/>
        <v>168.32500664653233</v>
      </c>
      <c r="Q538" s="2">
        <f t="shared" si="104"/>
        <v>26.590706164436991</v>
      </c>
      <c r="R538" s="2">
        <f t="shared" si="105"/>
        <v>1.4707741622282962</v>
      </c>
      <c r="S538" s="9">
        <f t="shared" si="109"/>
        <v>1099.1831920117888</v>
      </c>
    </row>
    <row r="539" spans="5:19" x14ac:dyDescent="0.3">
      <c r="E539" s="3">
        <f t="shared" si="107"/>
        <v>2283</v>
      </c>
      <c r="F539" s="4">
        <f>F538*SUM(economy!Z329:AB329)/SUM(economy!Z328:AB328)</f>
        <v>12199.546255117622</v>
      </c>
      <c r="G539" s="9">
        <f t="shared" si="110"/>
        <v>308.87792382801047</v>
      </c>
      <c r="H539" s="9">
        <f t="shared" si="110"/>
        <v>319.93481808893603</v>
      </c>
      <c r="I539" s="9">
        <f t="shared" si="110"/>
        <v>167.90375220438125</v>
      </c>
      <c r="J539" s="9">
        <f t="shared" si="110"/>
        <v>26.507687627944577</v>
      </c>
      <c r="K539" s="9">
        <f t="shared" si="110"/>
        <v>1.4664795866589815</v>
      </c>
      <c r="L539" s="9">
        <f t="shared" si="108"/>
        <v>1099.6906613359315</v>
      </c>
      <c r="M539">
        <f t="shared" si="101"/>
        <v>12199.546255117622</v>
      </c>
      <c r="N539" s="2">
        <f t="shared" si="102"/>
        <v>308.87798486087428</v>
      </c>
      <c r="O539" s="2">
        <f t="shared" si="106"/>
        <v>319.93486383872244</v>
      </c>
      <c r="P539" s="2">
        <f t="shared" si="103"/>
        <v>167.90375662010601</v>
      </c>
      <c r="Q539" s="2">
        <f t="shared" si="104"/>
        <v>26.507687627969801</v>
      </c>
      <c r="R539" s="2">
        <f t="shared" si="105"/>
        <v>1.4664795866589815</v>
      </c>
      <c r="S539" s="9">
        <f t="shared" si="109"/>
        <v>1099.6907725343317</v>
      </c>
    </row>
    <row r="540" spans="5:19" x14ac:dyDescent="0.3">
      <c r="E540" s="3">
        <f t="shared" si="107"/>
        <v>2284</v>
      </c>
      <c r="F540" s="4">
        <f>F539*SUM(economy!Z330:AB330)/SUM(economy!Z329:AB329)</f>
        <v>12164.391367622791</v>
      </c>
      <c r="G540" s="9">
        <f t="shared" si="110"/>
        <v>309.62249707362798</v>
      </c>
      <c r="H540" s="9">
        <f t="shared" si="110"/>
        <v>320.2001651394479</v>
      </c>
      <c r="I540" s="9">
        <f t="shared" si="110"/>
        <v>167.4828403120338</v>
      </c>
      <c r="J540" s="9">
        <f t="shared" si="110"/>
        <v>26.425258396270593</v>
      </c>
      <c r="K540" s="9">
        <f t="shared" si="110"/>
        <v>1.4622134816263879</v>
      </c>
      <c r="L540" s="9">
        <f t="shared" si="108"/>
        <v>1100.1929744030067</v>
      </c>
      <c r="M540">
        <f t="shared" si="101"/>
        <v>12164.391367622791</v>
      </c>
      <c r="N540" s="2">
        <f t="shared" si="102"/>
        <v>309.62255810649179</v>
      </c>
      <c r="O540" s="2">
        <f t="shared" si="106"/>
        <v>320.20021076337525</v>
      </c>
      <c r="P540" s="2">
        <f t="shared" si="103"/>
        <v>167.48284466848799</v>
      </c>
      <c r="Q540" s="2">
        <f t="shared" si="104"/>
        <v>26.425258396294375</v>
      </c>
      <c r="R540" s="2">
        <f t="shared" si="105"/>
        <v>1.4622134816263879</v>
      </c>
      <c r="S540" s="9">
        <f t="shared" si="109"/>
        <v>1100.1930854162758</v>
      </c>
    </row>
    <row r="541" spans="5:19" x14ac:dyDescent="0.3">
      <c r="E541" s="3">
        <f t="shared" si="107"/>
        <v>2285</v>
      </c>
      <c r="F541" s="4">
        <f>F540*SUM(economy!Z331:AB331)/SUM(economy!Z330:AB330)</f>
        <v>12129.464705083752</v>
      </c>
      <c r="G541" s="9">
        <f t="shared" si="110"/>
        <v>310.36492471578339</v>
      </c>
      <c r="H541" s="9">
        <f t="shared" si="110"/>
        <v>320.46148128388677</v>
      </c>
      <c r="I541" s="9">
        <f t="shared" si="110"/>
        <v>167.06229667289949</v>
      </c>
      <c r="J541" s="9">
        <f t="shared" si="110"/>
        <v>26.343411926952513</v>
      </c>
      <c r="K541" s="9">
        <f t="shared" si="110"/>
        <v>1.4579754939249301</v>
      </c>
      <c r="L541" s="9">
        <f t="shared" si="108"/>
        <v>1100.690090093447</v>
      </c>
      <c r="M541">
        <f t="shared" si="101"/>
        <v>12129.464705083752</v>
      </c>
      <c r="N541" s="2">
        <f t="shared" si="102"/>
        <v>310.3649857486472</v>
      </c>
      <c r="O541" s="2">
        <f t="shared" si="106"/>
        <v>320.46152678230135</v>
      </c>
      <c r="P541" s="2">
        <f t="shared" si="103"/>
        <v>167.06230097087865</v>
      </c>
      <c r="Q541" s="2">
        <f t="shared" si="104"/>
        <v>26.343411926974934</v>
      </c>
      <c r="R541" s="2">
        <f t="shared" si="105"/>
        <v>1.4579754939249301</v>
      </c>
      <c r="S541" s="9">
        <f t="shared" si="109"/>
        <v>1100.6902009227269</v>
      </c>
    </row>
    <row r="542" spans="5:19" x14ac:dyDescent="0.3">
      <c r="E542" s="3">
        <f t="shared" si="107"/>
        <v>2286</v>
      </c>
      <c r="F542" s="4">
        <f>F541*SUM(economy!Z332:AB332)/SUM(economy!Z331:AB331)</f>
        <v>12094.763446558105</v>
      </c>
      <c r="G542" s="9">
        <f t="shared" si="110"/>
        <v>311.10522068369932</v>
      </c>
      <c r="H542" s="9">
        <f t="shared" si="110"/>
        <v>320.71879904096915</v>
      </c>
      <c r="I542" s="9">
        <f t="shared" si="110"/>
        <v>166.64215063137416</v>
      </c>
      <c r="J542" s="9">
        <f t="shared" si="110"/>
        <v>26.262141715575705</v>
      </c>
      <c r="K542" s="9">
        <f t="shared" si="110"/>
        <v>1.4537652750335326</v>
      </c>
      <c r="L542" s="9">
        <f t="shared" si="108"/>
        <v>1101.182077346652</v>
      </c>
      <c r="M542">
        <f t="shared" si="101"/>
        <v>12094.763446558105</v>
      </c>
      <c r="N542" s="2">
        <f t="shared" si="102"/>
        <v>311.10528171656313</v>
      </c>
      <c r="O542" s="2">
        <f t="shared" si="106"/>
        <v>320.71884441421622</v>
      </c>
      <c r="P542" s="2">
        <f t="shared" si="103"/>
        <v>166.64215487166322</v>
      </c>
      <c r="Q542" s="2">
        <f t="shared" si="104"/>
        <v>26.262141715596844</v>
      </c>
      <c r="R542" s="2">
        <f t="shared" si="105"/>
        <v>1.4537652750335326</v>
      </c>
      <c r="S542" s="9">
        <f t="shared" si="109"/>
        <v>1101.1821879930731</v>
      </c>
    </row>
    <row r="543" spans="5:19" x14ac:dyDescent="0.3">
      <c r="E543" s="3">
        <f t="shared" si="107"/>
        <v>2287</v>
      </c>
      <c r="F543" s="4">
        <f>F542*SUM(economy!Z333:AB333)/SUM(economy!Z332:AB332)</f>
        <v>12060.284810553534</v>
      </c>
      <c r="G543" s="9">
        <f t="shared" si="110"/>
        <v>311.84339873442821</v>
      </c>
      <c r="H543" s="9">
        <f t="shared" si="110"/>
        <v>320.97215057507429</v>
      </c>
      <c r="I543" s="9">
        <f t="shared" si="110"/>
        <v>166.22243071417162</v>
      </c>
      <c r="J543" s="9">
        <f t="shared" si="110"/>
        <v>26.181441298205776</v>
      </c>
      <c r="K543" s="9">
        <f t="shared" si="110"/>
        <v>1.449582481124867</v>
      </c>
      <c r="L543" s="9">
        <f t="shared" si="108"/>
        <v>1101.6690038030047</v>
      </c>
      <c r="M543">
        <f t="shared" si="101"/>
        <v>12060.284810553534</v>
      </c>
      <c r="N543" s="2">
        <f t="shared" si="102"/>
        <v>311.84345976729202</v>
      </c>
      <c r="O543" s="2">
        <f t="shared" si="106"/>
        <v>320.97219582349823</v>
      </c>
      <c r="P543" s="2">
        <f t="shared" si="103"/>
        <v>166.2224348975449</v>
      </c>
      <c r="Q543" s="2">
        <f t="shared" si="104"/>
        <v>26.181441298225707</v>
      </c>
      <c r="R543" s="2">
        <f t="shared" si="105"/>
        <v>1.449582481124867</v>
      </c>
      <c r="S543" s="9">
        <f t="shared" si="109"/>
        <v>1101.6691142676855</v>
      </c>
    </row>
    <row r="544" spans="5:19" x14ac:dyDescent="0.3">
      <c r="E544" s="3">
        <f t="shared" si="107"/>
        <v>2288</v>
      </c>
      <c r="F544" s="4">
        <f>F543*SUM(economy!Z334:AB334)/SUM(economy!Z333:AB333)</f>
        <v>12026.026054991282</v>
      </c>
      <c r="G544" s="9">
        <f t="shared" si="110"/>
        <v>312.57947245526009</v>
      </c>
      <c r="H544" s="9">
        <f t="shared" si="110"/>
        <v>321.22156770092329</v>
      </c>
      <c r="I544" s="9">
        <f t="shared" si="110"/>
        <v>165.80316464722571</v>
      </c>
      <c r="J544" s="9">
        <f t="shared" si="110"/>
        <v>26.101304253706342</v>
      </c>
      <c r="K544" s="9">
        <f t="shared" si="110"/>
        <v>1.445426773070623</v>
      </c>
      <c r="L544" s="9">
        <f t="shared" si="108"/>
        <v>1102.150935830186</v>
      </c>
      <c r="M544">
        <f t="shared" si="101"/>
        <v>12026.026054991282</v>
      </c>
      <c r="N544" s="2">
        <f t="shared" si="102"/>
        <v>312.5795334881239</v>
      </c>
      <c r="O544" s="2">
        <f t="shared" si="106"/>
        <v>321.22161282486741</v>
      </c>
      <c r="P544" s="2">
        <f t="shared" si="103"/>
        <v>165.80316877444716</v>
      </c>
      <c r="Q544" s="2">
        <f t="shared" si="104"/>
        <v>26.101304253725132</v>
      </c>
      <c r="R544" s="2">
        <f t="shared" si="105"/>
        <v>1.445426773070623</v>
      </c>
      <c r="S544" s="9">
        <f t="shared" si="109"/>
        <v>1102.1510461142343</v>
      </c>
    </row>
    <row r="545" spans="5:19" x14ac:dyDescent="0.3">
      <c r="E545" s="3">
        <f t="shared" si="107"/>
        <v>2289</v>
      </c>
      <c r="F545" s="4">
        <f>F544*SUM(economy!Z335:AB335)/SUM(economy!Z334:AB334)</f>
        <v>11991.984477142067</v>
      </c>
      <c r="G545" s="9">
        <f t="shared" si="110"/>
        <v>313.31345526612807</v>
      </c>
      <c r="H545" s="9">
        <f t="shared" si="110"/>
        <v>321.46708188824181</v>
      </c>
      <c r="I545" s="9">
        <f t="shared" si="110"/>
        <v>165.3843793723602</v>
      </c>
      <c r="J545" s="9">
        <f t="shared" si="110"/>
        <v>26.02172420592013</v>
      </c>
      <c r="K545" s="9">
        <f t="shared" si="110"/>
        <v>1.4412978164429913</v>
      </c>
      <c r="L545" s="9">
        <f t="shared" si="108"/>
        <v>1102.6279385490932</v>
      </c>
      <c r="M545">
        <f t="shared" si="101"/>
        <v>11991.984477142067</v>
      </c>
      <c r="N545" s="2">
        <f t="shared" si="102"/>
        <v>313.31351629899189</v>
      </c>
      <c r="O545" s="2">
        <f t="shared" si="106"/>
        <v>321.4671268880486</v>
      </c>
      <c r="P545" s="2">
        <f t="shared" si="103"/>
        <v>165.38438344418356</v>
      </c>
      <c r="Q545" s="2">
        <f t="shared" si="104"/>
        <v>26.021724205937847</v>
      </c>
      <c r="R545" s="2">
        <f t="shared" si="105"/>
        <v>1.4412978164429913</v>
      </c>
      <c r="S545" s="9">
        <f t="shared" si="109"/>
        <v>1102.6280486536048</v>
      </c>
    </row>
    <row r="546" spans="5:19" x14ac:dyDescent="0.3">
      <c r="E546" s="3">
        <f t="shared" si="107"/>
        <v>2290</v>
      </c>
      <c r="F546" s="4">
        <f>F545*SUM(economy!Z336:AB336)/SUM(economy!Z335:AB335)</f>
        <v>11958.157413535297</v>
      </c>
      <c r="G546" s="9">
        <f t="shared" si="110"/>
        <v>314.04536042200999</v>
      </c>
      <c r="H546" s="9">
        <f t="shared" si="110"/>
        <v>321.70872426640392</v>
      </c>
      <c r="I546" s="9">
        <f t="shared" si="110"/>
        <v>164.96610106372535</v>
      </c>
      <c r="J546" s="9">
        <f t="shared" si="110"/>
        <v>25.942694825717933</v>
      </c>
      <c r="K546" s="9">
        <f t="shared" si="110"/>
        <v>1.4371952815125533</v>
      </c>
      <c r="L546" s="9">
        <f t="shared" si="108"/>
        <v>1103.1000758593698</v>
      </c>
      <c r="M546">
        <f t="shared" si="101"/>
        <v>11958.157413535297</v>
      </c>
      <c r="N546" s="2">
        <f t="shared" si="102"/>
        <v>314.0454214548738</v>
      </c>
      <c r="O546" s="2">
        <f t="shared" si="106"/>
        <v>321.70876914241489</v>
      </c>
      <c r="P546" s="2">
        <f t="shared" si="103"/>
        <v>164.96610508089418</v>
      </c>
      <c r="Q546" s="2">
        <f t="shared" si="104"/>
        <v>25.942694825734637</v>
      </c>
      <c r="R546" s="2">
        <f t="shared" si="105"/>
        <v>1.4371952815125533</v>
      </c>
      <c r="S546" s="9">
        <f t="shared" si="109"/>
        <v>1103.1001857854301</v>
      </c>
    </row>
    <row r="547" spans="5:19" x14ac:dyDescent="0.3">
      <c r="E547" s="3">
        <f t="shared" si="107"/>
        <v>2291</v>
      </c>
      <c r="F547" s="4">
        <f>F546*SUM(economy!Z337:AB337)/SUM(economy!Z336:AB336)</f>
        <v>11924.542239843533</v>
      </c>
      <c r="G547" s="9">
        <f t="shared" si="110"/>
        <v>314.77520101532434</v>
      </c>
      <c r="H547" s="9">
        <f t="shared" si="110"/>
        <v>321.9465256290548</v>
      </c>
      <c r="I547" s="9">
        <f t="shared" si="110"/>
        <v>164.54835514399997</v>
      </c>
      <c r="J547" s="9">
        <f t="shared" si="110"/>
        <v>25.86420983291988</v>
      </c>
      <c r="K547" s="9">
        <f t="shared" si="110"/>
        <v>1.4331188432427395</v>
      </c>
      <c r="L547" s="9">
        <f t="shared" si="108"/>
        <v>1103.5674104645418</v>
      </c>
      <c r="M547">
        <f t="shared" si="101"/>
        <v>11924.542239843533</v>
      </c>
      <c r="N547" s="2">
        <f t="shared" si="102"/>
        <v>314.77526204818815</v>
      </c>
      <c r="O547" s="2">
        <f t="shared" si="106"/>
        <v>321.94657038161057</v>
      </c>
      <c r="P547" s="2">
        <f t="shared" si="103"/>
        <v>164.5483591072479</v>
      </c>
      <c r="Q547" s="2">
        <f t="shared" si="104"/>
        <v>25.864209832935632</v>
      </c>
      <c r="R547" s="2">
        <f t="shared" si="105"/>
        <v>1.4331188432427395</v>
      </c>
      <c r="S547" s="9">
        <f t="shared" si="109"/>
        <v>1103.5675202132252</v>
      </c>
    </row>
    <row r="548" spans="5:19" x14ac:dyDescent="0.3">
      <c r="E548" s="3">
        <f t="shared" si="107"/>
        <v>2292</v>
      </c>
      <c r="F548" s="4">
        <f>F547*SUM(economy!Z338:AB338)/SUM(economy!Z337:AB337)</f>
        <v>11891.136370743001</v>
      </c>
      <c r="G548" s="9">
        <f t="shared" si="110"/>
        <v>315.50298997831948</v>
      </c>
      <c r="H548" s="9">
        <f t="shared" si="110"/>
        <v>322.18051643870967</v>
      </c>
      <c r="I548" s="9">
        <f t="shared" si="110"/>
        <v>164.1311663003589</v>
      </c>
      <c r="J548" s="9">
        <f t="shared" si="110"/>
        <v>25.786262998093388</v>
      </c>
      <c r="K548" s="9">
        <f t="shared" si="110"/>
        <v>1.4290681812810444</v>
      </c>
      <c r="L548" s="9">
        <f t="shared" si="108"/>
        <v>1104.0300038967625</v>
      </c>
      <c r="M548">
        <f t="shared" si="101"/>
        <v>11891.136370743001</v>
      </c>
      <c r="N548" s="2">
        <f t="shared" si="102"/>
        <v>315.50305101118329</v>
      </c>
      <c r="O548" s="2">
        <f t="shared" si="106"/>
        <v>322.18056106814981</v>
      </c>
      <c r="P548" s="2">
        <f t="shared" si="103"/>
        <v>164.13117021040969</v>
      </c>
      <c r="Q548" s="2">
        <f t="shared" si="104"/>
        <v>25.786262998108239</v>
      </c>
      <c r="R548" s="2">
        <f t="shared" si="105"/>
        <v>1.4290681812810444</v>
      </c>
      <c r="S548" s="9">
        <f t="shared" si="109"/>
        <v>1104.0301134691322</v>
      </c>
    </row>
    <row r="549" spans="5:19" x14ac:dyDescent="0.3">
      <c r="E549" s="3">
        <f t="shared" si="107"/>
        <v>2293</v>
      </c>
      <c r="F549" s="4">
        <f>F548*SUM(economy!Z339:AB339)/SUM(economy!Z338:AB338)</f>
        <v>11857.937259751639</v>
      </c>
      <c r="G549" s="9">
        <f t="shared" si="110"/>
        <v>316.22874008545404</v>
      </c>
      <c r="H549" s="9">
        <f t="shared" si="110"/>
        <v>322.410726831327</v>
      </c>
      <c r="I549" s="9">
        <f t="shared" si="110"/>
        <v>163.71455850020504</v>
      </c>
      <c r="J549" s="9">
        <f t="shared" si="110"/>
        <v>25.708848144232</v>
      </c>
      <c r="K549" s="9">
        <f t="shared" si="110"/>
        <v>1.4250429799471478</v>
      </c>
      <c r="L549" s="9">
        <f t="shared" si="108"/>
        <v>1104.4879165411653</v>
      </c>
      <c r="M549">
        <f t="shared" si="101"/>
        <v>11857.937259751639</v>
      </c>
      <c r="N549" s="2">
        <f t="shared" si="102"/>
        <v>316.22880111831785</v>
      </c>
      <c r="O549" s="2">
        <f t="shared" si="106"/>
        <v>322.41077133799024</v>
      </c>
      <c r="P549" s="2">
        <f t="shared" si="103"/>
        <v>163.71456235777273</v>
      </c>
      <c r="Q549" s="2">
        <f t="shared" si="104"/>
        <v>25.708848144246005</v>
      </c>
      <c r="R549" s="2">
        <f t="shared" si="105"/>
        <v>1.4250429799471478</v>
      </c>
      <c r="S549" s="9">
        <f t="shared" si="109"/>
        <v>1104.4880259382739</v>
      </c>
    </row>
    <row r="550" spans="5:19" x14ac:dyDescent="0.3">
      <c r="E550" s="3">
        <f t="shared" si="107"/>
        <v>2294</v>
      </c>
      <c r="F550" s="4">
        <f>F549*SUM(economy!Z340:AB340)/SUM(economy!Z339:AB339)</f>
        <v>11824.942399046016</v>
      </c>
      <c r="G550" s="9">
        <f t="shared" si="110"/>
        <v>316.95246395576754</v>
      </c>
      <c r="H550" s="9">
        <f t="shared" si="110"/>
        <v>322.63718662085404</v>
      </c>
      <c r="I550" s="9">
        <f t="shared" si="110"/>
        <v>163.29855500666602</v>
      </c>
      <c r="J550" s="9">
        <f t="shared" si="110"/>
        <v>25.631959148319368</v>
      </c>
      <c r="K550" s="9">
        <f t="shared" si="110"/>
        <v>1.4210429282181085</v>
      </c>
      <c r="L550" s="9">
        <f t="shared" si="108"/>
        <v>1104.9412076598251</v>
      </c>
      <c r="M550">
        <f t="shared" si="101"/>
        <v>11824.942399046016</v>
      </c>
      <c r="N550" s="2">
        <f t="shared" si="102"/>
        <v>316.95252498863135</v>
      </c>
      <c r="O550" s="2">
        <f t="shared" si="106"/>
        <v>322.63723100507809</v>
      </c>
      <c r="P550" s="2">
        <f t="shared" si="103"/>
        <v>163.29855881245507</v>
      </c>
      <c r="Q550" s="2">
        <f t="shared" si="104"/>
        <v>25.631959148332569</v>
      </c>
      <c r="R550" s="2">
        <f t="shared" si="105"/>
        <v>1.4210429282181085</v>
      </c>
      <c r="S550" s="9">
        <f t="shared" si="109"/>
        <v>1104.9413168827152</v>
      </c>
    </row>
    <row r="551" spans="5:19" x14ac:dyDescent="0.3">
      <c r="E551" s="3">
        <f t="shared" si="107"/>
        <v>2295</v>
      </c>
      <c r="F551" s="4">
        <f>F550*SUM(economy!Z341:AB341)/SUM(economy!Z340:AB340)</f>
        <v>11792.149319258038</v>
      </c>
      <c r="G551" s="9">
        <f t="shared" ref="G551:K556" si="111">G550*(1-G$5)+G$4*$F550*$L$4/1000</f>
        <v>317.67417405523986</v>
      </c>
      <c r="H551" s="9">
        <f t="shared" si="111"/>
        <v>322.85992530374261</v>
      </c>
      <c r="I551" s="9">
        <f t="shared" si="111"/>
        <v>162.88317839385516</v>
      </c>
      <c r="J551" s="9">
        <f t="shared" si="111"/>
        <v>25.555589942782323</v>
      </c>
      <c r="K551" s="9">
        <f t="shared" si="111"/>
        <v>1.4170677197107882</v>
      </c>
      <c r="L551" s="9">
        <f t="shared" si="108"/>
        <v>1105.3899354153309</v>
      </c>
      <c r="M551">
        <f t="shared" si="101"/>
        <v>11792.149319258038</v>
      </c>
      <c r="N551" s="2">
        <f t="shared" si="102"/>
        <v>317.67423508810367</v>
      </c>
      <c r="O551" s="2">
        <f t="shared" si="106"/>
        <v>322.85996956586433</v>
      </c>
      <c r="P551" s="2">
        <f t="shared" si="103"/>
        <v>162.88318214856056</v>
      </c>
      <c r="Q551" s="2">
        <f t="shared" si="104"/>
        <v>25.555589942794771</v>
      </c>
      <c r="R551" s="2">
        <f t="shared" si="105"/>
        <v>1.4170677197107882</v>
      </c>
      <c r="S551" s="9">
        <f t="shared" si="109"/>
        <v>1105.390044465034</v>
      </c>
    </row>
    <row r="552" spans="5:19" x14ac:dyDescent="0.3">
      <c r="E552" s="3">
        <f t="shared" si="107"/>
        <v>2296</v>
      </c>
      <c r="F552" s="4">
        <f>F551*SUM(economy!Z342:AB342)/SUM(economy!Z341:AB341)</f>
        <v>11759.555589252732</v>
      </c>
      <c r="G552" s="9">
        <f t="shared" si="111"/>
        <v>318.39388269913826</v>
      </c>
      <c r="H552" s="9">
        <f t="shared" si="111"/>
        <v>323.07897206343341</v>
      </c>
      <c r="I552" s="9">
        <f t="shared" si="111"/>
        <v>162.46845056189733</v>
      </c>
      <c r="J552" s="9">
        <f t="shared" si="111"/>
        <v>25.479734516837151</v>
      </c>
      <c r="K552" s="9">
        <f t="shared" si="111"/>
        <v>1.4131170526616446</v>
      </c>
      <c r="L552" s="9">
        <f t="shared" si="108"/>
        <v>1105.8341568939677</v>
      </c>
      <c r="M552">
        <f t="shared" si="101"/>
        <v>11759.555589252732</v>
      </c>
      <c r="N552" s="2">
        <f t="shared" si="102"/>
        <v>318.39394373200207</v>
      </c>
      <c r="O552" s="2">
        <f t="shared" si="106"/>
        <v>323.07901620378874</v>
      </c>
      <c r="P552" s="2">
        <f t="shared" si="103"/>
        <v>162.46845426620476</v>
      </c>
      <c r="Q552" s="2">
        <f t="shared" si="104"/>
        <v>25.47973451684889</v>
      </c>
      <c r="R552" s="2">
        <f t="shared" si="105"/>
        <v>1.4131170526616446</v>
      </c>
      <c r="S552" s="9">
        <f t="shared" si="109"/>
        <v>1105.8342657715061</v>
      </c>
    </row>
    <row r="553" spans="5:19" x14ac:dyDescent="0.3">
      <c r="E553" s="3">
        <f t="shared" si="107"/>
        <v>2297</v>
      </c>
      <c r="F553" s="4">
        <f>F552*SUM(economy!Z343:AB343)/SUM(economy!Z342:AB342)</f>
        <v>11727.158815888186</v>
      </c>
      <c r="G553" s="9">
        <f t="shared" si="111"/>
        <v>319.11160205435084</v>
      </c>
      <c r="H553" s="9">
        <f t="shared" si="111"/>
        <v>323.294355774807</v>
      </c>
      <c r="I553" s="9">
        <f t="shared" si="111"/>
        <v>162.0543927517194</v>
      </c>
      <c r="J553" s="9">
        <f t="shared" si="111"/>
        <v>25.404386917732833</v>
      </c>
      <c r="K553" s="9">
        <f t="shared" si="111"/>
        <v>1.4091906299040455</v>
      </c>
      <c r="L553" s="9">
        <f t="shared" si="108"/>
        <v>1106.2739281285142</v>
      </c>
      <c r="M553">
        <f t="shared" si="101"/>
        <v>11727.158815888186</v>
      </c>
      <c r="N553" s="2">
        <f t="shared" si="102"/>
        <v>319.11166308721465</v>
      </c>
      <c r="O553" s="2">
        <f t="shared" si="106"/>
        <v>323.29439979373086</v>
      </c>
      <c r="P553" s="2">
        <f t="shared" si="103"/>
        <v>162.05439640630533</v>
      </c>
      <c r="Q553" s="2">
        <f t="shared" si="104"/>
        <v>25.404386917743903</v>
      </c>
      <c r="R553" s="2">
        <f t="shared" si="105"/>
        <v>1.4091906299040455</v>
      </c>
      <c r="S553" s="9">
        <f t="shared" si="109"/>
        <v>1106.2740368348987</v>
      </c>
    </row>
    <row r="554" spans="5:19" x14ac:dyDescent="0.3">
      <c r="E554" s="3">
        <f t="shared" si="107"/>
        <v>2298</v>
      </c>
      <c r="F554" s="4">
        <f>F553*SUM(economy!Z344:AB344)/SUM(economy!Z343:AB343)</f>
        <v>11694.956643758736</v>
      </c>
      <c r="G554" s="9">
        <f t="shared" si="111"/>
        <v>319.82734414170551</v>
      </c>
      <c r="H554" s="9">
        <f t="shared" si="111"/>
        <v>323.50610500860006</v>
      </c>
      <c r="I554" s="9">
        <f t="shared" si="111"/>
        <v>161.6410255596065</v>
      </c>
      <c r="J554" s="9">
        <f t="shared" si="111"/>
        <v>25.329541251895101</v>
      </c>
      <c r="K554" s="9">
        <f t="shared" si="111"/>
        <v>1.4052881588432375</v>
      </c>
      <c r="L554" s="9">
        <f t="shared" si="108"/>
        <v>1106.7093041206504</v>
      </c>
      <c r="M554">
        <f t="shared" si="101"/>
        <v>11694.956643758736</v>
      </c>
      <c r="N554" s="2">
        <f t="shared" si="102"/>
        <v>319.82740517456932</v>
      </c>
      <c r="O554" s="2">
        <f t="shared" si="106"/>
        <v>323.50614890642657</v>
      </c>
      <c r="P554" s="2">
        <f t="shared" si="103"/>
        <v>161.64102916513832</v>
      </c>
      <c r="Q554" s="2">
        <f t="shared" si="104"/>
        <v>25.329541251905539</v>
      </c>
      <c r="R554" s="2">
        <f t="shared" si="105"/>
        <v>1.4052881588432375</v>
      </c>
      <c r="S554" s="9">
        <f t="shared" si="109"/>
        <v>1106.7094126568832</v>
      </c>
    </row>
    <row r="555" spans="5:19" x14ac:dyDescent="0.3">
      <c r="E555" s="3">
        <f t="shared" si="107"/>
        <v>2299</v>
      </c>
      <c r="F555" s="4">
        <f>F554*SUM(economy!Z345:AB345)/SUM(economy!Z344:AB344)</f>
        <v>11662.946754922232</v>
      </c>
      <c r="G555" s="9">
        <f t="shared" si="111"/>
        <v>320.54112083827295</v>
      </c>
      <c r="H555" s="9">
        <f t="shared" si="111"/>
        <v>323.71424803578554</v>
      </c>
      <c r="I555" s="9">
        <f t="shared" si="111"/>
        <v>161.22836895152389</v>
      </c>
      <c r="J555" s="9">
        <f t="shared" si="111"/>
        <v>25.255191685974992</v>
      </c>
      <c r="K555" s="9">
        <f t="shared" si="111"/>
        <v>1.4014093514291059</v>
      </c>
      <c r="L555" s="9">
        <f t="shared" si="108"/>
        <v>1107.1403388629865</v>
      </c>
      <c r="M555">
        <f t="shared" si="101"/>
        <v>11662.946754922232</v>
      </c>
      <c r="N555" s="2">
        <f t="shared" si="102"/>
        <v>320.54118187113676</v>
      </c>
      <c r="O555" s="2">
        <f t="shared" si="106"/>
        <v>323.71429181284782</v>
      </c>
      <c r="P555" s="2">
        <f t="shared" si="103"/>
        <v>161.22837250866004</v>
      </c>
      <c r="Q555" s="2">
        <f t="shared" si="104"/>
        <v>25.255191685984833</v>
      </c>
      <c r="R555" s="2">
        <f t="shared" si="105"/>
        <v>1.4014093514291059</v>
      </c>
      <c r="S555" s="9">
        <f t="shared" si="109"/>
        <v>1107.1404472300587</v>
      </c>
    </row>
    <row r="556" spans="5:19" x14ac:dyDescent="0.3">
      <c r="E556" s="3">
        <f t="shared" si="107"/>
        <v>2300</v>
      </c>
      <c r="F556" s="4">
        <f>F555*SUM(economy!Z346:AB346)/SUM(economy!Z345:AB345)</f>
        <v>11631.126868612602</v>
      </c>
      <c r="G556" s="9">
        <f t="shared" si="111"/>
        <v>321.25294387965317</v>
      </c>
      <c r="H556" s="9">
        <f t="shared" si="111"/>
        <v>323.91881283191498</v>
      </c>
      <c r="I556" s="9">
        <f t="shared" si="111"/>
        <v>160.81644227720594</v>
      </c>
      <c r="J556" s="9">
        <f t="shared" si="111"/>
        <v>25.181332447805492</v>
      </c>
      <c r="K556" s="9">
        <f t="shared" si="111"/>
        <v>1.3975539241268495</v>
      </c>
      <c r="L556" s="9">
        <f t="shared" si="108"/>
        <v>1107.5670853607066</v>
      </c>
      <c r="M556">
        <f t="shared" si="101"/>
        <v>11631.126868612602</v>
      </c>
      <c r="N556" s="2">
        <f t="shared" si="102"/>
        <v>321.25300491251699</v>
      </c>
      <c r="O556" s="2">
        <f t="shared" si="106"/>
        <v>323.9188564885452</v>
      </c>
      <c r="P556" s="2">
        <f t="shared" si="103"/>
        <v>160.81644578659603</v>
      </c>
      <c r="Q556" s="2">
        <f t="shared" si="104"/>
        <v>25.181332447814768</v>
      </c>
      <c r="R556" s="2">
        <f t="shared" si="105"/>
        <v>1.3975539241268495</v>
      </c>
      <c r="S556" s="9">
        <f t="shared" si="109"/>
        <v>1107.5671935595997</v>
      </c>
    </row>
    <row r="557" spans="5:19" x14ac:dyDescent="0.3">
      <c r="E557" s="3"/>
      <c r="F557" s="3"/>
      <c r="G557" s="9"/>
      <c r="H557" s="9"/>
      <c r="I557" s="9"/>
      <c r="J557" s="9"/>
      <c r="K557" s="9"/>
      <c r="L557" s="9"/>
    </row>
    <row r="558" spans="5:19" x14ac:dyDescent="0.3">
      <c r="E558" s="3"/>
      <c r="F558" s="3"/>
      <c r="G558" s="9"/>
      <c r="H558" s="9"/>
      <c r="I558" s="9"/>
      <c r="J558" s="9"/>
      <c r="K558" s="9"/>
      <c r="L558" s="9"/>
    </row>
    <row r="559" spans="5:19" x14ac:dyDescent="0.3">
      <c r="E559" s="3"/>
      <c r="F559" s="3"/>
      <c r="G559" s="9"/>
      <c r="H559" s="9"/>
      <c r="I559" s="9"/>
      <c r="J559" s="9"/>
      <c r="K559" s="9"/>
      <c r="L559" s="9"/>
    </row>
    <row r="560" spans="5:19" x14ac:dyDescent="0.3">
      <c r="E560" s="3"/>
      <c r="F560" s="3"/>
      <c r="G560" s="9"/>
      <c r="H560" s="9"/>
      <c r="I560" s="9"/>
      <c r="J560" s="9"/>
      <c r="K560" s="9"/>
      <c r="L560" s="9"/>
    </row>
    <row r="561" spans="5:12" x14ac:dyDescent="0.3">
      <c r="E561" s="3"/>
      <c r="F561" s="3"/>
      <c r="G561" s="9"/>
      <c r="H561" s="9"/>
      <c r="I561" s="9"/>
      <c r="J561" s="9"/>
      <c r="K561" s="9"/>
      <c r="L561" s="9"/>
    </row>
    <row r="562" spans="5:12" x14ac:dyDescent="0.3">
      <c r="E562" s="3"/>
      <c r="F562" s="3"/>
      <c r="G562" s="9"/>
      <c r="H562" s="9"/>
      <c r="I562" s="9"/>
      <c r="J562" s="9"/>
      <c r="K562" s="9"/>
      <c r="L562" s="9"/>
    </row>
    <row r="563" spans="5:12" x14ac:dyDescent="0.3">
      <c r="E563" s="3"/>
      <c r="F563" s="3"/>
      <c r="G563" s="9"/>
      <c r="H563" s="9"/>
      <c r="I563" s="9"/>
      <c r="J563" s="9"/>
      <c r="K563" s="9"/>
      <c r="L563" s="9"/>
    </row>
    <row r="564" spans="5:12" x14ac:dyDescent="0.3">
      <c r="E564" s="3"/>
      <c r="F564" s="3"/>
      <c r="G564" s="9"/>
      <c r="H564" s="9"/>
      <c r="I564" s="9"/>
      <c r="J564" s="9"/>
      <c r="K564" s="9"/>
      <c r="L564" s="9"/>
    </row>
    <row r="565" spans="5:12" x14ac:dyDescent="0.3">
      <c r="E565" s="3"/>
      <c r="F565" s="3"/>
      <c r="G565" s="9"/>
      <c r="H565" s="9"/>
      <c r="I565" s="9"/>
      <c r="J565" s="9"/>
      <c r="K565" s="9"/>
      <c r="L565" s="9"/>
    </row>
    <row r="566" spans="5:12" x14ac:dyDescent="0.3">
      <c r="E566" s="3"/>
      <c r="F566" s="3"/>
      <c r="G566" s="9"/>
      <c r="H566" s="9"/>
      <c r="I566" s="9"/>
      <c r="J566" s="9"/>
      <c r="K566" s="9"/>
      <c r="L566" s="9"/>
    </row>
    <row r="567" spans="5:12" x14ac:dyDescent="0.3">
      <c r="E567" s="3"/>
      <c r="F567" s="3"/>
      <c r="G567" s="9"/>
      <c r="H567" s="9"/>
      <c r="I567" s="9"/>
      <c r="J567" s="9"/>
      <c r="K567" s="9"/>
      <c r="L567" s="9"/>
    </row>
    <row r="568" spans="5:12" x14ac:dyDescent="0.3">
      <c r="E568" s="3"/>
      <c r="F568" s="3"/>
      <c r="G568" s="9"/>
      <c r="H568" s="9"/>
      <c r="I568" s="9"/>
      <c r="J568" s="9"/>
      <c r="K568" s="9"/>
      <c r="L568" s="9"/>
    </row>
    <row r="569" spans="5:12" x14ac:dyDescent="0.3">
      <c r="E569" s="3"/>
      <c r="F569" s="3"/>
      <c r="G569" s="9"/>
      <c r="H569" s="9"/>
      <c r="I569" s="9"/>
      <c r="J569" s="9"/>
      <c r="K569" s="9"/>
      <c r="L569" s="9"/>
    </row>
    <row r="570" spans="5:12" x14ac:dyDescent="0.3">
      <c r="E570" s="3"/>
      <c r="F570" s="3"/>
      <c r="G570" s="9"/>
      <c r="H570" s="9"/>
      <c r="I570" s="9"/>
      <c r="J570" s="9"/>
      <c r="K570" s="9"/>
      <c r="L570" s="9"/>
    </row>
    <row r="571" spans="5:12" x14ac:dyDescent="0.3">
      <c r="E571" s="3"/>
      <c r="F571" s="3"/>
      <c r="G571" s="9"/>
      <c r="H571" s="9"/>
      <c r="I571" s="9"/>
      <c r="J571" s="9"/>
      <c r="K571" s="9"/>
      <c r="L571" s="9"/>
    </row>
    <row r="572" spans="5:12" x14ac:dyDescent="0.3">
      <c r="E572" s="3"/>
      <c r="F572" s="3"/>
      <c r="G572" s="9"/>
      <c r="H572" s="9"/>
      <c r="I572" s="9"/>
      <c r="J572" s="9"/>
      <c r="K572" s="9"/>
      <c r="L572" s="9"/>
    </row>
    <row r="573" spans="5:12" x14ac:dyDescent="0.3">
      <c r="E573" s="3"/>
      <c r="F573" s="3"/>
      <c r="G573" s="9"/>
      <c r="H573" s="9"/>
      <c r="I573" s="9"/>
      <c r="J573" s="9"/>
      <c r="K573" s="9"/>
      <c r="L573" s="9"/>
    </row>
    <row r="574" spans="5:12" x14ac:dyDescent="0.3">
      <c r="E574" s="3"/>
      <c r="F574" s="3"/>
      <c r="G574" s="9"/>
      <c r="H574" s="9"/>
      <c r="I574" s="9"/>
      <c r="J574" s="9"/>
      <c r="K574" s="9"/>
      <c r="L574" s="9"/>
    </row>
    <row r="575" spans="5:12" x14ac:dyDescent="0.3">
      <c r="E575" s="3"/>
      <c r="F575" s="3"/>
      <c r="G575" s="9"/>
      <c r="H575" s="9"/>
      <c r="I575" s="9"/>
      <c r="J575" s="9"/>
      <c r="K575" s="9"/>
      <c r="L575" s="9"/>
    </row>
    <row r="576" spans="5:12" x14ac:dyDescent="0.3">
      <c r="E576" s="3"/>
      <c r="F576" s="3"/>
      <c r="G576" s="9"/>
      <c r="H576" s="9"/>
      <c r="I576" s="9"/>
      <c r="J576" s="9"/>
      <c r="K576" s="9"/>
      <c r="L576" s="9"/>
    </row>
    <row r="577" spans="5:12" x14ac:dyDescent="0.3">
      <c r="E577" s="3"/>
      <c r="F577" s="3"/>
      <c r="G577" s="9"/>
      <c r="H577" s="9"/>
      <c r="I577" s="9"/>
      <c r="J577" s="9"/>
      <c r="K577" s="9"/>
      <c r="L577" s="9"/>
    </row>
    <row r="578" spans="5:12" x14ac:dyDescent="0.3">
      <c r="E578" s="3"/>
      <c r="F578" s="3"/>
      <c r="G578" s="9"/>
      <c r="H578" s="9"/>
      <c r="I578" s="9"/>
      <c r="J578" s="9"/>
      <c r="K578" s="9"/>
      <c r="L578" s="9"/>
    </row>
    <row r="579" spans="5:12" x14ac:dyDescent="0.3">
      <c r="E579" s="3"/>
      <c r="F579" s="3"/>
      <c r="G579" s="9"/>
      <c r="H579" s="9"/>
      <c r="I579" s="9"/>
      <c r="J579" s="9"/>
      <c r="K579" s="9"/>
      <c r="L579" s="9"/>
    </row>
    <row r="580" spans="5:12" x14ac:dyDescent="0.3">
      <c r="E580" s="3"/>
      <c r="F580" s="3"/>
      <c r="G580" s="9"/>
      <c r="H580" s="9"/>
      <c r="I580" s="9"/>
      <c r="J580" s="9"/>
      <c r="K580" s="9"/>
      <c r="L580" s="9"/>
    </row>
    <row r="581" spans="5:12" x14ac:dyDescent="0.3">
      <c r="E581" s="3"/>
      <c r="F581" s="3"/>
      <c r="G581" s="9"/>
      <c r="H581" s="9"/>
      <c r="I581" s="9"/>
      <c r="J581" s="9"/>
      <c r="K581" s="9"/>
      <c r="L581" s="9"/>
    </row>
    <row r="582" spans="5:12" x14ac:dyDescent="0.3">
      <c r="E582" s="3"/>
      <c r="F582" s="3"/>
      <c r="G582" s="9"/>
      <c r="H582" s="9"/>
      <c r="I582" s="9"/>
      <c r="J582" s="9"/>
      <c r="K582" s="9"/>
      <c r="L582" s="9"/>
    </row>
    <row r="583" spans="5:12" x14ac:dyDescent="0.3">
      <c r="E583" s="3"/>
      <c r="F583" s="3"/>
      <c r="G583" s="9"/>
      <c r="H583" s="9"/>
      <c r="I583" s="9"/>
      <c r="J583" s="9"/>
      <c r="K583" s="9"/>
      <c r="L583" s="9"/>
    </row>
    <row r="584" spans="5:12" x14ac:dyDescent="0.3">
      <c r="E584" s="3"/>
      <c r="F584" s="3"/>
      <c r="G584" s="9"/>
      <c r="H584" s="9"/>
      <c r="I584" s="9"/>
      <c r="J584" s="9"/>
      <c r="K584" s="9"/>
      <c r="L584" s="9"/>
    </row>
    <row r="585" spans="5:12" x14ac:dyDescent="0.3">
      <c r="E585" s="3"/>
      <c r="F585" s="3"/>
      <c r="G585" s="9"/>
      <c r="H585" s="9"/>
      <c r="I585" s="9"/>
      <c r="J585" s="9"/>
      <c r="K585" s="9"/>
      <c r="L585" s="9"/>
    </row>
    <row r="586" spans="5:12" x14ac:dyDescent="0.3">
      <c r="E586" s="3"/>
      <c r="F586" s="3"/>
      <c r="G586" s="9"/>
      <c r="H586" s="9"/>
      <c r="I586" s="9"/>
      <c r="J586" s="9"/>
      <c r="K586" s="9"/>
      <c r="L586" s="9"/>
    </row>
    <row r="587" spans="5:12" x14ac:dyDescent="0.3">
      <c r="E587" s="3"/>
      <c r="F587" s="3"/>
      <c r="G587" s="9"/>
      <c r="H587" s="9"/>
      <c r="I587" s="9"/>
      <c r="J587" s="9"/>
      <c r="K587" s="9"/>
      <c r="L587" s="9"/>
    </row>
    <row r="588" spans="5:12" x14ac:dyDescent="0.3">
      <c r="E588" s="3"/>
      <c r="F588" s="3"/>
      <c r="G588" s="9"/>
      <c r="H588" s="9"/>
      <c r="I588" s="9"/>
      <c r="J588" s="9"/>
      <c r="K588" s="9"/>
      <c r="L588" s="9"/>
    </row>
    <row r="589" spans="5:12" x14ac:dyDescent="0.3">
      <c r="E589" s="3"/>
      <c r="F589" s="3"/>
      <c r="G589" s="9"/>
      <c r="H589" s="9"/>
      <c r="I589" s="9"/>
      <c r="J589" s="9"/>
      <c r="K589" s="9"/>
      <c r="L589" s="9"/>
    </row>
    <row r="590" spans="5:12" x14ac:dyDescent="0.3">
      <c r="E590" s="3"/>
      <c r="F590" s="3"/>
      <c r="G590" s="9"/>
      <c r="H590" s="9"/>
      <c r="I590" s="9"/>
      <c r="J590" s="9"/>
      <c r="K590" s="9"/>
      <c r="L590" s="9"/>
    </row>
    <row r="591" spans="5:12" x14ac:dyDescent="0.3">
      <c r="E591" s="3"/>
      <c r="F591" s="3"/>
      <c r="G591" s="9"/>
      <c r="H591" s="9"/>
      <c r="I591" s="9"/>
      <c r="J591" s="9"/>
      <c r="K591" s="9"/>
      <c r="L591" s="9"/>
    </row>
    <row r="592" spans="5:12" x14ac:dyDescent="0.3">
      <c r="E592" s="3"/>
      <c r="F592" s="3"/>
      <c r="G592" s="9"/>
      <c r="H592" s="9"/>
      <c r="I592" s="9"/>
      <c r="J592" s="9"/>
      <c r="K592" s="9"/>
      <c r="L592" s="9"/>
    </row>
    <row r="593" spans="5:12" x14ac:dyDescent="0.3">
      <c r="E593" s="3"/>
      <c r="F593" s="3"/>
      <c r="G593" s="9"/>
      <c r="H593" s="9"/>
      <c r="I593" s="9"/>
      <c r="J593" s="9"/>
      <c r="K593" s="9"/>
      <c r="L593" s="9"/>
    </row>
    <row r="594" spans="5:12" x14ac:dyDescent="0.3">
      <c r="E594" s="3"/>
      <c r="F594" s="3"/>
      <c r="G594" s="9"/>
      <c r="H594" s="9"/>
      <c r="I594" s="9"/>
      <c r="J594" s="9"/>
      <c r="K594" s="9"/>
      <c r="L594" s="9"/>
    </row>
    <row r="595" spans="5:12" x14ac:dyDescent="0.3">
      <c r="E595" s="3"/>
      <c r="F595" s="3"/>
      <c r="G595" s="9"/>
      <c r="H595" s="9"/>
      <c r="I595" s="9"/>
      <c r="J595" s="9"/>
      <c r="K595" s="9"/>
      <c r="L595" s="9"/>
    </row>
    <row r="596" spans="5:12" x14ac:dyDescent="0.3">
      <c r="E596" s="3"/>
      <c r="F596" s="3"/>
      <c r="G596" s="9"/>
      <c r="H596" s="9"/>
      <c r="I596" s="9"/>
      <c r="J596" s="9"/>
      <c r="K596" s="9"/>
      <c r="L596" s="9"/>
    </row>
    <row r="597" spans="5:12" x14ac:dyDescent="0.3">
      <c r="E597" s="3"/>
      <c r="F597" s="3"/>
      <c r="G597" s="9"/>
      <c r="H597" s="9"/>
      <c r="I597" s="9"/>
      <c r="J597" s="9"/>
      <c r="K597" s="9"/>
      <c r="L597" s="9"/>
    </row>
    <row r="598" spans="5:12" x14ac:dyDescent="0.3">
      <c r="E598" s="3"/>
      <c r="F598" s="3"/>
      <c r="G598" s="9"/>
      <c r="H598" s="9"/>
      <c r="I598" s="9"/>
      <c r="J598" s="9"/>
      <c r="K598" s="9"/>
      <c r="L598" s="9"/>
    </row>
    <row r="599" spans="5:12" x14ac:dyDescent="0.3">
      <c r="E599" s="3"/>
      <c r="F599" s="3"/>
      <c r="G599" s="9"/>
      <c r="H599" s="9"/>
      <c r="I599" s="9"/>
      <c r="J599" s="9"/>
      <c r="K599" s="9"/>
      <c r="L599" s="9"/>
    </row>
    <row r="600" spans="5:12" x14ac:dyDescent="0.3">
      <c r="E600" s="3"/>
      <c r="F600" s="3"/>
      <c r="G600" s="9"/>
      <c r="H600" s="9"/>
      <c r="I600" s="9"/>
      <c r="J600" s="9"/>
      <c r="K600" s="9"/>
      <c r="L600" s="9"/>
    </row>
    <row r="601" spans="5:12" x14ac:dyDescent="0.3">
      <c r="E601" s="3"/>
      <c r="F601" s="3"/>
      <c r="G601" s="9"/>
      <c r="H601" s="9"/>
      <c r="I601" s="9"/>
      <c r="J601" s="9"/>
      <c r="K601" s="9"/>
      <c r="L601" s="9"/>
    </row>
    <row r="602" spans="5:12" x14ac:dyDescent="0.3">
      <c r="E602" s="3"/>
      <c r="F602" s="3"/>
      <c r="G602" s="9"/>
      <c r="H602" s="9"/>
      <c r="I602" s="9"/>
      <c r="J602" s="9"/>
      <c r="K602" s="9"/>
      <c r="L602" s="9"/>
    </row>
    <row r="603" spans="5:12" x14ac:dyDescent="0.3">
      <c r="E603" s="3"/>
      <c r="F603" s="3"/>
      <c r="G603" s="9"/>
      <c r="H603" s="9"/>
      <c r="I603" s="9"/>
      <c r="J603" s="9"/>
      <c r="K603" s="9"/>
      <c r="L603" s="9"/>
    </row>
    <row r="604" spans="5:12" x14ac:dyDescent="0.3">
      <c r="E604" s="3"/>
      <c r="F604" s="3"/>
      <c r="G604" s="9"/>
      <c r="H604" s="9"/>
      <c r="I604" s="9"/>
      <c r="J604" s="9"/>
      <c r="K604" s="9"/>
      <c r="L604" s="9"/>
    </row>
    <row r="605" spans="5:12" x14ac:dyDescent="0.3">
      <c r="E605" s="3"/>
      <c r="F605" s="3"/>
      <c r="G605" s="9"/>
      <c r="H605" s="9"/>
      <c r="I605" s="9"/>
      <c r="J605" s="9"/>
      <c r="K605" s="9"/>
      <c r="L605" s="9"/>
    </row>
    <row r="606" spans="5:12" x14ac:dyDescent="0.3">
      <c r="E606" s="3"/>
      <c r="F606" s="3"/>
      <c r="G606" s="9"/>
      <c r="H606" s="9"/>
      <c r="I606" s="9"/>
      <c r="J606" s="9"/>
      <c r="K606" s="9"/>
      <c r="L606" s="9"/>
    </row>
    <row r="607" spans="5:12" x14ac:dyDescent="0.3">
      <c r="E607" s="3"/>
      <c r="F607" s="3"/>
      <c r="G607" s="9"/>
      <c r="H607" s="9"/>
      <c r="I607" s="9"/>
      <c r="J607" s="9"/>
      <c r="K607" s="9"/>
      <c r="L607" s="9"/>
    </row>
    <row r="608" spans="5:12" x14ac:dyDescent="0.3">
      <c r="E608" s="3"/>
      <c r="F608" s="3"/>
      <c r="G608" s="9"/>
      <c r="H608" s="9"/>
      <c r="I608" s="9"/>
      <c r="J608" s="9"/>
      <c r="K608" s="9"/>
      <c r="L608" s="9"/>
    </row>
    <row r="609" spans="5:12" x14ac:dyDescent="0.3">
      <c r="E609" s="3"/>
      <c r="F609" s="3"/>
      <c r="G609" s="9"/>
      <c r="H609" s="9"/>
      <c r="I609" s="9"/>
      <c r="J609" s="9"/>
      <c r="K609" s="9"/>
      <c r="L609" s="9"/>
    </row>
    <row r="610" spans="5:12" x14ac:dyDescent="0.3">
      <c r="E610" s="3"/>
      <c r="F610" s="3"/>
      <c r="G610" s="9"/>
      <c r="H610" s="9"/>
      <c r="I610" s="9"/>
      <c r="J610" s="9"/>
      <c r="K610" s="9"/>
      <c r="L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0"/>
  <sheetViews>
    <sheetView workbookViewId="0">
      <pane xSplit="1" ySplit="5" topLeftCell="B132" activePane="bottomRight" state="frozen"/>
      <selection pane="topRight" activeCell="B1" sqref="B1"/>
      <selection pane="bottomLeft" activeCell="A6" sqref="A6"/>
      <selection pane="bottomRight" activeCell="G135" sqref="G135"/>
    </sheetView>
  </sheetViews>
  <sheetFormatPr defaultColWidth="9.109375" defaultRowHeight="14.4" x14ac:dyDescent="0.3"/>
  <sheetData>
    <row r="1" spans="1:10" x14ac:dyDescent="0.3">
      <c r="B1" t="s">
        <v>10</v>
      </c>
      <c r="G1" t="s">
        <v>11</v>
      </c>
    </row>
    <row r="2" spans="1:10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3">
      <c r="B3" t="s">
        <v>12</v>
      </c>
      <c r="G3">
        <f>[1]carbondioxide!L5</f>
        <v>275</v>
      </c>
      <c r="H3">
        <v>5.35</v>
      </c>
      <c r="I3">
        <v>2.5600000000000001E-2</v>
      </c>
      <c r="J3">
        <v>5.6800000000000002E-3</v>
      </c>
    </row>
    <row r="4" spans="1:10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v>1.148910335009431</v>
      </c>
    </row>
    <row r="5" spans="1:10" x14ac:dyDescent="0.3">
      <c r="I5">
        <v>7.3800000000000003E-3</v>
      </c>
    </row>
    <row r="6" spans="1:10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10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 x14ac:dyDescent="0.3">
      <c r="A71">
        <v>1915</v>
      </c>
      <c r="B71">
        <v>-9.6000000000000002E-2</v>
      </c>
      <c r="C71">
        <f t="shared" ref="C71:C134" si="4">B71-C$4</f>
        <v>0.20139999999999988</v>
      </c>
      <c r="G71">
        <f>carbondioxide!L171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 x14ac:dyDescent="0.3">
      <c r="A72">
        <v>1916</v>
      </c>
      <c r="B72">
        <v>-0.35699999999999998</v>
      </c>
      <c r="C72">
        <f t="shared" si="4"/>
        <v>-5.9600000000000097E-2</v>
      </c>
      <c r="G72">
        <f>carbondioxide!L172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 x14ac:dyDescent="0.3">
      <c r="A73">
        <v>1917</v>
      </c>
      <c r="B73">
        <v>-0.66800000000000004</v>
      </c>
      <c r="C73">
        <f t="shared" si="4"/>
        <v>-0.37060000000000015</v>
      </c>
      <c r="G73">
        <f>carbondioxide!L173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 x14ac:dyDescent="0.3">
      <c r="A74">
        <v>1918</v>
      </c>
      <c r="B74">
        <v>-0.46400000000000002</v>
      </c>
      <c r="C74">
        <f t="shared" si="4"/>
        <v>-0.16660000000000014</v>
      </c>
      <c r="G74">
        <f>carbondioxide!L174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 x14ac:dyDescent="0.3">
      <c r="A75">
        <v>1919</v>
      </c>
      <c r="B75">
        <v>-0.26700000000000002</v>
      </c>
      <c r="C75">
        <f t="shared" si="4"/>
        <v>3.0399999999999872E-2</v>
      </c>
      <c r="G75">
        <f>carbondioxide!L175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 x14ac:dyDescent="0.3">
      <c r="A76">
        <v>1920</v>
      </c>
      <c r="B76">
        <v>-0.307</v>
      </c>
      <c r="C76">
        <f t="shared" si="4"/>
        <v>-9.6000000000001084E-3</v>
      </c>
      <c r="G76">
        <f>carbondioxide!L176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 x14ac:dyDescent="0.3">
      <c r="A77">
        <v>1921</v>
      </c>
      <c r="B77">
        <v>-0.16</v>
      </c>
      <c r="C77">
        <f t="shared" si="4"/>
        <v>0.13739999999999988</v>
      </c>
      <c r="G77">
        <f>carbondioxide!L177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 x14ac:dyDescent="0.3">
      <c r="A78">
        <v>1922</v>
      </c>
      <c r="B78">
        <v>-0.26500000000000001</v>
      </c>
      <c r="C78">
        <f t="shared" si="4"/>
        <v>3.2399999999999873E-2</v>
      </c>
      <c r="G78">
        <f>carbondioxide!L178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 x14ac:dyDescent="0.3">
      <c r="A79">
        <v>1923</v>
      </c>
      <c r="B79">
        <v>-0.28799999999999998</v>
      </c>
      <c r="C79">
        <f t="shared" si="4"/>
        <v>9.3999999999999084E-3</v>
      </c>
      <c r="G79">
        <f>carbondioxide!L179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 x14ac:dyDescent="0.3">
      <c r="A80">
        <v>1924</v>
      </c>
      <c r="B80">
        <v>-0.37</v>
      </c>
      <c r="C80">
        <f t="shared" si="4"/>
        <v>-7.2600000000000109E-2</v>
      </c>
      <c r="G80">
        <f>carbondioxide!L180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 x14ac:dyDescent="0.3">
      <c r="A81">
        <v>1925</v>
      </c>
      <c r="B81">
        <v>-0.28000000000000003</v>
      </c>
      <c r="C81">
        <f t="shared" si="4"/>
        <v>1.739999999999986E-2</v>
      </c>
      <c r="G81">
        <f>carbondioxide!L181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 x14ac:dyDescent="0.3">
      <c r="A82">
        <v>1926</v>
      </c>
      <c r="B82">
        <v>-6.7000000000000004E-2</v>
      </c>
      <c r="C82">
        <f t="shared" si="4"/>
        <v>0.23039999999999988</v>
      </c>
      <c r="G82">
        <f>carbondioxide!L182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 x14ac:dyDescent="0.3">
      <c r="A83">
        <v>1927</v>
      </c>
      <c r="B83">
        <v>-0.23899999999999999</v>
      </c>
      <c r="C83">
        <f t="shared" si="4"/>
        <v>5.8399999999999896E-2</v>
      </c>
      <c r="G83">
        <f>carbondioxide!L183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 x14ac:dyDescent="0.3">
      <c r="A84">
        <v>1928</v>
      </c>
      <c r="B84">
        <v>-0.161</v>
      </c>
      <c r="C84">
        <f t="shared" si="4"/>
        <v>0.13639999999999988</v>
      </c>
      <c r="G84">
        <f>carbondioxide!L184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 x14ac:dyDescent="0.3">
      <c r="A85">
        <v>1929</v>
      </c>
      <c r="B85">
        <v>-0.42699999999999999</v>
      </c>
      <c r="C85">
        <f t="shared" si="4"/>
        <v>-0.1296000000000001</v>
      </c>
      <c r="G85">
        <f>carbondioxide!L185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 x14ac:dyDescent="0.3">
      <c r="A86">
        <v>1930</v>
      </c>
      <c r="B86">
        <v>-0.14099999999999999</v>
      </c>
      <c r="C86">
        <f t="shared" si="4"/>
        <v>0.1563999999999999</v>
      </c>
      <c r="G86">
        <f>carbondioxide!L186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 x14ac:dyDescent="0.3">
      <c r="A87">
        <v>1931</v>
      </c>
      <c r="B87">
        <v>-0.13500000000000001</v>
      </c>
      <c r="C87">
        <f t="shared" si="4"/>
        <v>0.16239999999999988</v>
      </c>
      <c r="G87">
        <f>carbondioxide!L187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 x14ac:dyDescent="0.3">
      <c r="A88">
        <v>1932</v>
      </c>
      <c r="B88">
        <v>-0.08</v>
      </c>
      <c r="C88">
        <f t="shared" si="4"/>
        <v>0.21739999999999987</v>
      </c>
      <c r="G88">
        <f>carbondioxide!L188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 x14ac:dyDescent="0.3">
      <c r="A89">
        <v>1933</v>
      </c>
      <c r="B89">
        <v>-0.28100000000000003</v>
      </c>
      <c r="C89">
        <f t="shared" si="4"/>
        <v>1.6399999999999859E-2</v>
      </c>
      <c r="G89">
        <f>carbondioxide!L189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 x14ac:dyDescent="0.3">
      <c r="A90">
        <v>1934</v>
      </c>
      <c r="B90">
        <v>-7.0000000000000007E-2</v>
      </c>
      <c r="C90">
        <f t="shared" si="4"/>
        <v>0.22739999999999988</v>
      </c>
      <c r="G90">
        <f>carbondioxide!L190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 x14ac:dyDescent="0.3">
      <c r="A91">
        <v>1935</v>
      </c>
      <c r="B91">
        <v>-0.16800000000000001</v>
      </c>
      <c r="C91">
        <f t="shared" si="4"/>
        <v>0.12939999999999988</v>
      </c>
      <c r="G91">
        <f>carbondioxide!L191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 x14ac:dyDescent="0.3">
      <c r="A92">
        <v>1936</v>
      </c>
      <c r="B92">
        <v>-0.115</v>
      </c>
      <c r="C92">
        <f t="shared" si="4"/>
        <v>0.1823999999999999</v>
      </c>
      <c r="G92">
        <f>carbondioxide!L192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 x14ac:dyDescent="0.3">
      <c r="A93">
        <v>1937</v>
      </c>
      <c r="B93">
        <v>-7.1999999999999995E-2</v>
      </c>
      <c r="C93">
        <f t="shared" si="4"/>
        <v>0.22539999999999988</v>
      </c>
      <c r="G93">
        <f>carbondioxide!L193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 x14ac:dyDescent="0.3">
      <c r="A94">
        <v>1938</v>
      </c>
      <c r="B94">
        <v>0.10199999999999999</v>
      </c>
      <c r="C94">
        <f t="shared" si="4"/>
        <v>0.39939999999999987</v>
      </c>
      <c r="G94">
        <f>carbondioxide!L194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 x14ac:dyDescent="0.3">
      <c r="A95">
        <v>1939</v>
      </c>
      <c r="B95">
        <v>-5.2999999999999999E-2</v>
      </c>
      <c r="C95">
        <f t="shared" si="4"/>
        <v>0.2443999999999999</v>
      </c>
      <c r="G95">
        <f>carbondioxide!L195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 x14ac:dyDescent="0.3">
      <c r="A96">
        <v>1940</v>
      </c>
      <c r="B96">
        <v>-3.6999999999999998E-2</v>
      </c>
      <c r="C96">
        <f t="shared" si="4"/>
        <v>0.26039999999999991</v>
      </c>
      <c r="G96">
        <f>carbondioxide!L196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 x14ac:dyDescent="0.3">
      <c r="A97">
        <v>1941</v>
      </c>
      <c r="B97">
        <v>-1.7999999999999999E-2</v>
      </c>
      <c r="C97">
        <f t="shared" si="4"/>
        <v>0.27939999999999987</v>
      </c>
      <c r="G97">
        <f>carbondioxide!L197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 x14ac:dyDescent="0.3">
      <c r="A98">
        <v>1942</v>
      </c>
      <c r="B98">
        <v>-3.2000000000000001E-2</v>
      </c>
      <c r="C98">
        <f t="shared" si="4"/>
        <v>0.26539999999999986</v>
      </c>
      <c r="G98">
        <f>carbondioxide!L198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 x14ac:dyDescent="0.3">
      <c r="A99">
        <v>1943</v>
      </c>
      <c r="B99">
        <v>-6.8000000000000005E-2</v>
      </c>
      <c r="C99">
        <f t="shared" si="4"/>
        <v>0.22939999999999988</v>
      </c>
      <c r="G99">
        <f>carbondioxide!L199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 x14ac:dyDescent="0.3">
      <c r="A100">
        <v>1944</v>
      </c>
      <c r="B100">
        <v>7.3999999999999996E-2</v>
      </c>
      <c r="C100">
        <f t="shared" si="4"/>
        <v>0.3713999999999999</v>
      </c>
      <c r="G100">
        <f>carbondioxide!L200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 x14ac:dyDescent="0.3">
      <c r="A101">
        <v>1945</v>
      </c>
      <c r="B101">
        <v>-0.109</v>
      </c>
      <c r="C101">
        <f t="shared" si="4"/>
        <v>0.1883999999999999</v>
      </c>
      <c r="G101">
        <f>carbondioxide!L201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 x14ac:dyDescent="0.3">
      <c r="A102">
        <v>1946</v>
      </c>
      <c r="B102">
        <v>-7.9000000000000001E-2</v>
      </c>
      <c r="C102">
        <f t="shared" si="4"/>
        <v>0.21839999999999987</v>
      </c>
      <c r="G102">
        <f>carbondioxide!L202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 x14ac:dyDescent="0.3">
      <c r="A103">
        <v>1947</v>
      </c>
      <c r="B103">
        <v>-3.4000000000000002E-2</v>
      </c>
      <c r="C103">
        <f t="shared" si="4"/>
        <v>0.26339999999999986</v>
      </c>
      <c r="G103">
        <f>carbondioxide!L203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 x14ac:dyDescent="0.3">
      <c r="A104">
        <v>1948</v>
      </c>
      <c r="B104">
        <v>-6.2E-2</v>
      </c>
      <c r="C104">
        <f t="shared" si="4"/>
        <v>0.23539999999999989</v>
      </c>
      <c r="G104">
        <f>carbondioxide!L204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 x14ac:dyDescent="0.3">
      <c r="A105">
        <v>1949</v>
      </c>
      <c r="B105">
        <v>-0.14499999999999999</v>
      </c>
      <c r="C105">
        <f t="shared" si="4"/>
        <v>0.1523999999999999</v>
      </c>
      <c r="G105">
        <f>carbondioxide!L205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 x14ac:dyDescent="0.3">
      <c r="A106">
        <v>1950</v>
      </c>
      <c r="B106">
        <v>-0.30499999999999999</v>
      </c>
      <c r="C106">
        <f t="shared" si="4"/>
        <v>-7.6000000000001067E-3</v>
      </c>
      <c r="G106">
        <f>carbondioxide!L206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 x14ac:dyDescent="0.3">
      <c r="A107">
        <v>1951</v>
      </c>
      <c r="B107">
        <v>-0.13</v>
      </c>
      <c r="C107">
        <f t="shared" si="4"/>
        <v>0.16739999999999988</v>
      </c>
      <c r="G107">
        <f>carbondioxide!L207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 x14ac:dyDescent="0.3">
      <c r="A108">
        <v>1952</v>
      </c>
      <c r="B108">
        <v>-4.8000000000000001E-2</v>
      </c>
      <c r="C108">
        <f t="shared" si="4"/>
        <v>0.2493999999999999</v>
      </c>
      <c r="G108">
        <f>carbondioxide!L208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 x14ac:dyDescent="0.3">
      <c r="A109">
        <v>1953</v>
      </c>
      <c r="B109">
        <v>4.5999999999999999E-2</v>
      </c>
      <c r="C109">
        <f t="shared" si="4"/>
        <v>0.34339999999999987</v>
      </c>
      <c r="G109">
        <f>carbondioxide!L209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 x14ac:dyDescent="0.3">
      <c r="A110">
        <v>1954</v>
      </c>
      <c r="B110">
        <v>-0.185</v>
      </c>
      <c r="C110">
        <f t="shared" si="4"/>
        <v>0.11239999999999989</v>
      </c>
      <c r="G110">
        <f>carbondioxide!L210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 x14ac:dyDescent="0.3">
      <c r="A111">
        <v>1955</v>
      </c>
      <c r="B111">
        <v>-0.20499999999999999</v>
      </c>
      <c r="C111">
        <f t="shared" si="4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 x14ac:dyDescent="0.3">
      <c r="A112">
        <v>1956</v>
      </c>
      <c r="B112">
        <v>-0.41699999999999998</v>
      </c>
      <c r="C112">
        <f t="shared" si="4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 x14ac:dyDescent="0.3">
      <c r="A113">
        <v>1957</v>
      </c>
      <c r="B113">
        <v>-0.06</v>
      </c>
      <c r="C113">
        <f t="shared" si="4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 x14ac:dyDescent="0.3">
      <c r="A114">
        <v>1958</v>
      </c>
      <c r="B114">
        <v>7.0000000000000007E-2</v>
      </c>
      <c r="C114">
        <f t="shared" si="4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 x14ac:dyDescent="0.3">
      <c r="A115">
        <v>1959</v>
      </c>
      <c r="B115">
        <v>-1.2999999999999999E-2</v>
      </c>
      <c r="C115">
        <f t="shared" si="4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 x14ac:dyDescent="0.3">
      <c r="A116">
        <v>1960</v>
      </c>
      <c r="B116">
        <v>-9.0999999999999998E-2</v>
      </c>
      <c r="C116">
        <f t="shared" si="4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 x14ac:dyDescent="0.3">
      <c r="A117">
        <v>1961</v>
      </c>
      <c r="B117">
        <v>3.7999999999999999E-2</v>
      </c>
      <c r="C117">
        <f t="shared" si="4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 x14ac:dyDescent="0.3">
      <c r="A118">
        <v>1962</v>
      </c>
      <c r="B118">
        <v>-2E-3</v>
      </c>
      <c r="C118">
        <f t="shared" si="4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 x14ac:dyDescent="0.3">
      <c r="A119">
        <v>1963</v>
      </c>
      <c r="B119">
        <v>-4.0000000000000001E-3</v>
      </c>
      <c r="C119">
        <f t="shared" si="4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 x14ac:dyDescent="0.3">
      <c r="A120">
        <v>1964</v>
      </c>
      <c r="B120">
        <v>-0.27100000000000002</v>
      </c>
      <c r="C120">
        <f t="shared" si="4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 x14ac:dyDescent="0.3">
      <c r="A121">
        <v>1965</v>
      </c>
      <c r="B121">
        <v>-0.19500000000000001</v>
      </c>
      <c r="C121">
        <f t="shared" si="4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 x14ac:dyDescent="0.3">
      <c r="A122">
        <v>1966</v>
      </c>
      <c r="B122">
        <v>-0.123</v>
      </c>
      <c r="C122">
        <f t="shared" si="4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 x14ac:dyDescent="0.3">
      <c r="A123">
        <v>1967</v>
      </c>
      <c r="B123">
        <v>-0.121</v>
      </c>
      <c r="C123">
        <f t="shared" si="4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 x14ac:dyDescent="0.3">
      <c r="A124">
        <v>1968</v>
      </c>
      <c r="B124">
        <v>-0.20599999999999999</v>
      </c>
      <c r="C124">
        <f t="shared" si="4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 x14ac:dyDescent="0.3">
      <c r="A125">
        <v>1969</v>
      </c>
      <c r="B125">
        <v>-6.8000000000000005E-2</v>
      </c>
      <c r="C125">
        <f t="shared" si="4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 x14ac:dyDescent="0.3">
      <c r="A126">
        <v>1970</v>
      </c>
      <c r="B126">
        <v>-2.5000000000000001E-2</v>
      </c>
      <c r="C126">
        <f t="shared" si="4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 x14ac:dyDescent="0.3">
      <c r="A127">
        <v>1971</v>
      </c>
      <c r="B127">
        <v>-0.19900000000000001</v>
      </c>
      <c r="C127">
        <f t="shared" si="4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 x14ac:dyDescent="0.3">
      <c r="A128">
        <v>1972</v>
      </c>
      <c r="B128">
        <v>-0.17199999999999999</v>
      </c>
      <c r="C128">
        <f t="shared" si="4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 x14ac:dyDescent="0.3">
      <c r="A129">
        <v>1973</v>
      </c>
      <c r="B129">
        <v>0.13100000000000001</v>
      </c>
      <c r="C129">
        <f t="shared" si="4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 x14ac:dyDescent="0.3">
      <c r="A130">
        <v>1974</v>
      </c>
      <c r="B130">
        <v>-0.29499999999999998</v>
      </c>
      <c r="C130">
        <f t="shared" si="4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 x14ac:dyDescent="0.3">
      <c r="A131">
        <v>1975</v>
      </c>
      <c r="B131">
        <v>-0.109</v>
      </c>
      <c r="C131">
        <f t="shared" si="4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 x14ac:dyDescent="0.3">
      <c r="A132">
        <v>1976</v>
      </c>
      <c r="B132">
        <v>-0.34899999999999998</v>
      </c>
      <c r="C132">
        <f t="shared" si="4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 x14ac:dyDescent="0.3">
      <c r="A133">
        <v>1977</v>
      </c>
      <c r="B133">
        <v>6.5000000000000002E-2</v>
      </c>
      <c r="C133">
        <f t="shared" si="4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 x14ac:dyDescent="0.3">
      <c r="A134">
        <v>1978</v>
      </c>
      <c r="B134">
        <v>-4.7E-2</v>
      </c>
      <c r="C134">
        <f t="shared" si="4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 x14ac:dyDescent="0.3">
      <c r="A135">
        <v>1979</v>
      </c>
      <c r="B135">
        <v>6.8000000000000005E-2</v>
      </c>
      <c r="C135">
        <f t="shared" ref="C135:C168" si="8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 x14ac:dyDescent="0.3">
      <c r="A136">
        <v>1980</v>
      </c>
      <c r="B136">
        <v>0.128</v>
      </c>
      <c r="C136">
        <f t="shared" si="8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 x14ac:dyDescent="0.3">
      <c r="A137">
        <v>1981</v>
      </c>
      <c r="B137">
        <v>0.23100000000000001</v>
      </c>
      <c r="C137">
        <f t="shared" si="8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 x14ac:dyDescent="0.3">
      <c r="A138">
        <v>1982</v>
      </c>
      <c r="B138">
        <v>3.1E-2</v>
      </c>
      <c r="C138">
        <f t="shared" si="8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 x14ac:dyDescent="0.3">
      <c r="A139">
        <v>1983</v>
      </c>
      <c r="B139">
        <v>0.30499999999999999</v>
      </c>
      <c r="C139">
        <f t="shared" si="8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 x14ac:dyDescent="0.3">
      <c r="A140">
        <v>1984</v>
      </c>
      <c r="B140">
        <v>-4.8000000000000001E-2</v>
      </c>
      <c r="C140">
        <f t="shared" si="8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 x14ac:dyDescent="0.3">
      <c r="A141">
        <v>1985</v>
      </c>
      <c r="B141">
        <v>-2E-3</v>
      </c>
      <c r="C141">
        <f t="shared" si="8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 x14ac:dyDescent="0.3">
      <c r="A142">
        <v>1986</v>
      </c>
      <c r="B142">
        <v>0.124</v>
      </c>
      <c r="C142">
        <f t="shared" si="8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 x14ac:dyDescent="0.3">
      <c r="A143">
        <v>1987</v>
      </c>
      <c r="B143">
        <v>0.28399999999999997</v>
      </c>
      <c r="C143">
        <f t="shared" si="8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 x14ac:dyDescent="0.3">
      <c r="A144">
        <v>1988</v>
      </c>
      <c r="B144">
        <v>0.33800000000000002</v>
      </c>
      <c r="C144">
        <f t="shared" si="8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 x14ac:dyDescent="0.3">
      <c r="A145">
        <v>1989</v>
      </c>
      <c r="B145">
        <v>0.21</v>
      </c>
      <c r="C145">
        <f t="shared" si="8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 x14ac:dyDescent="0.3">
      <c r="A146">
        <v>1990</v>
      </c>
      <c r="B146">
        <v>0.42499999999999999</v>
      </c>
      <c r="C146">
        <f t="shared" si="8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 x14ac:dyDescent="0.3">
      <c r="A147">
        <v>1991</v>
      </c>
      <c r="B147">
        <v>0.33100000000000002</v>
      </c>
      <c r="C147">
        <f t="shared" si="8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 x14ac:dyDescent="0.3">
      <c r="A148">
        <v>1992</v>
      </c>
      <c r="B148">
        <v>0.11600000000000001</v>
      </c>
      <c r="C148">
        <f t="shared" si="8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 x14ac:dyDescent="0.3">
      <c r="A149">
        <v>1993</v>
      </c>
      <c r="B149">
        <v>0.19600000000000001</v>
      </c>
      <c r="C149">
        <f t="shared" si="8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 x14ac:dyDescent="0.3">
      <c r="A150">
        <v>1994</v>
      </c>
      <c r="B150">
        <v>0.33</v>
      </c>
      <c r="C150">
        <f t="shared" si="8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 x14ac:dyDescent="0.3">
      <c r="A151">
        <v>1995</v>
      </c>
      <c r="B151">
        <v>0.46</v>
      </c>
      <c r="C151">
        <f t="shared" si="8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 x14ac:dyDescent="0.3">
      <c r="A152">
        <v>1996</v>
      </c>
      <c r="B152">
        <v>0.20699999999999999</v>
      </c>
      <c r="C152">
        <f t="shared" si="8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 x14ac:dyDescent="0.3">
      <c r="A153">
        <v>1997</v>
      </c>
      <c r="B153">
        <v>0.47199999999999998</v>
      </c>
      <c r="C153">
        <f t="shared" si="8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 x14ac:dyDescent="0.3">
      <c r="A154">
        <v>1998</v>
      </c>
      <c r="B154">
        <v>0.79800000000000004</v>
      </c>
      <c r="C154">
        <f t="shared" si="8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 x14ac:dyDescent="0.3">
      <c r="A155">
        <v>1999</v>
      </c>
      <c r="B155">
        <v>0.502</v>
      </c>
      <c r="C155">
        <f t="shared" si="8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 x14ac:dyDescent="0.3">
      <c r="A156">
        <v>2000</v>
      </c>
      <c r="B156">
        <v>0.379</v>
      </c>
      <c r="C156">
        <f t="shared" si="8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 x14ac:dyDescent="0.3">
      <c r="A157">
        <v>2001</v>
      </c>
      <c r="B157">
        <v>0.55900000000000005</v>
      </c>
      <c r="C157">
        <f t="shared" si="8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 x14ac:dyDescent="0.3">
      <c r="A158">
        <v>2002</v>
      </c>
      <c r="B158">
        <v>0.65200000000000002</v>
      </c>
      <c r="C158">
        <f t="shared" si="8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 x14ac:dyDescent="0.3">
      <c r="A159">
        <v>2003</v>
      </c>
      <c r="B159">
        <v>0.64600000000000002</v>
      </c>
      <c r="C159">
        <f t="shared" si="8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 x14ac:dyDescent="0.3">
      <c r="A160">
        <v>2004</v>
      </c>
      <c r="B160">
        <v>0.621</v>
      </c>
      <c r="C160">
        <f t="shared" si="8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 x14ac:dyDescent="0.3">
      <c r="A161">
        <v>2005</v>
      </c>
      <c r="B161">
        <v>0.73899999999999999</v>
      </c>
      <c r="C161">
        <f t="shared" si="8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 x14ac:dyDescent="0.3">
      <c r="A162">
        <v>2006</v>
      </c>
      <c r="B162">
        <v>0.67</v>
      </c>
      <c r="C162">
        <f t="shared" si="8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 x14ac:dyDescent="0.3">
      <c r="A163">
        <v>2007</v>
      </c>
      <c r="B163">
        <v>0.66800000000000004</v>
      </c>
      <c r="C163">
        <f t="shared" si="8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 x14ac:dyDescent="0.3">
      <c r="A164">
        <v>2008</v>
      </c>
      <c r="B164">
        <v>0.54</v>
      </c>
      <c r="C164">
        <f t="shared" si="8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 x14ac:dyDescent="0.3">
      <c r="A165">
        <v>2009</v>
      </c>
      <c r="B165">
        <v>0.63300000000000001</v>
      </c>
      <c r="C165">
        <f t="shared" si="8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9"/>
        <v>1.6628916423170492</v>
      </c>
      <c r="I165" s="3">
        <f t="shared" si="11"/>
        <v>0.89930348547702965</v>
      </c>
      <c r="J165" s="3">
        <f t="shared" si="10"/>
        <v>0.14970663749580013</v>
      </c>
    </row>
    <row r="166" spans="1:10" x14ac:dyDescent="0.3">
      <c r="A166">
        <v>2010</v>
      </c>
      <c r="B166">
        <v>0.70599999999999996</v>
      </c>
      <c r="C166">
        <f t="shared" si="8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9"/>
        <v>1.6972134721603038</v>
      </c>
      <c r="I166" s="3">
        <f t="shared" si="11"/>
        <v>0.92066791164210093</v>
      </c>
      <c r="J166" s="3">
        <f t="shared" si="10"/>
        <v>0.15396434759233352</v>
      </c>
    </row>
    <row r="167" spans="1:10" x14ac:dyDescent="0.3">
      <c r="A167">
        <v>2011</v>
      </c>
      <c r="B167">
        <v>0.54200000000000004</v>
      </c>
      <c r="C167">
        <f t="shared" si="8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9"/>
        <v>1.7303783452452985</v>
      </c>
      <c r="I167" s="3">
        <f t="shared" si="11"/>
        <v>0.94233460964819415</v>
      </c>
      <c r="J167" s="3">
        <f t="shared" si="10"/>
        <v>0.1583192238361362</v>
      </c>
    </row>
    <row r="168" spans="1:10" x14ac:dyDescent="0.3">
      <c r="A168">
        <v>2012</v>
      </c>
      <c r="B168">
        <v>0.623</v>
      </c>
      <c r="C168">
        <f t="shared" si="8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9"/>
        <v>1.7643255472623276</v>
      </c>
      <c r="I168" s="3">
        <f t="shared" si="11"/>
        <v>0.96431733759652138</v>
      </c>
      <c r="J168" s="3">
        <f t="shared" si="10"/>
        <v>0.1627724312275487</v>
      </c>
    </row>
    <row r="169" spans="1:10" x14ac:dyDescent="0.3">
      <c r="A169" s="3">
        <f>1+A168</f>
        <v>2013</v>
      </c>
      <c r="G169" s="3">
        <f>carbondioxide!L269</f>
        <v>384.92454799073164</v>
      </c>
      <c r="H169" s="3">
        <f t="shared" si="9"/>
        <v>1.7990778742090634</v>
      </c>
      <c r="I169" s="3">
        <f t="shared" si="11"/>
        <v>0.98663007892208654</v>
      </c>
      <c r="J169" s="3">
        <f t="shared" si="10"/>
        <v>0.16732520629572445</v>
      </c>
    </row>
    <row r="170" spans="1:10" x14ac:dyDescent="0.3">
      <c r="A170" s="3">
        <f t="shared" ref="A170:A233" si="12">1+A169</f>
        <v>2014</v>
      </c>
      <c r="G170" s="3">
        <f>carbondioxide!L270</f>
        <v>387.48785163786459</v>
      </c>
      <c r="H170" s="3">
        <f t="shared" si="9"/>
        <v>1.8345866901253363</v>
      </c>
      <c r="I170" s="3">
        <f t="shared" si="11"/>
        <v>1.0092849345258457</v>
      </c>
      <c r="J170" s="3">
        <f t="shared" si="10"/>
        <v>0.17197885797224219</v>
      </c>
    </row>
    <row r="171" spans="1:10" x14ac:dyDescent="0.3">
      <c r="A171" s="3">
        <f t="shared" si="12"/>
        <v>2015</v>
      </c>
      <c r="G171" s="3">
        <f>carbondioxide!L271</f>
        <v>390.12061313352865</v>
      </c>
      <c r="H171" s="3">
        <f t="shared" si="9"/>
        <v>1.8708139907797623</v>
      </c>
      <c r="I171" s="3">
        <f t="shared" si="11"/>
        <v>1.0322924980965282</v>
      </c>
      <c r="J171" s="3">
        <f t="shared" si="10"/>
        <v>0.17673475648706666</v>
      </c>
    </row>
    <row r="172" spans="1:10" x14ac:dyDescent="0.3">
      <c r="A172" s="3">
        <f t="shared" si="12"/>
        <v>2016</v>
      </c>
      <c r="G172" s="3">
        <f>carbondioxide!L272</f>
        <v>392.82168754394274</v>
      </c>
      <c r="H172" s="3">
        <f t="shared" si="9"/>
        <v>1.9077280913813393</v>
      </c>
      <c r="I172" s="3">
        <f t="shared" si="11"/>
        <v>1.0556620921389206</v>
      </c>
      <c r="J172" s="3">
        <f t="shared" si="10"/>
        <v>0.1815943244594084</v>
      </c>
    </row>
    <row r="173" spans="1:10" x14ac:dyDescent="0.3">
      <c r="A173" s="3">
        <f t="shared" si="12"/>
        <v>2017</v>
      </c>
      <c r="G173" s="3">
        <f>carbondioxide!L273</f>
        <v>395.59017763365597</v>
      </c>
      <c r="H173" s="3">
        <f t="shared" si="9"/>
        <v>1.9453010491509337</v>
      </c>
      <c r="I173" s="3">
        <f t="shared" si="11"/>
        <v>1.0794019203445888</v>
      </c>
      <c r="J173" s="3">
        <f t="shared" si="10"/>
        <v>0.18655902937982805</v>
      </c>
    </row>
    <row r="174" spans="1:10" x14ac:dyDescent="0.3">
      <c r="A174" s="3">
        <f t="shared" si="12"/>
        <v>2018</v>
      </c>
      <c r="G174" s="3">
        <f>carbondioxide!L274</f>
        <v>398.53619585187442</v>
      </c>
      <c r="H174" s="3">
        <f t="shared" si="9"/>
        <v>1.9849956627485894</v>
      </c>
      <c r="I174" s="3">
        <f t="shared" si="11"/>
        <v>1.1035629506645945</v>
      </c>
      <c r="J174" s="3">
        <f t="shared" si="10"/>
        <v>0.19163037700050789</v>
      </c>
    </row>
    <row r="175" spans="1:10" x14ac:dyDescent="0.3">
      <c r="A175" s="3">
        <f t="shared" si="12"/>
        <v>2019</v>
      </c>
      <c r="G175" s="3">
        <f>carbondioxide!L275</f>
        <v>401.54709068411717</v>
      </c>
      <c r="H175" s="3">
        <f t="shared" si="9"/>
        <v>2.0252623791402642</v>
      </c>
      <c r="I175" s="3">
        <f t="shared" si="11"/>
        <v>1.1281489056235408</v>
      </c>
      <c r="J175" s="3">
        <f t="shared" si="10"/>
        <v>0.19681015401891991</v>
      </c>
    </row>
    <row r="176" spans="1:10" x14ac:dyDescent="0.3">
      <c r="A176" s="3">
        <f t="shared" si="12"/>
        <v>2020</v>
      </c>
      <c r="G176" s="3">
        <f>carbondioxide!L276</f>
        <v>404.62339790386045</v>
      </c>
      <c r="H176" s="3">
        <f t="shared" si="9"/>
        <v>2.0660932548539903</v>
      </c>
      <c r="I176" s="3">
        <f t="shared" si="11"/>
        <v>1.1531631645287688</v>
      </c>
      <c r="J176" s="3">
        <f t="shared" si="10"/>
        <v>0.20210015812803417</v>
      </c>
    </row>
    <row r="177" spans="1:10" x14ac:dyDescent="0.3">
      <c r="A177" s="3">
        <f t="shared" si="12"/>
        <v>2021</v>
      </c>
      <c r="G177" s="3">
        <f>carbondioxide!L277</f>
        <v>407.76509661519037</v>
      </c>
      <c r="H177" s="3">
        <f t="shared" si="9"/>
        <v>2.1074728952871173</v>
      </c>
      <c r="I177" s="3">
        <f t="shared" si="11"/>
        <v>1.1786085557173738</v>
      </c>
      <c r="J177" s="3">
        <f t="shared" si="10"/>
        <v>0.20750219600439035</v>
      </c>
    </row>
    <row r="178" spans="1:10" x14ac:dyDescent="0.3">
      <c r="A178" s="3">
        <f t="shared" si="12"/>
        <v>2022</v>
      </c>
      <c r="G178" s="3">
        <f>carbondioxide!L278</f>
        <v>410.97182094419509</v>
      </c>
      <c r="H178" s="3">
        <f t="shared" si="9"/>
        <v>2.1493815048028369</v>
      </c>
      <c r="I178" s="3">
        <f t="shared" si="11"/>
        <v>1.2044872453498274</v>
      </c>
      <c r="J178" s="3">
        <f t="shared" si="10"/>
        <v>0.2130180801275601</v>
      </c>
    </row>
    <row r="179" spans="1:10" x14ac:dyDescent="0.3">
      <c r="A179" s="3">
        <f t="shared" si="12"/>
        <v>2023</v>
      </c>
      <c r="G179" s="3">
        <f>carbondioxide!L279</f>
        <v>414.24298877064598</v>
      </c>
      <c r="H179" s="3">
        <f t="shared" si="9"/>
        <v>2.1917967385869934</v>
      </c>
      <c r="I179" s="3">
        <f t="shared" si="11"/>
        <v>1.2308006843147172</v>
      </c>
      <c r="J179" s="3">
        <f t="shared" si="10"/>
        <v>0.21864962498602258</v>
      </c>
    </row>
    <row r="180" spans="1:10" x14ac:dyDescent="0.3">
      <c r="A180" s="3">
        <f t="shared" si="12"/>
        <v>2024</v>
      </c>
      <c r="G180" s="3">
        <f>carbondioxide!L280</f>
        <v>417.57787969910549</v>
      </c>
      <c r="H180" s="3">
        <f t="shared" si="9"/>
        <v>2.2346948257489063</v>
      </c>
      <c r="I180" s="3">
        <f t="shared" si="11"/>
        <v>1.2575495898893272</v>
      </c>
      <c r="J180" s="3">
        <f t="shared" si="10"/>
        <v>0.22439864300300957</v>
      </c>
    </row>
    <row r="181" spans="1:10" x14ac:dyDescent="0.3">
      <c r="A181" s="3">
        <f t="shared" si="12"/>
        <v>2025</v>
      </c>
      <c r="G181" s="3">
        <f>carbondioxide!L281</f>
        <v>420.97568226034934</v>
      </c>
      <c r="H181" s="3">
        <f t="shared" si="9"/>
        <v>2.2780512528516117</v>
      </c>
      <c r="I181" s="3">
        <f t="shared" si="11"/>
        <v>1.2847339480790489</v>
      </c>
      <c r="J181" s="3">
        <f t="shared" si="10"/>
        <v>0.23026694038132386</v>
      </c>
    </row>
    <row r="182" spans="1:10" x14ac:dyDescent="0.3">
      <c r="A182" s="3">
        <f t="shared" si="12"/>
        <v>2026</v>
      </c>
      <c r="G182" s="3">
        <f>carbondioxide!L282</f>
        <v>424.43552246699221</v>
      </c>
      <c r="H182" s="3">
        <f t="shared" si="9"/>
        <v>2.3218411821597811</v>
      </c>
      <c r="I182" s="3">
        <f t="shared" si="11"/>
        <v>1.3123530281505236</v>
      </c>
      <c r="J182" s="3">
        <f t="shared" si="10"/>
        <v>0.23625631298504696</v>
      </c>
    </row>
    <row r="183" spans="1:10" x14ac:dyDescent="0.3">
      <c r="A183" s="3">
        <f t="shared" si="12"/>
        <v>2027</v>
      </c>
      <c r="G183" s="3">
        <f>carbondioxide!L283</f>
        <v>427.95648107599851</v>
      </c>
      <c r="H183" s="3">
        <f t="shared" si="9"/>
        <v>2.3660397096383607</v>
      </c>
      <c r="I183" s="3">
        <f t="shared" si="11"/>
        <v>1.3404054042433724</v>
      </c>
      <c r="J183" s="3">
        <f t="shared" si="10"/>
        <v>0.24236854232718685</v>
      </c>
    </row>
    <row r="184" spans="1:10" x14ac:dyDescent="0.3">
      <c r="A184" s="3">
        <f t="shared" si="12"/>
        <v>2028</v>
      </c>
      <c r="G184" s="3">
        <f>carbondioxide!L284</f>
        <v>431.53760401716079</v>
      </c>
      <c r="H184" s="3">
        <f t="shared" si="9"/>
        <v>2.4106220259944813</v>
      </c>
      <c r="I184" s="3">
        <f t="shared" si="11"/>
        <v>1.3688889809761413</v>
      </c>
      <c r="J184" s="3">
        <f t="shared" si="10"/>
        <v>0.2486053917028708</v>
      </c>
    </row>
    <row r="185" spans="1:10" x14ac:dyDescent="0.3">
      <c r="A185" s="3">
        <f t="shared" si="12"/>
        <v>2029</v>
      </c>
      <c r="G185" s="3">
        <f>carbondioxide!L285</f>
        <v>435.17790869179152</v>
      </c>
      <c r="H185" s="3">
        <f t="shared" si="9"/>
        <v>2.4555635189016072</v>
      </c>
      <c r="I185" s="3">
        <f t="shared" si="11"/>
        <v>1.3978010211858527</v>
      </c>
      <c r="J185" s="3">
        <f t="shared" si="10"/>
        <v>0.25496860248994296</v>
      </c>
    </row>
    <row r="186" spans="1:10" x14ac:dyDescent="0.3">
      <c r="A186" s="3">
        <f t="shared" si="12"/>
        <v>2030</v>
      </c>
      <c r="G186" s="3">
        <f>carbondioxide!L286</f>
        <v>438.8763877816715</v>
      </c>
      <c r="H186" s="3">
        <f t="shared" si="9"/>
        <v>2.5008398393893549</v>
      </c>
      <c r="I186" s="3">
        <f t="shared" si="11"/>
        <v>1.4271381746780696</v>
      </c>
      <c r="J186" s="3">
        <f t="shared" si="10"/>
        <v>0.26145989062813574</v>
      </c>
    </row>
    <row r="187" spans="1:10" x14ac:dyDescent="0.3">
      <c r="A187" s="3">
        <f t="shared" si="12"/>
        <v>2031</v>
      </c>
      <c r="G187" s="3">
        <f>carbondioxide!L287</f>
        <v>442.63201156295156</v>
      </c>
      <c r="H187" s="3">
        <f t="shared" si="9"/>
        <v>2.5464269462528955</v>
      </c>
      <c r="I187" s="3">
        <f t="shared" si="11"/>
        <v>1.4568965073089717</v>
      </c>
      <c r="J187" s="3">
        <f t="shared" si="10"/>
        <v>0.26808094328153936</v>
      </c>
    </row>
    <row r="188" spans="1:10" x14ac:dyDescent="0.3">
      <c r="A188" s="3">
        <f t="shared" si="12"/>
        <v>2032</v>
      </c>
      <c r="G188" s="3">
        <f>carbondioxide!L288</f>
        <v>446.44372932837189</v>
      </c>
      <c r="H188" s="3">
        <f t="shared" si="9"/>
        <v>2.5923011368374973</v>
      </c>
      <c r="I188" s="3">
        <f t="shared" si="11"/>
        <v>1.4870715299891137</v>
      </c>
      <c r="J188" s="3">
        <f t="shared" si="10"/>
        <v>0.27483341568521519</v>
      </c>
    </row>
    <row r="189" spans="1:10" x14ac:dyDescent="0.3">
      <c r="A189" s="3">
        <f t="shared" si="12"/>
        <v>2033</v>
      </c>
      <c r="G189" s="3">
        <f>carbondioxide!L289</f>
        <v>450.31047028386899</v>
      </c>
      <c r="H189" s="3">
        <f t="shared" si="9"/>
        <v>2.6384390692430482</v>
      </c>
      <c r="I189" s="3">
        <f t="shared" si="11"/>
        <v>1.5176582273604471</v>
      </c>
      <c r="J189" s="3">
        <f t="shared" si="10"/>
        <v>0.28171892817446131</v>
      </c>
    </row>
    <row r="190" spans="1:10" x14ac:dyDescent="0.3">
      <c r="A190" s="3">
        <f t="shared" si="12"/>
        <v>2034</v>
      </c>
      <c r="G190" s="3">
        <f>carbondioxide!L290</f>
        <v>454.2311441417537</v>
      </c>
      <c r="H190" s="3">
        <f t="shared" si="9"/>
        <v>2.6848177790004759</v>
      </c>
      <c r="I190" s="3">
        <f t="shared" si="11"/>
        <v>1.5486510859961413</v>
      </c>
      <c r="J190" s="3">
        <f t="shared" si="10"/>
        <v>0.2887390633938377</v>
      </c>
    </row>
    <row r="191" spans="1:10" x14ac:dyDescent="0.3">
      <c r="A191" s="3">
        <f t="shared" si="12"/>
        <v>2035</v>
      </c>
      <c r="G191" s="3">
        <f>carbondioxide!L291</f>
        <v>458.20464154539309</v>
      </c>
      <c r="H191" s="3">
        <f t="shared" si="9"/>
        <v>2.7314146920725024</v>
      </c>
      <c r="I191" s="3">
        <f t="shared" si="11"/>
        <v>1.5800441220321537</v>
      </c>
      <c r="J191" s="3">
        <f t="shared" si="10"/>
        <v>0.2958953636822188</v>
      </c>
    </row>
    <row r="192" spans="1:10" x14ac:dyDescent="0.3">
      <c r="A192" s="3">
        <f t="shared" si="12"/>
        <v>2036</v>
      </c>
      <c r="G192" s="3">
        <f>carbondioxide!L292</f>
        <v>462.22983440741126</v>
      </c>
      <c r="H192" s="3">
        <f t="shared" si="9"/>
        <v>2.7782076353093337</v>
      </c>
      <c r="I192" s="3">
        <f t="shared" si="11"/>
        <v>1.6118309081757385</v>
      </c>
      <c r="J192" s="3">
        <f t="shared" si="10"/>
        <v>0.30318932862964643</v>
      </c>
    </row>
    <row r="193" spans="1:10" x14ac:dyDescent="0.3">
      <c r="A193" s="3">
        <f t="shared" si="12"/>
        <v>2037</v>
      </c>
      <c r="G193" s="3">
        <f>carbondioxide!L293</f>
        <v>466.30557621132016</v>
      </c>
      <c r="H193" s="3">
        <f t="shared" si="9"/>
        <v>2.8251748450555345</v>
      </c>
      <c r="I193" s="3">
        <f t="shared" si="11"/>
        <v>1.6440046000583295</v>
      </c>
      <c r="J193" s="3">
        <f t="shared" si="10"/>
        <v>0.31062241280146824</v>
      </c>
    </row>
    <row r="194" spans="1:10" x14ac:dyDescent="0.3">
      <c r="A194" s="3">
        <f t="shared" si="12"/>
        <v>2038</v>
      </c>
      <c r="G194" s="3">
        <f>carbondioxide!L294</f>
        <v>470.43070230699641</v>
      </c>
      <c r="H194" s="3">
        <f t="shared" si="9"/>
        <v>2.8722949743428048</v>
      </c>
      <c r="I194" s="3">
        <f t="shared" si="11"/>
        <v>1.6765579619140638</v>
      </c>
      <c r="J194" s="3">
        <f t="shared" si="10"/>
        <v>0.3181960236250872</v>
      </c>
    </row>
    <row r="195" spans="1:10" x14ac:dyDescent="0.3">
      <c r="A195" s="3">
        <f t="shared" si="12"/>
        <v>2039</v>
      </c>
      <c r="G195" s="3">
        <f>carbondioxide!L295</f>
        <v>474.60403021856666</v>
      </c>
      <c r="H195" s="3">
        <f t="shared" si="9"/>
        <v>2.9195470989458032</v>
      </c>
      <c r="I195" s="3">
        <f t="shared" si="11"/>
        <v>1.7094833915739474</v>
      </c>
      <c r="J195" s="3">
        <f t="shared" si="10"/>
        <v>0.32591151943456859</v>
      </c>
    </row>
    <row r="196" spans="1:10" x14ac:dyDescent="0.3">
      <c r="A196" s="3">
        <f t="shared" si="12"/>
        <v>2040</v>
      </c>
      <c r="G196" s="3">
        <f>carbondioxide!L296</f>
        <v>478.82435997603488</v>
      </c>
      <c r="H196" s="3">
        <f t="shared" si="9"/>
        <v>2.9669107224829872</v>
      </c>
      <c r="I196" s="3">
        <f t="shared" si="11"/>
        <v>1.7427729447713074</v>
      </c>
      <c r="J196" s="3">
        <f t="shared" si="10"/>
        <v>0.33377020766832027</v>
      </c>
    </row>
    <row r="197" spans="1:10" x14ac:dyDescent="0.3">
      <c r="A197" s="3">
        <f t="shared" si="12"/>
        <v>2041</v>
      </c>
      <c r="G197" s="3">
        <f>carbondioxide!L297</f>
        <v>483.09047447755552</v>
      </c>
      <c r="H197" s="3">
        <f t="shared" si="9"/>
        <v>3.0143657806867701</v>
      </c>
      <c r="I197" s="3">
        <f t="shared" si="11"/>
        <v>1.7764183587579447</v>
      </c>
      <c r="J197" s="3">
        <f t="shared" si="10"/>
        <v>0.34177334321506525</v>
      </c>
    </row>
    <row r="198" spans="1:10" x14ac:dyDescent="0.3">
      <c r="A198" s="3">
        <f t="shared" si="12"/>
        <v>2042</v>
      </c>
      <c r="G198" s="3">
        <f>carbondioxide!L298</f>
        <v>487.40113988651916</v>
      </c>
      <c r="H198" s="3">
        <f t="shared" si="9"/>
        <v>3.0618926449320627</v>
      </c>
      <c r="I198" s="3">
        <f t="shared" si="11"/>
        <v>1.8104110752330012</v>
      </c>
      <c r="J198" s="3">
        <f t="shared" si="10"/>
        <v>0.34992212690334878</v>
      </c>
    </row>
    <row r="199" spans="1:10" x14ac:dyDescent="0.3">
      <c r="A199" s="3">
        <f t="shared" si="12"/>
        <v>2043</v>
      </c>
      <c r="G199" s="3">
        <f>carbondioxide!L299</f>
        <v>491.75510606590342</v>
      </c>
      <c r="H199" s="3">
        <f t="shared" ref="H199:H262" si="13">H$3*LN(G199/G$3)</f>
        <v>3.1094721250904866</v>
      </c>
      <c r="I199" s="3">
        <f t="shared" si="11"/>
        <v>1.8447422625884327</v>
      </c>
      <c r="J199" s="3">
        <f t="shared" ref="J199:J262" si="14">J198+J$3*(I198-J198)</f>
        <v>0.3582177041298612</v>
      </c>
    </row>
    <row r="200" spans="1:10" x14ac:dyDescent="0.3">
      <c r="A200" s="3">
        <f t="shared" si="12"/>
        <v>2044</v>
      </c>
      <c r="G200" s="3">
        <f>carbondioxide!L300</f>
        <v>496.15110705124476</v>
      </c>
      <c r="H200" s="3">
        <f t="shared" si="13"/>
        <v>3.1570854717639034</v>
      </c>
      <c r="I200" s="3">
        <f t="shared" ref="I200:I263" si="15">I199+I$3*(I$4*H200-I199)+I$5*(J199-I199)</f>
        <v>1.8794028374763969</v>
      </c>
      <c r="J200" s="3">
        <f t="shared" si="14"/>
        <v>0.36666116362190587</v>
      </c>
    </row>
    <row r="201" spans="1:10" x14ac:dyDescent="0.3">
      <c r="A201" s="3">
        <f t="shared" si="12"/>
        <v>2045</v>
      </c>
      <c r="G201" s="3">
        <f>carbondioxide!L301</f>
        <v>500.58786156286067</v>
      </c>
      <c r="H201" s="3">
        <f t="shared" si="13"/>
        <v>3.2047143779419316</v>
      </c>
      <c r="I201" s="3">
        <f t="shared" si="15"/>
        <v>1.9143834857049677</v>
      </c>
      <c r="J201" s="3">
        <f t="shared" si="14"/>
        <v>0.3752535363293994</v>
      </c>
    </row>
    <row r="202" spans="1:10" x14ac:dyDescent="0.3">
      <c r="A202" s="3">
        <f t="shared" si="12"/>
        <v>2046</v>
      </c>
      <c r="G202" s="3">
        <f>carbondioxide!L302</f>
        <v>505.06407355745466</v>
      </c>
      <c r="H202" s="3">
        <f t="shared" si="13"/>
        <v>3.2523409801222383</v>
      </c>
      <c r="I202" s="3">
        <f t="shared" si="15"/>
        <v>1.9496746824694797</v>
      </c>
      <c r="J202" s="3">
        <f t="shared" si="14"/>
        <v>0.38399579444185261</v>
      </c>
    </row>
    <row r="203" spans="1:10" x14ac:dyDescent="0.3">
      <c r="A203" s="3">
        <f t="shared" si="12"/>
        <v>2047</v>
      </c>
      <c r="G203" s="3">
        <f>carbondioxide!L303</f>
        <v>509.57843281886846</v>
      </c>
      <c r="H203" s="3">
        <f t="shared" si="13"/>
        <v>3.2999478589280242</v>
      </c>
      <c r="I203" s="3">
        <f t="shared" si="15"/>
        <v>1.9852667119275522</v>
      </c>
      <c r="J203" s="3">
        <f t="shared" si="14"/>
        <v>0.39288885052584954</v>
      </c>
    </row>
    <row r="204" spans="1:10" x14ac:dyDescent="0.3">
      <c r="A204" s="3">
        <f t="shared" si="12"/>
        <v>2048</v>
      </c>
      <c r="G204" s="3">
        <f>carbondioxide!L304</f>
        <v>514.12961558746952</v>
      </c>
      <c r="H204" s="3">
        <f t="shared" si="13"/>
        <v>3.3475180392540107</v>
      </c>
      <c r="I204" s="3">
        <f t="shared" si="15"/>
        <v>2.021149686126456</v>
      </c>
      <c r="J204" s="3">
        <f t="shared" si="14"/>
        <v>0.4019335567786112</v>
      </c>
    </row>
    <row r="205" spans="1:10" x14ac:dyDescent="0.3">
      <c r="A205" s="3">
        <f t="shared" si="12"/>
        <v>2049</v>
      </c>
      <c r="G205" s="3">
        <f>carbondioxide!L305</f>
        <v>518.71628522742685</v>
      </c>
      <c r="H205" s="3">
        <f t="shared" si="13"/>
        <v>3.3950349899696124</v>
      </c>
      <c r="I205" s="3">
        <f t="shared" si="15"/>
        <v>2.0573135632920168</v>
      </c>
      <c r="J205" s="3">
        <f t="shared" si="14"/>
        <v>0.41113070439330696</v>
      </c>
    </row>
    <row r="206" spans="1:10" x14ac:dyDescent="0.3">
      <c r="A206" s="3">
        <f t="shared" si="12"/>
        <v>2050</v>
      </c>
      <c r="G206" s="3">
        <f>carbondioxide!L306</f>
        <v>523.33709293093409</v>
      </c>
      <c r="H206" s="3">
        <f t="shared" si="13"/>
        <v>3.4424826232058563</v>
      </c>
      <c r="I206" s="3">
        <f t="shared" si="15"/>
        <v>2.0937481654886931</v>
      </c>
      <c r="J206" s="3">
        <f t="shared" si="14"/>
        <v>0.42048102303185164</v>
      </c>
    </row>
    <row r="207" spans="1:10" x14ac:dyDescent="0.3">
      <c r="A207" s="3">
        <f t="shared" si="12"/>
        <v>2051</v>
      </c>
      <c r="G207" s="3">
        <f>carbondioxide!L307</f>
        <v>527.99067845826153</v>
      </c>
      <c r="H207" s="3">
        <f t="shared" si="13"/>
        <v>3.4898452932507484</v>
      </c>
      <c r="I207" s="3">
        <f t="shared" si="15"/>
        <v>2.1304431956608463</v>
      </c>
      <c r="J207" s="3">
        <f t="shared" si="14"/>
        <v>0.42998518040100653</v>
      </c>
    </row>
    <row r="208" spans="1:10" x14ac:dyDescent="0.3">
      <c r="A208" s="3">
        <f t="shared" si="12"/>
        <v>2052</v>
      </c>
      <c r="G208" s="3">
        <f>carbondioxide!L308</f>
        <v>532.67567091235935</v>
      </c>
      <c r="H208" s="3">
        <f t="shared" si="13"/>
        <v>3.5371077950760772</v>
      </c>
      <c r="I208" s="3">
        <f t="shared" si="15"/>
        <v>2.1673882540655272</v>
      </c>
      <c r="J208" s="3">
        <f t="shared" si="14"/>
        <v>0.43964378192768244</v>
      </c>
    </row>
    <row r="209" spans="1:10" x14ac:dyDescent="0.3">
      <c r="A209" s="3">
        <f t="shared" si="12"/>
        <v>2053</v>
      </c>
      <c r="G209" s="3">
        <f>carbondioxide!L309</f>
        <v>536.95465881737539</v>
      </c>
      <c r="H209" s="3">
        <f t="shared" si="13"/>
        <v>3.5799126908931429</v>
      </c>
      <c r="I209" s="3">
        <f t="shared" si="15"/>
        <v>2.2044451269954353</v>
      </c>
      <c r="J209" s="3">
        <f t="shared" si="14"/>
        <v>0.44945737052942542</v>
      </c>
    </row>
    <row r="210" spans="1:10" x14ac:dyDescent="0.3">
      <c r="A210" s="3">
        <f t="shared" si="12"/>
        <v>2054</v>
      </c>
      <c r="G210" s="3">
        <f>carbondioxide!L310</f>
        <v>541.28126121474884</v>
      </c>
      <c r="H210" s="3">
        <f t="shared" si="13"/>
        <v>3.6228484652123867</v>
      </c>
      <c r="I210" s="3">
        <f t="shared" si="15"/>
        <v>2.2416151200243353</v>
      </c>
      <c r="J210" s="3">
        <f t="shared" si="14"/>
        <v>0.45942570098615237</v>
      </c>
    </row>
    <row r="211" spans="1:10" x14ac:dyDescent="0.3">
      <c r="A211" s="3">
        <f t="shared" si="12"/>
        <v>2055</v>
      </c>
      <c r="G211" s="3">
        <f>carbondioxide!L311</f>
        <v>545.64942540922493</v>
      </c>
      <c r="H211" s="3">
        <f t="shared" si="13"/>
        <v>3.665849927112967</v>
      </c>
      <c r="I211" s="3">
        <f t="shared" si="15"/>
        <v>2.2788975764562642</v>
      </c>
      <c r="J211" s="3">
        <f t="shared" si="14"/>
        <v>0.46954853688628928</v>
      </c>
    </row>
    <row r="212" spans="1:10" x14ac:dyDescent="0.3">
      <c r="A212" s="3">
        <f t="shared" si="12"/>
        <v>2056</v>
      </c>
      <c r="G212" s="3">
        <f>carbondioxide!L312</f>
        <v>550.05357108138787</v>
      </c>
      <c r="H212" s="3">
        <f t="shared" si="13"/>
        <v>3.7088584911382019</v>
      </c>
      <c r="I212" s="3">
        <f t="shared" si="15"/>
        <v>2.3162901363867952</v>
      </c>
      <c r="J212" s="3">
        <f t="shared" si="14"/>
        <v>0.47982563943104672</v>
      </c>
    </row>
    <row r="213" spans="1:10" x14ac:dyDescent="0.3">
      <c r="A213" s="3">
        <f t="shared" si="12"/>
        <v>2057</v>
      </c>
      <c r="G213" s="3">
        <f>carbondioxide!L313</f>
        <v>554.48970603895702</v>
      </c>
      <c r="H213" s="3">
        <f t="shared" si="13"/>
        <v>3.7518327233386914</v>
      </c>
      <c r="I213" s="3">
        <f t="shared" si="15"/>
        <v>2.3537892973191621</v>
      </c>
      <c r="J213" s="3">
        <f t="shared" si="14"/>
        <v>0.49025675777375538</v>
      </c>
    </row>
    <row r="214" spans="1:10" x14ac:dyDescent="0.3">
      <c r="A214" s="3">
        <f t="shared" si="12"/>
        <v>2058</v>
      </c>
      <c r="G214" s="3">
        <f>carbondioxide!L314</f>
        <v>558.95480562044315</v>
      </c>
      <c r="H214" s="3">
        <f t="shared" si="13"/>
        <v>3.7947417512511952</v>
      </c>
      <c r="I214" s="3">
        <f t="shared" si="15"/>
        <v>2.3913907623935762</v>
      </c>
      <c r="J214" s="3">
        <f t="shared" si="14"/>
        <v>0.50084162259837328</v>
      </c>
    </row>
    <row r="215" spans="1:10" x14ac:dyDescent="0.3">
      <c r="A215" s="3">
        <f t="shared" si="12"/>
        <v>2059</v>
      </c>
      <c r="G215" s="3">
        <f>carbondioxide!L315</f>
        <v>563.44643643064114</v>
      </c>
      <c r="H215" s="3">
        <f t="shared" si="13"/>
        <v>3.8375612924497848</v>
      </c>
      <c r="I215" s="3">
        <f t="shared" si="15"/>
        <v>2.4290896602758814</v>
      </c>
      <c r="J215" s="3">
        <f t="shared" si="14"/>
        <v>0.51157994171241006</v>
      </c>
    </row>
    <row r="216" spans="1:10" x14ac:dyDescent="0.3">
      <c r="A216" s="3">
        <f t="shared" si="12"/>
        <v>2060</v>
      </c>
      <c r="G216" s="3">
        <f>carbondioxide!L316</f>
        <v>567.96252816549099</v>
      </c>
      <c r="H216" s="3">
        <f t="shared" si="13"/>
        <v>3.8802712582622259</v>
      </c>
      <c r="I216" s="3">
        <f t="shared" si="15"/>
        <v>2.4668806872820133</v>
      </c>
      <c r="J216" s="3">
        <f t="shared" si="14"/>
        <v>0.52247139691385058</v>
      </c>
    </row>
    <row r="217" spans="1:10" x14ac:dyDescent="0.3">
      <c r="A217" s="3">
        <f t="shared" si="12"/>
        <v>2061</v>
      </c>
      <c r="G217" s="3">
        <f>carbondioxide!L317</f>
        <v>572.50123527939627</v>
      </c>
      <c r="H217" s="3">
        <f t="shared" si="13"/>
        <v>3.922854305672288</v>
      </c>
      <c r="I217" s="3">
        <f t="shared" si="15"/>
        <v>2.5047582022004691</v>
      </c>
      <c r="J217" s="3">
        <f t="shared" si="14"/>
        <v>0.53351564168314169</v>
      </c>
    </row>
    <row r="218" spans="1:10" x14ac:dyDescent="0.3">
      <c r="A218" s="3">
        <f t="shared" si="12"/>
        <v>2062</v>
      </c>
      <c r="G218" s="3">
        <f>carbondioxide!L318</f>
        <v>577.06085316467386</v>
      </c>
      <c r="H218" s="3">
        <f t="shared" si="13"/>
        <v>3.9652949599996208</v>
      </c>
      <c r="I218" s="3">
        <f t="shared" si="15"/>
        <v>2.5427162921666713</v>
      </c>
      <c r="J218" s="3">
        <f t="shared" si="14"/>
        <v>0.54471229942688015</v>
      </c>
    </row>
    <row r="219" spans="1:10" x14ac:dyDescent="0.3">
      <c r="A219" s="3">
        <f t="shared" si="12"/>
        <v>2063</v>
      </c>
      <c r="G219" s="3">
        <f>carbondioxide!L319</f>
        <v>581.63976741246313</v>
      </c>
      <c r="H219" s="3">
        <f t="shared" si="13"/>
        <v>4.0075790812154226</v>
      </c>
      <c r="I219" s="3">
        <f t="shared" si="15"/>
        <v>2.5807488206550504</v>
      </c>
      <c r="J219" s="3">
        <f t="shared" si="14"/>
        <v>0.55606096210564215</v>
      </c>
    </row>
    <row r="220" spans="1:10" x14ac:dyDescent="0.3">
      <c r="A220" s="3">
        <f t="shared" si="12"/>
        <v>2064</v>
      </c>
      <c r="G220" s="3">
        <f>carbondioxide!L320</f>
        <v>586.23642315506379</v>
      </c>
      <c r="H220" s="3">
        <f t="shared" si="13"/>
        <v>4.0496935372020255</v>
      </c>
      <c r="I220" s="3">
        <f t="shared" si="15"/>
        <v>2.6188494642681017</v>
      </c>
      <c r="J220" s="3">
        <f t="shared" si="14"/>
        <v>0.56756118914220277</v>
      </c>
    </row>
    <row r="221" spans="1:10" x14ac:dyDescent="0.3">
      <c r="A221" s="3">
        <f t="shared" si="12"/>
        <v>2065</v>
      </c>
      <c r="G221" s="3">
        <f>carbondioxide!L321</f>
        <v>590.84930660316991</v>
      </c>
      <c r="H221" s="3">
        <f t="shared" si="13"/>
        <v>4.0916260016989643</v>
      </c>
      <c r="I221" s="3">
        <f t="shared" si="15"/>
        <v>2.6570117423612478</v>
      </c>
      <c r="J221" s="3">
        <f t="shared" si="14"/>
        <v>0.57921250654491785</v>
      </c>
    </row>
    <row r="222" spans="1:10" x14ac:dyDescent="0.3">
      <c r="A222" s="3">
        <f t="shared" si="12"/>
        <v>2066</v>
      </c>
      <c r="G222" s="3">
        <f>carbondioxide!L322</f>
        <v>595.47693399301909</v>
      </c>
      <c r="H222" s="3">
        <f t="shared" si="13"/>
        <v>4.133364827434292</v>
      </c>
      <c r="I222" s="3">
        <f t="shared" si="15"/>
        <v>2.6952290419527309</v>
      </c>
      <c r="J222" s="3">
        <f t="shared" si="14"/>
        <v>0.59101440620435464</v>
      </c>
    </row>
    <row r="223" spans="1:10" x14ac:dyDescent="0.3">
      <c r="A223" s="3">
        <f t="shared" si="12"/>
        <v>2067</v>
      </c>
      <c r="G223" s="3">
        <f>carbondioxide!L323</f>
        <v>600.11784503972581</v>
      </c>
      <c r="H223" s="3">
        <f t="shared" si="13"/>
        <v>4.1748989646497972</v>
      </c>
      <c r="I223" s="3">
        <f t="shared" si="15"/>
        <v>2.73349463941044</v>
      </c>
      <c r="J223" s="3">
        <f t="shared" si="14"/>
        <v>0.60296634533540538</v>
      </c>
    </row>
    <row r="224" spans="1:10" x14ac:dyDescent="0.3">
      <c r="A224" s="3">
        <f t="shared" si="12"/>
        <v>2068</v>
      </c>
      <c r="G224" s="3">
        <f>carbondioxide!L324</f>
        <v>604.77059913415076</v>
      </c>
      <c r="H224" s="3">
        <f t="shared" si="13"/>
        <v>4.2162179070879535</v>
      </c>
      <c r="I224" s="3">
        <f t="shared" si="15"/>
        <v>2.7718017198307514</v>
      </c>
      <c r="J224" s="3">
        <f t="shared" si="14"/>
        <v>0.61506774604575154</v>
      </c>
    </row>
    <row r="225" spans="1:10" x14ac:dyDescent="0.3">
      <c r="A225" s="3">
        <f t="shared" si="12"/>
        <v>2069</v>
      </c>
      <c r="G225" s="3">
        <f>carbondioxide!L325</f>
        <v>609.43377321281218</v>
      </c>
      <c r="H225" s="3">
        <f t="shared" si="13"/>
        <v>4.2573116546440115</v>
      </c>
      <c r="I225" s="3">
        <f t="shared" si="15"/>
        <v>2.8101433946765919</v>
      </c>
      <c r="J225" s="3">
        <f t="shared" si="14"/>
        <v>0.62731799501685037</v>
      </c>
    </row>
    <row r="226" spans="1:10" x14ac:dyDescent="0.3">
      <c r="A226" s="3">
        <f t="shared" si="12"/>
        <v>2070</v>
      </c>
      <c r="G226" s="3">
        <f>carbondioxide!L326</f>
        <v>614.10596065020854</v>
      </c>
      <c r="H226" s="3">
        <f t="shared" si="13"/>
        <v>4.2981706861800975</v>
      </c>
      <c r="I226" s="3">
        <f t="shared" si="15"/>
        <v>2.8485127180318468</v>
      </c>
      <c r="J226" s="3">
        <f t="shared" si="14"/>
        <v>0.63971644328691768</v>
      </c>
    </row>
    <row r="227" spans="1:10" x14ac:dyDescent="0.3">
      <c r="A227" s="3">
        <f t="shared" si="12"/>
        <v>2071</v>
      </c>
      <c r="G227" s="3">
        <f>carbondioxide!L327</f>
        <v>618.7857707776252</v>
      </c>
      <c r="H227" s="3">
        <f t="shared" si="13"/>
        <v>4.338785938581557</v>
      </c>
      <c r="I227" s="3">
        <f t="shared" si="15"/>
        <v>2.8869027017021005</v>
      </c>
      <c r="J227" s="3">
        <f t="shared" si="14"/>
        <v>0.65226240612746889</v>
      </c>
    </row>
    <row r="228" spans="1:10" x14ac:dyDescent="0.3">
      <c r="A228" s="3">
        <f t="shared" si="12"/>
        <v>2072</v>
      </c>
      <c r="G228" s="3">
        <f>carbondioxide!L328</f>
        <v>623.47182878703734</v>
      </c>
      <c r="H228" s="3">
        <f t="shared" si="13"/>
        <v>4.3791487896905954</v>
      </c>
      <c r="I228" s="3">
        <f t="shared" si="15"/>
        <v>2.9253063293144872</v>
      </c>
      <c r="J228" s="3">
        <f t="shared" si="14"/>
        <v>0.66495516300633284</v>
      </c>
    </row>
    <row r="229" spans="1:10" x14ac:dyDescent="0.3">
      <c r="A229" s="3">
        <f t="shared" si="12"/>
        <v>2073</v>
      </c>
      <c r="G229" s="3">
        <f>carbondioxide!L329</f>
        <v>628.16277587249078</v>
      </c>
      <c r="H229" s="3">
        <f t="shared" si="13"/>
        <v>4.4192510436878196</v>
      </c>
      <c r="I229" s="3">
        <f t="shared" si="15"/>
        <v>2.9637165695222922</v>
      </c>
      <c r="J229" s="3">
        <f t="shared" si="14"/>
        <v>0.67779395763096317</v>
      </c>
    </row>
    <row r="230" spans="1:10" x14ac:dyDescent="0.3">
      <c r="A230" s="3">
        <f t="shared" si="12"/>
        <v>2074</v>
      </c>
      <c r="G230" s="3">
        <f>carbondioxide!L330</f>
        <v>632.85726951827928</v>
      </c>
      <c r="H230" s="3">
        <f t="shared" si="13"/>
        <v>4.4590849180557957</v>
      </c>
      <c r="I230" s="3">
        <f t="shared" si="15"/>
        <v>3.0021263883909612</v>
      </c>
      <c r="J230" s="3">
        <f t="shared" si="14"/>
        <v>0.69077799806650597</v>
      </c>
    </row>
    <row r="231" spans="1:10" x14ac:dyDescent="0.3">
      <c r="A231" s="3">
        <f t="shared" si="12"/>
        <v>2075</v>
      </c>
      <c r="G231" s="3">
        <f>carbondioxide!L331</f>
        <v>637.55398387780042</v>
      </c>
      <c r="H231" s="3">
        <f t="shared" si="13"/>
        <v>4.4986430315978989</v>
      </c>
      <c r="I231" s="3">
        <f t="shared" si="15"/>
        <v>3.0405287610240954</v>
      </c>
      <c r="J231" s="3">
        <f t="shared" si="14"/>
        <v>0.70390645692354892</v>
      </c>
    </row>
    <row r="232" spans="1:10" x14ac:dyDescent="0.3">
      <c r="A232" s="3">
        <f t="shared" si="12"/>
        <v>2076</v>
      </c>
      <c r="G232" s="3">
        <f>carbondioxide!L332</f>
        <v>642.25161020800067</v>
      </c>
      <c r="H232" s="3">
        <f t="shared" si="13"/>
        <v>4.5379183931902976</v>
      </c>
      <c r="I232" s="3">
        <f t="shared" si="15"/>
        <v>3.0789166824765788</v>
      </c>
      <c r="J232" s="3">
        <f t="shared" si="14"/>
        <v>0.71717847161084003</v>
      </c>
    </row>
    <row r="233" spans="1:10" x14ac:dyDescent="0.3">
      <c r="A233" s="3">
        <f t="shared" si="12"/>
        <v>2077</v>
      </c>
      <c r="G233" s="3">
        <f>carbondioxide!L333</f>
        <v>646.9488573371134</v>
      </c>
      <c r="H233" s="3">
        <f t="shared" si="13"/>
        <v>4.5769043910682843</v>
      </c>
      <c r="I233" s="3">
        <f t="shared" si="15"/>
        <v>3.117283177994548</v>
      </c>
      <c r="J233" s="3">
        <f t="shared" si="14"/>
        <v>0.7305931446485574</v>
      </c>
    </row>
    <row r="234" spans="1:10" x14ac:dyDescent="0.3">
      <c r="A234" s="3">
        <f t="shared" ref="A234:A297" si="16">1+A233</f>
        <v>2078</v>
      </c>
      <c r="G234" s="3">
        <f>carbondioxide!L334</f>
        <v>651.6444521512035</v>
      </c>
      <c r="H234" s="3">
        <f t="shared" si="13"/>
        <v>4.6155947825227175</v>
      </c>
      <c r="I234" s="3">
        <f t="shared" si="15"/>
        <v>3.1556213126169066</v>
      </c>
      <c r="J234" s="3">
        <f t="shared" si="14"/>
        <v>0.74414954403796263</v>
      </c>
    </row>
    <row r="235" spans="1:10" x14ac:dyDescent="0.3">
      <c r="A235" s="3">
        <f t="shared" si="16"/>
        <v>2079</v>
      </c>
      <c r="G235" s="3">
        <f>carbondioxide!L335</f>
        <v>656.33714008982224</v>
      </c>
      <c r="H235" s="3">
        <f t="shared" si="13"/>
        <v>4.6539836839275397</v>
      </c>
      <c r="I235" s="3">
        <f t="shared" si="15"/>
        <v>3.1939242001695991</v>
      </c>
      <c r="J235" s="3">
        <f t="shared" si="14"/>
        <v>0.75784670368349105</v>
      </c>
    </row>
    <row r="236" spans="1:10" x14ac:dyDescent="0.3">
      <c r="A236" s="3">
        <f t="shared" si="16"/>
        <v>2080</v>
      </c>
      <c r="G236" s="3">
        <f>carbondioxide!L336</f>
        <v>661.02568564402782</v>
      </c>
      <c r="H236" s="3">
        <f t="shared" si="13"/>
        <v>4.6920655610468955</v>
      </c>
      <c r="I236" s="3">
        <f t="shared" si="15"/>
        <v>3.232185011681282</v>
      </c>
      <c r="J236" s="3">
        <f t="shared" si="14"/>
        <v>0.77168362386353218</v>
      </c>
    </row>
    <row r="237" spans="1:10" x14ac:dyDescent="0.3">
      <c r="A237" s="3">
        <f t="shared" si="16"/>
        <v>2081</v>
      </c>
      <c r="G237" s="3">
        <f>carbondioxide!L337</f>
        <v>665.70887285186609</v>
      </c>
      <c r="H237" s="3">
        <f t="shared" si="13"/>
        <v>4.7298352195871223</v>
      </c>
      <c r="I237" s="3">
        <f t="shared" si="15"/>
        <v>3.2703969832470325</v>
      </c>
      <c r="J237" s="3">
        <f t="shared" si="14"/>
        <v>0.78565927174633698</v>
      </c>
    </row>
    <row r="238" spans="1:10" x14ac:dyDescent="0.3">
      <c r="A238" s="3">
        <f t="shared" si="16"/>
        <v>2082</v>
      </c>
      <c r="G238" s="3">
        <f>carbondioxide!L338</f>
        <v>670.38550578757543</v>
      </c>
      <c r="H238" s="3">
        <f t="shared" si="13"/>
        <v>4.7672877959693993</v>
      </c>
      <c r="I238" s="3">
        <f t="shared" si="15"/>
        <v>3.308553423365125</v>
      </c>
      <c r="J238" s="3">
        <f t="shared" si="14"/>
        <v>0.79977258194766099</v>
      </c>
    </row>
    <row r="239" spans="1:10" x14ac:dyDescent="0.3">
      <c r="A239" s="3">
        <f t="shared" si="16"/>
        <v>2083</v>
      </c>
      <c r="G239" s="3">
        <f>carbondioxide!L339</f>
        <v>675.05440904153261</v>
      </c>
      <c r="H239" s="3">
        <f t="shared" si="13"/>
        <v>4.8044187483053546</v>
      </c>
      <c r="I239" s="3">
        <f t="shared" si="15"/>
        <v>3.3466477197705289</v>
      </c>
      <c r="J239" s="3">
        <f t="shared" si="14"/>
        <v>0.81402245712691224</v>
      </c>
    </row>
    <row r="240" spans="1:10" x14ac:dyDescent="0.3">
      <c r="A240" s="3">
        <f t="shared" si="16"/>
        <v>2084</v>
      </c>
      <c r="G240" s="3">
        <f>carbondioxide!L340</f>
        <v>679.71442818846947</v>
      </c>
      <c r="H240" s="3">
        <f t="shared" si="13"/>
        <v>4.8412238475621026</v>
      </c>
      <c r="I240" s="3">
        <f t="shared" si="15"/>
        <v>3.3846733457875842</v>
      </c>
      <c r="J240" s="3">
        <f t="shared" si="14"/>
        <v>0.828407768618728</v>
      </c>
    </row>
    <row r="241" spans="1:10" x14ac:dyDescent="0.3">
      <c r="A241" s="3">
        <f t="shared" si="16"/>
        <v>2085</v>
      </c>
      <c r="G241" s="3">
        <f>carbondioxide!L341</f>
        <v>684.36443024184496</v>
      </c>
      <c r="H241" s="3">
        <f t="shared" si="13"/>
        <v>4.8776991689059965</v>
      </c>
      <c r="I241" s="3">
        <f t="shared" si="15"/>
        <v>3.4226238662232253</v>
      </c>
      <c r="J241" s="3">
        <f t="shared" si="14"/>
        <v>0.84292735709704714</v>
      </c>
    </row>
    <row r="242" spans="1:10" x14ac:dyDescent="0.3">
      <c r="A242" s="3">
        <f t="shared" si="16"/>
        <v>2086</v>
      </c>
      <c r="G242" s="3">
        <f>carbondioxide!L342</f>
        <v>689.00330409252285</v>
      </c>
      <c r="H242" s="3">
        <f t="shared" si="13"/>
        <v>4.9138410832162238</v>
      </c>
      <c r="I242" s="3">
        <f t="shared" si="15"/>
        <v>3.4604929428211468</v>
      </c>
      <c r="J242" s="3">
        <f t="shared" si="14"/>
        <v>0.85758003326888388</v>
      </c>
    </row>
    <row r="243" spans="1:10" x14ac:dyDescent="0.3">
      <c r="A243" s="3">
        <f t="shared" si="16"/>
        <v>2087</v>
      </c>
      <c r="G243" s="3">
        <f>carbondioxide!L343</f>
        <v>693.62996093011691</v>
      </c>
      <c r="H243" s="3">
        <f t="shared" si="13"/>
        <v>4.9496462487607831</v>
      </c>
      <c r="I243" s="3">
        <f t="shared" si="15"/>
        <v>3.4982743392963829</v>
      </c>
      <c r="J243" s="3">
        <f t="shared" si="14"/>
        <v>0.87236457859514072</v>
      </c>
    </row>
    <row r="244" spans="1:10" x14ac:dyDescent="0.3">
      <c r="A244" s="3">
        <f t="shared" si="16"/>
        <v>2088</v>
      </c>
      <c r="G244" s="3">
        <f>carbondioxide!L344</f>
        <v>698.24333464553717</v>
      </c>
      <c r="H244" s="3">
        <f t="shared" si="13"/>
        <v>4.9851116030283373</v>
      </c>
      <c r="I244" s="3">
        <f t="shared" si="15"/>
        <v>3.5359619259689241</v>
      </c>
      <c r="J244" s="3">
        <f t="shared" si="14"/>
        <v>0.88727974603592374</v>
      </c>
    </row>
    <row r="245" spans="1:10" x14ac:dyDescent="0.3">
      <c r="A245" s="3">
        <f t="shared" si="16"/>
        <v>2089</v>
      </c>
      <c r="G245" s="3">
        <f>carbondioxide!L345</f>
        <v>702.84238221342662</v>
      </c>
      <c r="H245" s="3">
        <f t="shared" si="13"/>
        <v>5.0202343547102828</v>
      </c>
      <c r="I245" s="3">
        <f t="shared" si="15"/>
        <v>3.5735496840141927</v>
      </c>
      <c r="J245" s="3">
        <f t="shared" si="14"/>
        <v>0.90232426081794315</v>
      </c>
    </row>
    <row r="246" spans="1:10" x14ac:dyDescent="0.3">
      <c r="A246" s="3">
        <f t="shared" si="16"/>
        <v>2090</v>
      </c>
      <c r="G246" s="3">
        <f>carbondioxide!L346</f>
        <v>707.4260840533118</v>
      </c>
      <c r="H246" s="3">
        <f t="shared" si="13"/>
        <v>5.0550119758280081</v>
      </c>
      <c r="I246" s="3">
        <f t="shared" si="15"/>
        <v>3.6110317093474471</v>
      </c>
      <c r="J246" s="3">
        <f t="shared" si="14"/>
        <v>0.91749682122169784</v>
      </c>
    </row>
    <row r="247" spans="1:10" x14ac:dyDescent="0.3">
      <c r="A247" s="3">
        <f t="shared" si="16"/>
        <v>2091</v>
      </c>
      <c r="G247" s="3">
        <f>carbondioxide!L347</f>
        <v>711.99344436842694</v>
      </c>
      <c r="H247" s="3">
        <f t="shared" si="13"/>
        <v>5.0894421940008634</v>
      </c>
      <c r="I247" s="3">
        <f t="shared" si="15"/>
        <v>3.6484022161584733</v>
      </c>
      <c r="J247" s="3">
        <f t="shared" si="14"/>
        <v>0.93279609938625208</v>
      </c>
    </row>
    <row r="248" spans="1:10" x14ac:dyDescent="0.3">
      <c r="A248" s="3">
        <f t="shared" si="16"/>
        <v>2092</v>
      </c>
      <c r="G248" s="3">
        <f>carbondioxide!L348</f>
        <v>716.54349146128573</v>
      </c>
      <c r="H248" s="3">
        <f t="shared" si="13"/>
        <v>5.1235229848508679</v>
      </c>
      <c r="I248" s="3">
        <f t="shared" si="15"/>
        <v>3.6856555401122475</v>
      </c>
      <c r="J248" s="3">
        <f t="shared" si="14"/>
        <v>0.94822074212951835</v>
      </c>
    </row>
    <row r="249" spans="1:10" x14ac:dyDescent="0.3">
      <c r="A249" s="3">
        <f t="shared" si="16"/>
        <v>2093</v>
      </c>
      <c r="G249" s="3">
        <f>carbondioxide!L349</f>
        <v>721.0752780251978</v>
      </c>
      <c r="H249" s="3">
        <f t="shared" si="13"/>
        <v>5.1572525645405767</v>
      </c>
      <c r="I249" s="3">
        <f t="shared" si="15"/>
        <v>3.722786141230618</v>
      </c>
      <c r="J249" s="3">
        <f t="shared" si="14"/>
        <v>0.96376937178206024</v>
      </c>
    </row>
    <row r="250" spans="1:10" x14ac:dyDescent="0.3">
      <c r="A250" s="3">
        <f t="shared" si="16"/>
        <v>2094</v>
      </c>
      <c r="G250" s="3">
        <f>carbondioxide!L350</f>
        <v>725.58788141103673</v>
      </c>
      <c r="H250" s="3">
        <f t="shared" si="13"/>
        <v>5.1906293824409424</v>
      </c>
      <c r="I250" s="3">
        <f t="shared" si="15"/>
        <v>3.7597886064694483</v>
      </c>
      <c r="J250" s="3">
        <f t="shared" si="14"/>
        <v>0.97944058703252801</v>
      </c>
    </row>
    <row r="251" spans="1:10" x14ac:dyDescent="0.3">
      <c r="A251" s="3">
        <f t="shared" si="16"/>
        <v>2095</v>
      </c>
      <c r="G251" s="3">
        <f>carbondioxide!L351</f>
        <v>730.08040386867845</v>
      </c>
      <c r="H251" s="3">
        <f t="shared" si="13"/>
        <v>5.2236521139263292</v>
      </c>
      <c r="I251" s="3">
        <f t="shared" si="15"/>
        <v>3.7966576520050919</v>
      </c>
      <c r="J251" s="3">
        <f t="shared" si="14"/>
        <v>0.99523296378292969</v>
      </c>
    </row>
    <row r="252" spans="1:10" x14ac:dyDescent="0.3">
      <c r="A252" s="3">
        <f t="shared" si="16"/>
        <v>2096</v>
      </c>
      <c r="G252" s="3">
        <f>carbondioxide!L352</f>
        <v>734.55197276262834</v>
      </c>
      <c r="H252" s="3">
        <f t="shared" si="13"/>
        <v>5.2563196532941472</v>
      </c>
      <c r="I252" s="3">
        <f t="shared" si="15"/>
        <v>3.8333881252435229</v>
      </c>
      <c r="J252" s="3">
        <f t="shared" si="14"/>
        <v>1.0111450560120316</v>
      </c>
    </row>
    <row r="253" spans="1:10" x14ac:dyDescent="0.3">
      <c r="A253" s="3">
        <f t="shared" si="16"/>
        <v>2097</v>
      </c>
      <c r="G253" s="3">
        <f>carbondioxide!L353</f>
        <v>739.00174076146413</v>
      </c>
      <c r="H253" s="3">
        <f t="shared" si="13"/>
        <v>5.2886311068068776</v>
      </c>
      <c r="I253" s="3">
        <f t="shared" si="15"/>
        <v>3.8699750065649279</v>
      </c>
      <c r="J253" s="3">
        <f t="shared" si="14"/>
        <v>1.0271753966452666</v>
      </c>
    </row>
    <row r="254" spans="1:10" x14ac:dyDescent="0.3">
      <c r="A254" s="3">
        <f t="shared" si="16"/>
        <v>2098</v>
      </c>
      <c r="G254" s="3">
        <f>carbondioxide!L354</f>
        <v>743.42888600081392</v>
      </c>
      <c r="H254" s="3">
        <f t="shared" si="13"/>
        <v>5.3205857858544769</v>
      </c>
      <c r="I254" s="3">
        <f t="shared" si="15"/>
        <v>3.9064134108160742</v>
      </c>
      <c r="J254" s="3">
        <f t="shared" si="14"/>
        <v>1.0433224984296103</v>
      </c>
    </row>
    <row r="255" spans="1:10" x14ac:dyDescent="0.3">
      <c r="A255" s="3">
        <f t="shared" si="16"/>
        <v>2099</v>
      </c>
      <c r="G255" s="3">
        <f>carbondioxide!L355</f>
        <v>747.83261221968576</v>
      </c>
      <c r="H255" s="3">
        <f t="shared" si="13"/>
        <v>5.3521832002354168</v>
      </c>
      <c r="I255" s="3">
        <f t="shared" si="15"/>
        <v>3.9426985885622972</v>
      </c>
      <c r="J255" s="3">
        <f t="shared" si="14"/>
        <v>1.0595848548119655</v>
      </c>
    </row>
    <row r="256" spans="1:10" x14ac:dyDescent="0.3">
      <c r="A256" s="3">
        <f t="shared" si="16"/>
        <v>2100</v>
      </c>
      <c r="G256" s="3">
        <f>carbondioxide!L356</f>
        <v>752.21214887005488</v>
      </c>
      <c r="H256" s="3">
        <f t="shared" si="13"/>
        <v>5.3834230515547823</v>
      </c>
      <c r="I256" s="3">
        <f t="shared" si="15"/>
        <v>3.9788259271105026</v>
      </c>
      <c r="J256" s="3">
        <f t="shared" si="14"/>
        <v>1.0759609408196673</v>
      </c>
    </row>
    <row r="257" spans="1:10" x14ac:dyDescent="0.3">
      <c r="A257" s="3">
        <f t="shared" si="16"/>
        <v>2101</v>
      </c>
      <c r="G257" s="3">
        <f>carbondioxide!L357</f>
        <v>756.56675119969987</v>
      </c>
      <c r="H257" s="3">
        <f t="shared" si="13"/>
        <v>5.4143052267380485</v>
      </c>
      <c r="I257" s="3">
        <f t="shared" si="15"/>
        <v>4.0147909513141569</v>
      </c>
      <c r="J257" s="3">
        <f t="shared" si="14"/>
        <v>1.0924492139417992</v>
      </c>
    </row>
    <row r="258" spans="1:10" x14ac:dyDescent="0.3">
      <c r="A258" s="3">
        <f t="shared" si="16"/>
        <v>2102</v>
      </c>
      <c r="G258" s="3">
        <f>carbondioxide!L358</f>
        <v>760.89570030836614</v>
      </c>
      <c r="H258" s="3">
        <f t="shared" si="13"/>
        <v>5.4448297916593473</v>
      </c>
      <c r="I258" s="3">
        <f t="shared" si="15"/>
        <v>4.0505893241708266</v>
      </c>
      <c r="J258" s="3">
        <f t="shared" si="14"/>
        <v>1.1090481150100742</v>
      </c>
    </row>
    <row r="259" spans="1:10" x14ac:dyDescent="0.3">
      <c r="A259" s="3">
        <f t="shared" si="16"/>
        <v>2103</v>
      </c>
      <c r="G259" s="3">
        <f>carbondioxide!L359</f>
        <v>765.19830317740616</v>
      </c>
      <c r="H259" s="3">
        <f t="shared" si="13"/>
        <v>5.4749969848830862</v>
      </c>
      <c r="I259" s="3">
        <f t="shared" si="15"/>
        <v>4.0862168472224347</v>
      </c>
      <c r="J259" s="3">
        <f t="shared" si="14"/>
        <v>1.1257560690781072</v>
      </c>
    </row>
    <row r="260" spans="1:10" x14ac:dyDescent="0.3">
      <c r="A260" s="3">
        <f t="shared" si="16"/>
        <v>2104</v>
      </c>
      <c r="G260" s="3">
        <f>carbondioxide!L360</f>
        <v>769.47389267313042</v>
      </c>
      <c r="H260" s="3">
        <f t="shared" si="13"/>
        <v>5.5048072115180631</v>
      </c>
      <c r="I260" s="3">
        <f t="shared" si="15"/>
        <v>4.121669460768052</v>
      </c>
      <c r="J260" s="3">
        <f t="shared" si="14"/>
        <v>1.142571486297967</v>
      </c>
    </row>
    <row r="261" spans="1:10" x14ac:dyDescent="0.3">
      <c r="A261" s="3">
        <f t="shared" si="16"/>
        <v>2105</v>
      </c>
      <c r="G261" s="3">
        <f>carbondioxide!L361</f>
        <v>773.72182752416188</v>
      </c>
      <c r="H261" s="3">
        <f t="shared" si="13"/>
        <v>5.534261037183132</v>
      </c>
      <c r="I261" s="3">
        <f t="shared" si="15"/>
        <v>4.1569432438986498</v>
      </c>
      <c r="J261" s="3">
        <f t="shared" si="14"/>
        <v>1.159492762792957</v>
      </c>
    </row>
    <row r="262" spans="1:10" x14ac:dyDescent="0.3">
      <c r="A262" s="3">
        <f t="shared" si="16"/>
        <v>2106</v>
      </c>
      <c r="G262" s="3">
        <f>carbondioxide!L362</f>
        <v>777.94149227316495</v>
      </c>
      <c r="H262" s="3">
        <f t="shared" si="13"/>
        <v>5.5633591820837394</v>
      </c>
      <c r="I262" s="3">
        <f t="shared" si="15"/>
        <v>4.192034414362924</v>
      </c>
      <c r="J262" s="3">
        <f t="shared" si="14"/>
        <v>1.1765182815256374</v>
      </c>
    </row>
    <row r="263" spans="1:10" x14ac:dyDescent="0.3">
      <c r="A263" s="3">
        <f t="shared" si="16"/>
        <v>2107</v>
      </c>
      <c r="G263" s="3">
        <f>carbondioxide!L363</f>
        <v>782.13229720337358</v>
      </c>
      <c r="H263" s="3">
        <f t="shared" ref="H263:H326" si="17">H$3*LN(G263/G$3)</f>
        <v>5.5921025151986301</v>
      </c>
      <c r="I263" s="3">
        <f t="shared" si="15"/>
        <v>4.2269393282729792</v>
      </c>
      <c r="J263" s="3">
        <f t="shared" ref="J263:J326" si="18">J262+J$3*(I262-J262)</f>
        <v>1.1936464131601532</v>
      </c>
    </row>
    <row r="264" spans="1:10" x14ac:dyDescent="0.3">
      <c r="A264" s="3">
        <f t="shared" si="16"/>
        <v>2108</v>
      </c>
      <c r="G264" s="3">
        <f>carbondioxide!L364</f>
        <v>786.29367824040355</v>
      </c>
      <c r="H264" s="3">
        <f t="shared" si="17"/>
        <v>5.6204920485761125</v>
      </c>
      <c r="I264" s="3">
        <f t="shared" ref="I264:I327" si="19">I263+I$3*(I$4*H264-I263)+I$5*(J263-I263)</f>
        <v>4.2616544796583122</v>
      </c>
      <c r="J264" s="3">
        <f t="shared" si="18"/>
        <v>1.2108755169179941</v>
      </c>
    </row>
    <row r="265" spans="1:10" x14ac:dyDescent="0.3">
      <c r="A265" s="3">
        <f t="shared" si="16"/>
        <v>2109</v>
      </c>
      <c r="G265" s="3">
        <f>carbondioxide!L365</f>
        <v>790.425096829891</v>
      </c>
      <c r="H265" s="3">
        <f t="shared" si="17"/>
        <v>5.6485289317393379</v>
      </c>
      <c r="I265" s="3">
        <f t="shared" si="19"/>
        <v>4.296176499876279</v>
      </c>
      <c r="J265" s="3">
        <f t="shared" si="18"/>
        <v>1.228203941426359</v>
      </c>
    </row>
    <row r="266" spans="1:10" x14ac:dyDescent="0.3">
      <c r="A266" s="3">
        <f t="shared" si="16"/>
        <v>2110</v>
      </c>
      <c r="G266" s="3">
        <f>carbondioxide!L366</f>
        <v>794.52603979154514</v>
      </c>
      <c r="H266" s="3">
        <f t="shared" si="17"/>
        <v>5.676214446200059</v>
      </c>
      <c r="I266" s="3">
        <f t="shared" si="19"/>
        <v>4.3305021568868947</v>
      </c>
      <c r="J266" s="3">
        <f t="shared" si="18"/>
        <v>1.2456300255583546</v>
      </c>
    </row>
    <row r="267" spans="1:10" x14ac:dyDescent="0.3">
      <c r="A267" s="3">
        <f t="shared" si="16"/>
        <v>2111</v>
      </c>
      <c r="G267" s="3">
        <f>carbondioxide!L367</f>
        <v>798.5960191502503</v>
      </c>
      <c r="H267" s="3">
        <f t="shared" si="17"/>
        <v>5.7035500000804156</v>
      </c>
      <c r="I267" s="3">
        <f t="shared" si="19"/>
        <v>4.3646283543995725</v>
      </c>
      <c r="J267" s="3">
        <f t="shared" si="18"/>
        <v>1.2631520992643006</v>
      </c>
    </row>
    <row r="268" spans="1:10" x14ac:dyDescent="0.3">
      <c r="A268" s="3">
        <f t="shared" si="16"/>
        <v>2112</v>
      </c>
      <c r="G268" s="3">
        <f>carbondioxide!L368</f>
        <v>802.63457194489467</v>
      </c>
      <c r="H268" s="3">
        <f t="shared" si="17"/>
        <v>5.7305371228422297</v>
      </c>
      <c r="I268" s="3">
        <f t="shared" si="19"/>
        <v>4.3985521308991142</v>
      </c>
      <c r="J268" s="3">
        <f t="shared" si="18"/>
        <v>1.280768484393469</v>
      </c>
    </row>
    <row r="269" spans="1:10" x14ac:dyDescent="0.3">
      <c r="A269" s="3">
        <f t="shared" si="16"/>
        <v>2113</v>
      </c>
      <c r="G269" s="3">
        <f>carbondioxide!L369</f>
        <v>806.64126001564148</v>
      </c>
      <c r="H269" s="3">
        <f t="shared" si="17"/>
        <v>5.7571774601234242</v>
      </c>
      <c r="I269" s="3">
        <f t="shared" si="19"/>
        <v>4.4322706585580161</v>
      </c>
      <c r="J269" s="3">
        <f t="shared" si="18"/>
        <v>1.2984774955056211</v>
      </c>
    </row>
    <row r="270" spans="1:10" x14ac:dyDescent="0.3">
      <c r="A270" s="3">
        <f t="shared" si="16"/>
        <v>2114</v>
      </c>
      <c r="G270" s="3">
        <f>carbondioxide!L370</f>
        <v>810.61566977038956</v>
      </c>
      <c r="H270" s="3">
        <f t="shared" si="17"/>
        <v>5.7834727686810616</v>
      </c>
      <c r="I270" s="3">
        <f t="shared" si="19"/>
        <v>4.4657812420418965</v>
      </c>
      <c r="J270" s="3">
        <f t="shared" si="18"/>
        <v>1.3162774406717588</v>
      </c>
    </row>
    <row r="271" spans="1:10" x14ac:dyDescent="0.3">
      <c r="A271" s="3">
        <f t="shared" si="16"/>
        <v>2115</v>
      </c>
      <c r="G271" s="3">
        <f>carbondioxide!L371</f>
        <v>814.55741193120502</v>
      </c>
      <c r="H271" s="3">
        <f t="shared" si="17"/>
        <v>5.8094249114406038</v>
      </c>
      <c r="I271" s="3">
        <f t="shared" si="19"/>
        <v>4.4990813172146256</v>
      </c>
      <c r="J271" s="3">
        <f t="shared" si="18"/>
        <v>1.3341666222635411</v>
      </c>
    </row>
    <row r="272" spans="1:10" x14ac:dyDescent="0.3">
      <c r="A272" s="3">
        <f t="shared" si="16"/>
        <v>2116</v>
      </c>
      <c r="G272" s="3">
        <f>carbondioxide!L372</f>
        <v>818.46612126152559</v>
      </c>
      <c r="H272" s="3">
        <f t="shared" si="17"/>
        <v>5.8350358526508916</v>
      </c>
      <c r="I272" s="3">
        <f t="shared" si="19"/>
        <v>4.5321684497494781</v>
      </c>
      <c r="J272" s="3">
        <f t="shared" si="18"/>
        <v>1.3521433377308634</v>
      </c>
    </row>
    <row r="273" spans="1:10" x14ac:dyDescent="0.3">
      <c r="A273" s="3">
        <f t="shared" si="16"/>
        <v>2117</v>
      </c>
      <c r="G273" s="3">
        <f>carbondioxide!L373</f>
        <v>822.34145627497116</v>
      </c>
      <c r="H273" s="3">
        <f t="shared" si="17"/>
        <v>5.8603076531444263</v>
      </c>
      <c r="I273" s="3">
        <f t="shared" si="19"/>
        <v>4.5650403336524255</v>
      </c>
      <c r="J273" s="3">
        <f t="shared" si="18"/>
        <v>1.3702058803671291</v>
      </c>
    </row>
    <row r="274" spans="1:10" x14ac:dyDescent="0.3">
      <c r="A274" s="3">
        <f t="shared" si="16"/>
        <v>2118</v>
      </c>
      <c r="G274" s="3">
        <f>carbondioxide!L374</f>
        <v>826.18309892660238</v>
      </c>
      <c r="H274" s="3">
        <f t="shared" si="17"/>
        <v>5.8852424657024205</v>
      </c>
      <c r="I274" s="3">
        <f t="shared" si="19"/>
        <v>4.5976947897034544</v>
      </c>
      <c r="J274" s="3">
        <f t="shared" si="18"/>
        <v>1.3883525400617895</v>
      </c>
    </row>
    <row r="275" spans="1:10" x14ac:dyDescent="0.3">
      <c r="A275" s="3">
        <f t="shared" si="16"/>
        <v>2119</v>
      </c>
      <c r="G275" s="3">
        <f>carbondioxide!L375</f>
        <v>829.99075428749541</v>
      </c>
      <c r="H275" s="3">
        <f t="shared" si="17"/>
        <v>5.9098425305241422</v>
      </c>
      <c r="I275" s="3">
        <f t="shared" si="19"/>
        <v>4.6301297638215857</v>
      </c>
      <c r="J275" s="3">
        <f t="shared" si="18"/>
        <v>1.4065816040397543</v>
      </c>
    </row>
    <row r="276" spans="1:10" x14ac:dyDescent="0.3">
      <c r="A276" s="3">
        <f t="shared" si="16"/>
        <v>2120</v>
      </c>
      <c r="G276" s="3">
        <f>carbondioxide!L376</f>
        <v>833.76415020350748</v>
      </c>
      <c r="H276" s="3">
        <f t="shared" si="17"/>
        <v>5.9341101708000172</v>
      </c>
      <c r="I276" s="3">
        <f t="shared" si="19"/>
        <v>4.6623433253590711</v>
      </c>
      <c r="J276" s="3">
        <f t="shared" si="18"/>
        <v>1.424891357587315</v>
      </c>
    </row>
    <row r="277" spans="1:10" x14ac:dyDescent="0.3">
      <c r="A277" s="3">
        <f t="shared" si="16"/>
        <v>2121</v>
      </c>
      <c r="G277" s="3">
        <f>carbondioxide!L377</f>
        <v>837.50303693911872</v>
      </c>
      <c r="H277" s="3">
        <f t="shared" si="17"/>
        <v>5.9580477883879039</v>
      </c>
      <c r="I277" s="3">
        <f t="shared" si="19"/>
        <v>4.6943336653300323</v>
      </c>
      <c r="J277" s="3">
        <f t="shared" si="18"/>
        <v>1.4432800847642586</v>
      </c>
    </row>
    <row r="278" spans="1:10" x14ac:dyDescent="0.3">
      <c r="A278" s="3">
        <f t="shared" si="16"/>
        <v>2122</v>
      </c>
      <c r="G278" s="3">
        <f>carbondioxide!L378</f>
        <v>841.20718680724292</v>
      </c>
      <c r="H278" s="3">
        <f t="shared" si="17"/>
        <v>5.9816578595919783</v>
      </c>
      <c r="I278" s="3">
        <f t="shared" si="19"/>
        <v>4.7260990945786245</v>
      </c>
      <c r="J278" s="3">
        <f t="shared" si="18"/>
        <v>1.4617460691018722</v>
      </c>
    </row>
    <row r="279" spans="1:10" x14ac:dyDescent="0.3">
      <c r="A279" s="3">
        <f t="shared" si="16"/>
        <v>2123</v>
      </c>
      <c r="G279" s="3">
        <f>carbondioxide!L379</f>
        <v>844.87639378590359</v>
      </c>
      <c r="H279" s="3">
        <f t="shared" si="17"/>
        <v>6.0049429310435753</v>
      </c>
      <c r="I279" s="3">
        <f t="shared" si="19"/>
        <v>4.7576380418916084</v>
      </c>
      <c r="J279" s="3">
        <f t="shared" si="18"/>
        <v>1.4802875942865801</v>
      </c>
    </row>
    <row r="280" spans="1:10" x14ac:dyDescent="0.3">
      <c r="A280" s="3">
        <f t="shared" si="16"/>
        <v>2124</v>
      </c>
      <c r="G280" s="3">
        <f>carbondioxide!L380</f>
        <v>848.51047312267247</v>
      </c>
      <c r="H280" s="3">
        <f t="shared" si="17"/>
        <v>6.0279056156833519</v>
      </c>
      <c r="I280" s="3">
        <f t="shared" si="19"/>
        <v>4.7889490520600493</v>
      </c>
      <c r="J280" s="3">
        <f t="shared" si="18"/>
        <v>1.4989029448289766</v>
      </c>
    </row>
    <row r="281" spans="1:10" x14ac:dyDescent="0.3">
      <c r="A281" s="3">
        <f t="shared" si="16"/>
        <v>2125</v>
      </c>
      <c r="G281" s="3">
        <f>carbondioxide!L381</f>
        <v>852.10926092776401</v>
      </c>
      <c r="H281" s="3">
        <f t="shared" si="17"/>
        <v>6.0505485888440402</v>
      </c>
      <c r="I281" s="3">
        <f t="shared" si="19"/>
        <v>4.8200307838946577</v>
      </c>
      <c r="J281" s="3">
        <f t="shared" si="18"/>
        <v>1.517590406718049</v>
      </c>
    </row>
    <row r="282" spans="1:10" x14ac:dyDescent="0.3">
      <c r="A282" s="3">
        <f t="shared" si="16"/>
        <v>2126</v>
      </c>
      <c r="G282" s="3">
        <f>carbondioxide!L382</f>
        <v>855.67261375667943</v>
      </c>
      <c r="H282" s="3">
        <f t="shared" si="17"/>
        <v>6.07287458443309</v>
      </c>
      <c r="I282" s="3">
        <f t="shared" si="19"/>
        <v>4.8508820081991351</v>
      </c>
      <c r="J282" s="3">
        <f t="shared" si="18"/>
        <v>1.5363482680604121</v>
      </c>
    </row>
    <row r="283" spans="1:10" x14ac:dyDescent="0.3">
      <c r="A283" s="3">
        <f t="shared" si="16"/>
        <v>2127</v>
      </c>
      <c r="G283" s="3">
        <f>carbondioxide!L383</f>
        <v>859.20040818328278</v>
      </c>
      <c r="H283" s="3">
        <f t="shared" si="17"/>
        <v>6.0948863912143949</v>
      </c>
      <c r="I283" s="3">
        <f t="shared" si="19"/>
        <v>4.8815016057057221</v>
      </c>
      <c r="J283" s="3">
        <f t="shared" si="18"/>
        <v>1.5551748197044002</v>
      </c>
    </row>
    <row r="284" spans="1:10" x14ac:dyDescent="0.3">
      <c r="A284" s="3">
        <f t="shared" si="16"/>
        <v>2128</v>
      </c>
      <c r="G284" s="3">
        <f>carbondioxide!L384</f>
        <v>862.69254036418556</v>
      </c>
      <c r="H284" s="3">
        <f t="shared" si="17"/>
        <v>6.1165868491883115</v>
      </c>
      <c r="I284" s="3">
        <f t="shared" si="19"/>
        <v>4.9118885649769561</v>
      </c>
      <c r="J284" s="3">
        <f t="shared" si="18"/>
        <v>1.5740683558488877</v>
      </c>
    </row>
    <row r="285" spans="1:10" x14ac:dyDescent="0.3">
      <c r="A285" s="3">
        <f t="shared" si="16"/>
        <v>2129</v>
      </c>
      <c r="G285" s="3">
        <f>carbondioxide!L385</f>
        <v>866.14892559530574</v>
      </c>
      <c r="H285" s="3">
        <f t="shared" si="17"/>
        <v>6.1379788460691058</v>
      </c>
      <c r="I285" s="3">
        <f t="shared" si="19"/>
        <v>4.9420419802775228</v>
      </c>
      <c r="J285" s="3">
        <f t="shared" si="18"/>
        <v>1.593027174636735</v>
      </c>
    </row>
    <row r="286" spans="1:10" x14ac:dyDescent="0.3">
      <c r="A286" s="3">
        <f t="shared" si="16"/>
        <v>2130</v>
      </c>
      <c r="G286" s="3">
        <f>carbondioxide!L386</f>
        <v>869.56949786145151</v>
      </c>
      <c r="H286" s="3">
        <f t="shared" si="17"/>
        <v>6.1590653138589389</v>
      </c>
      <c r="I286" s="3">
        <f t="shared" si="19"/>
        <v>4.9719610494199102</v>
      </c>
      <c r="J286" s="3">
        <f t="shared" si="18"/>
        <v>1.6120495787327747</v>
      </c>
    </row>
    <row r="287" spans="1:10" x14ac:dyDescent="0.3">
      <c r="A287" s="3">
        <f t="shared" si="16"/>
        <v>2131</v>
      </c>
      <c r="G287" s="3">
        <f>carbondioxide!L387</f>
        <v>872.95420937977042</v>
      </c>
      <c r="H287" s="3">
        <f t="shared" si="17"/>
        <v>6.1798492255174713</v>
      </c>
      <c r="I287" s="3">
        <f t="shared" si="19"/>
        <v>5.0016450715874141</v>
      </c>
      <c r="J287" s="3">
        <f t="shared" si="18"/>
        <v>1.6311338758862777</v>
      </c>
    </row>
    <row r="288" spans="1:10" x14ac:dyDescent="0.3">
      <c r="A288" s="3">
        <f t="shared" si="16"/>
        <v>2132</v>
      </c>
      <c r="G288" s="3">
        <f>carbondioxide!L388</f>
        <v>876.30303013788398</v>
      </c>
      <c r="H288" s="3">
        <f t="shared" si="17"/>
        <v>6.2003335917261069</v>
      </c>
      <c r="I288" s="3">
        <f t="shared" si="19"/>
        <v>5.031093445137933</v>
      </c>
      <c r="J288" s="3">
        <f t="shared" si="18"/>
        <v>1.6502783794778602</v>
      </c>
    </row>
    <row r="289" spans="1:10" x14ac:dyDescent="0.3">
      <c r="A289" s="3">
        <f t="shared" si="16"/>
        <v>2133</v>
      </c>
      <c r="G289" s="3">
        <f>carbondioxide!L389</f>
        <v>879.61594742751174</v>
      </c>
      <c r="H289" s="3">
        <f t="shared" si="17"/>
        <v>6.2205214577458792</v>
      </c>
      <c r="I289" s="3">
        <f t="shared" si="19"/>
        <v>5.0603056653918062</v>
      </c>
      <c r="J289" s="3">
        <f t="shared" si="18"/>
        <v>1.6694814090508094</v>
      </c>
    </row>
    <row r="290" spans="1:10" x14ac:dyDescent="0.3">
      <c r="A290" s="3">
        <f t="shared" si="16"/>
        <v>2134</v>
      </c>
      <c r="G290" s="3">
        <f>carbondioxide!L390</f>
        <v>882.89296537437303</v>
      </c>
      <c r="H290" s="3">
        <f t="shared" si="17"/>
        <v>6.2404159003679425</v>
      </c>
      <c r="I290" s="3">
        <f t="shared" si="19"/>
        <v>5.0892813224068414</v>
      </c>
      <c r="J290" s="3">
        <f t="shared" si="18"/>
        <v>1.6887412908268262</v>
      </c>
    </row>
    <row r="291" spans="1:10" x14ac:dyDescent="0.3">
      <c r="A291" s="3">
        <f t="shared" si="16"/>
        <v>2135</v>
      </c>
      <c r="G291" s="3">
        <f>carbondioxide!L391</f>
        <v>886.13410446512762</v>
      </c>
      <c r="H291" s="3">
        <f t="shared" si="17"/>
        <v>6.2600200249555895</v>
      </c>
      <c r="I291" s="3">
        <f t="shared" si="19"/>
        <v>5.1180200987435249</v>
      </c>
      <c r="J291" s="3">
        <f t="shared" si="18"/>
        <v>1.7080563582062007</v>
      </c>
    </row>
    <row r="292" spans="1:10" x14ac:dyDescent="0.3">
      <c r="A292" s="3">
        <f t="shared" si="16"/>
        <v>2136</v>
      </c>
      <c r="G292" s="3">
        <f>carbondioxide!L392</f>
        <v>889.33940107210253</v>
      </c>
      <c r="H292" s="3">
        <f t="shared" si="17"/>
        <v>6.2793369625766777</v>
      </c>
      <c r="I292" s="3">
        <f t="shared" si="19"/>
        <v>5.1465217672232884</v>
      </c>
      <c r="J292" s="3">
        <f t="shared" si="18"/>
        <v>1.7274249522524527</v>
      </c>
    </row>
    <row r="293" spans="1:10" x14ac:dyDescent="0.3">
      <c r="A293" s="3">
        <f t="shared" si="16"/>
        <v>2137</v>
      </c>
      <c r="G293" s="3">
        <f>carbondioxide!L393</f>
        <v>892.50890697652574</v>
      </c>
      <c r="H293" s="3">
        <f t="shared" si="17"/>
        <v>6.2983698672253485</v>
      </c>
      <c r="I293" s="3">
        <f t="shared" si="19"/>
        <v>5.1747861886825675</v>
      </c>
      <c r="J293" s="3">
        <f t="shared" si="18"/>
        <v>1.7468454221614871</v>
      </c>
    </row>
    <row r="294" spans="1:10" x14ac:dyDescent="0.3">
      <c r="A294" s="3">
        <f t="shared" si="16"/>
        <v>2138</v>
      </c>
      <c r="G294" s="3">
        <f>carbondioxide!L394</f>
        <v>895.64268889096445</v>
      </c>
      <c r="H294" s="3">
        <f t="shared" si="17"/>
        <v>6.3171219131318441</v>
      </c>
      <c r="I294" s="3">
        <f t="shared" si="19"/>
        <v>5.2028133097252685</v>
      </c>
      <c r="J294" s="3">
        <f t="shared" si="18"/>
        <v>1.7663161257153268</v>
      </c>
    </row>
    <row r="295" spans="1:10" x14ac:dyDescent="0.3">
      <c r="A295" s="3">
        <f t="shared" si="16"/>
        <v>2139</v>
      </c>
      <c r="G295" s="3">
        <f>carbondioxide!L395</f>
        <v>898.74082798164432</v>
      </c>
      <c r="H295" s="3">
        <f t="shared" si="17"/>
        <v>6.3355962921592184</v>
      </c>
      <c r="I295" s="3">
        <f t="shared" si="19"/>
        <v>5.2306031604761429</v>
      </c>
      <c r="J295" s="3">
        <f t="shared" si="18"/>
        <v>1.7858354297205032</v>
      </c>
    </row>
    <row r="296" spans="1:10" x14ac:dyDescent="0.3">
      <c r="A296" s="3">
        <f t="shared" si="16"/>
        <v>2140</v>
      </c>
      <c r="G296" s="3">
        <f>carbondioxide!L396</f>
        <v>901.80341939129801</v>
      </c>
      <c r="H296" s="3">
        <f t="shared" si="17"/>
        <v>6.353796211285732</v>
      </c>
      <c r="I296" s="3">
        <f t="shared" si="19"/>
        <v>5.2581558523374392</v>
      </c>
      <c r="J296" s="3">
        <f t="shared" si="18"/>
        <v>1.8054017104311952</v>
      </c>
    </row>
    <row r="297" spans="1:10" x14ac:dyDescent="0.3">
      <c r="A297" s="3">
        <f t="shared" si="16"/>
        <v>2141</v>
      </c>
      <c r="G297" s="3">
        <f>carbondioxide!L397</f>
        <v>904.83057176317095</v>
      </c>
      <c r="H297" s="3">
        <f t="shared" si="17"/>
        <v>6.3717248901716648</v>
      </c>
      <c r="I297" s="3">
        <f t="shared" si="19"/>
        <v>5.2854715757511022</v>
      </c>
      <c r="J297" s="3">
        <f t="shared" si="18"/>
        <v>1.8250133539572226</v>
      </c>
    </row>
    <row r="298" spans="1:10" x14ac:dyDescent="0.3">
      <c r="A298" s="3">
        <f t="shared" ref="A298:A361" si="20">1+A297</f>
        <v>2142</v>
      </c>
      <c r="G298" s="3">
        <f>carbondioxide!L398</f>
        <v>907.8224067667802</v>
      </c>
      <c r="H298" s="3">
        <f t="shared" si="17"/>
        <v>6.3893855588092441</v>
      </c>
      <c r="I298" s="3">
        <f t="shared" si="19"/>
        <v>5.3125505979686594</v>
      </c>
      <c r="J298" s="3">
        <f t="shared" si="18"/>
        <v>1.8446687566570119</v>
      </c>
    </row>
    <row r="299" spans="1:10" x14ac:dyDescent="0.3">
      <c r="A299" s="3">
        <f t="shared" si="20"/>
        <v>2143</v>
      </c>
      <c r="G299" s="3">
        <f>carbondioxide!L399</f>
        <v>910.77905862600426</v>
      </c>
      <c r="H299" s="3">
        <f t="shared" si="17"/>
        <v>6.4067814552544196</v>
      </c>
      <c r="I299" s="3">
        <f t="shared" si="19"/>
        <v>5.3393932608308488</v>
      </c>
      <c r="J299" s="3">
        <f t="shared" si="18"/>
        <v>1.8643663255156622</v>
      </c>
    </row>
    <row r="300" spans="1:10" x14ac:dyDescent="0.3">
      <c r="A300" s="3">
        <f t="shared" si="20"/>
        <v>2144</v>
      </c>
      <c r="G300" s="3">
        <f>carbondioxide!L400</f>
        <v>913.70067365004991</v>
      </c>
      <c r="H300" s="3">
        <f t="shared" si="17"/>
        <v>6.4239158234391365</v>
      </c>
      <c r="I300" s="3">
        <f t="shared" si="19"/>
        <v>5.365999978558917</v>
      </c>
      <c r="J300" s="3">
        <f t="shared" si="18"/>
        <v>1.8841044785082524</v>
      </c>
    </row>
    <row r="301" spans="1:10" x14ac:dyDescent="0.3">
      <c r="A301" s="3">
        <f t="shared" si="20"/>
        <v>2145</v>
      </c>
      <c r="G301" s="3">
        <f>carbondioxide!L401</f>
        <v>916.58740976781644</v>
      </c>
      <c r="H301" s="3">
        <f t="shared" si="17"/>
        <v>6.4407919110627541</v>
      </c>
      <c r="I301" s="3">
        <f t="shared" si="19"/>
        <v>5.3923712355594224</v>
      </c>
      <c r="J301" s="3">
        <f t="shared" si="18"/>
        <v>1.9038816449485401</v>
      </c>
    </row>
    <row r="302" spans="1:10" x14ac:dyDescent="0.3">
      <c r="A302" s="3">
        <f t="shared" si="20"/>
        <v>2146</v>
      </c>
      <c r="G302" s="3">
        <f>carbondioxide!L402</f>
        <v>919.43943606615608</v>
      </c>
      <c r="H302" s="3">
        <f t="shared" si="17"/>
        <v>6.4574129675612619</v>
      </c>
      <c r="I302" s="3">
        <f t="shared" si="19"/>
        <v>5.4185075842442822</v>
      </c>
      <c r="J302" s="3">
        <f t="shared" si="18"/>
        <v>1.92369626582321</v>
      </c>
    </row>
    <row r="303" spans="1:10" x14ac:dyDescent="0.3">
      <c r="A303" s="3">
        <f t="shared" si="20"/>
        <v>2147</v>
      </c>
      <c r="G303" s="3">
        <f>carbondioxide!L403</f>
        <v>922.25693233249694</v>
      </c>
      <c r="H303" s="3">
        <f t="shared" si="17"/>
        <v>6.4737822421529065</v>
      </c>
      <c r="I303" s="3">
        <f t="shared" si="19"/>
        <v>5.4444096428676971</v>
      </c>
      <c r="J303" s="3">
        <f t="shared" si="18"/>
        <v>1.9435467941118416</v>
      </c>
    </row>
    <row r="304" spans="1:10" x14ac:dyDescent="0.3">
      <c r="A304" s="3">
        <f t="shared" si="20"/>
        <v>2148</v>
      </c>
      <c r="G304" s="3">
        <f>carbondioxide!L404</f>
        <v>925.0400886022735</v>
      </c>
      <c r="H304" s="3">
        <f t="shared" si="17"/>
        <v>6.4899029819588305</v>
      </c>
      <c r="I304" s="3">
        <f t="shared" si="19"/>
        <v>5.4700780933814999</v>
      </c>
      <c r="J304" s="3">
        <f t="shared" si="18"/>
        <v>1.9634316950927748</v>
      </c>
    </row>
    <row r="305" spans="1:10" x14ac:dyDescent="0.3">
      <c r="A305" s="3">
        <f t="shared" si="20"/>
        <v>2149</v>
      </c>
      <c r="G305" s="3">
        <f>carbondioxide!L405</f>
        <v>927.78910471158019</v>
      </c>
      <c r="H305" s="3">
        <f t="shared" si="17"/>
        <v>6.5057784301973101</v>
      </c>
      <c r="I305" s="3">
        <f t="shared" si="19"/>
        <v>5.495513679310382</v>
      </c>
      <c r="J305" s="3">
        <f t="shared" si="18"/>
        <v>1.9833494466350547</v>
      </c>
    </row>
    <row r="306" spans="1:10" x14ac:dyDescent="0.3">
      <c r="A306" s="3">
        <f t="shared" si="20"/>
        <v>2150</v>
      </c>
      <c r="G306" s="3">
        <f>carbondioxide!L406</f>
        <v>930.50418985544115</v>
      </c>
      <c r="H306" s="3">
        <f t="shared" si="17"/>
        <v>6.521411824450178</v>
      </c>
      <c r="I306" s="3">
        <f t="shared" si="19"/>
        <v>5.5207172036483589</v>
      </c>
      <c r="J306" s="3">
        <f t="shared" si="18"/>
        <v>2.0032985394766505</v>
      </c>
    </row>
    <row r="307" spans="1:10" x14ac:dyDescent="0.3">
      <c r="A307" s="3">
        <f t="shared" si="20"/>
        <v>2151</v>
      </c>
      <c r="G307" s="3">
        <f>carbondioxide!L407</f>
        <v>933.18556215206115</v>
      </c>
      <c r="H307" s="3">
        <f t="shared" si="17"/>
        <v>6.536806395000009</v>
      </c>
      <c r="I307" s="3">
        <f t="shared" si="19"/>
        <v>5.5456895267777577</v>
      </c>
      <c r="J307" s="3">
        <f t="shared" si="18"/>
        <v>2.0232774774891458</v>
      </c>
    </row>
    <row r="308" spans="1:10" x14ac:dyDescent="0.3">
      <c r="A308" s="3">
        <f t="shared" si="20"/>
        <v>2152</v>
      </c>
      <c r="G308" s="3">
        <f>carbondioxide!L408</f>
        <v>935.83344821339938</v>
      </c>
      <c r="H308" s="3">
        <f t="shared" si="17"/>
        <v>6.551965363236615</v>
      </c>
      <c r="I308" s="3">
        <f t="shared" si="19"/>
        <v>5.5704315644119236</v>
      </c>
      <c r="J308" s="3">
        <f t="shared" si="18"/>
        <v>2.043284777929105</v>
      </c>
    </row>
    <row r="309" spans="1:10" x14ac:dyDescent="0.3">
      <c r="A309" s="3">
        <f t="shared" si="20"/>
        <v>2153</v>
      </c>
      <c r="G309" s="3">
        <f>carbondioxide!L409</f>
        <v>938.44808272238072</v>
      </c>
      <c r="H309" s="3">
        <f t="shared" si="17"/>
        <v>6.5668919401314056</v>
      </c>
      <c r="I309" s="3">
        <f t="shared" si="19"/>
        <v>5.5949442855627574</v>
      </c>
      <c r="J309" s="3">
        <f t="shared" si="18"/>
        <v>2.0633189716763276</v>
      </c>
    </row>
    <row r="310" spans="1:10" x14ac:dyDescent="0.3">
      <c r="A310" s="3">
        <f t="shared" si="20"/>
        <v>2154</v>
      </c>
      <c r="G310" s="3">
        <f>carbondioxide!L410</f>
        <v>941.02970801703873</v>
      </c>
      <c r="H310" s="3">
        <f t="shared" si="17"/>
        <v>6.5815893247781858</v>
      </c>
      <c r="I310" s="3">
        <f t="shared" si="19"/>
        <v>5.6192287105341192</v>
      </c>
      <c r="J310" s="3">
        <f t="shared" si="18"/>
        <v>2.0833786034592023</v>
      </c>
    </row>
    <row r="311" spans="1:10" x14ac:dyDescent="0.3">
      <c r="A311" s="3">
        <f t="shared" si="20"/>
        <v>2155</v>
      </c>
      <c r="G311" s="3">
        <f>carbondioxide!L411</f>
        <v>943.57857368185671</v>
      </c>
      <c r="H311" s="3">
        <f t="shared" si="17"/>
        <v>6.5960607029989138</v>
      </c>
      <c r="I311" s="3">
        <f t="shared" si="19"/>
        <v>5.6432859089420733</v>
      </c>
      <c r="J311" s="3">
        <f t="shared" si="18"/>
        <v>2.1034622320673879</v>
      </c>
    </row>
    <row r="312" spans="1:10" x14ac:dyDescent="0.3">
      <c r="A312" s="3">
        <f t="shared" si="20"/>
        <v>2156</v>
      </c>
      <c r="G312" s="3">
        <f>carbondioxide!L412</f>
        <v>946.09493614655253</v>
      </c>
      <c r="H312" s="3">
        <f t="shared" si="17"/>
        <v>6.6103092460129806</v>
      </c>
      <c r="I312" s="3">
        <f t="shared" si="19"/>
        <v>5.6671169977628502</v>
      </c>
      <c r="J312" s="3">
        <f t="shared" si="18"/>
        <v>2.1235684305520359</v>
      </c>
    </row>
    <row r="313" spans="1:10" x14ac:dyDescent="0.3">
      <c r="A313" s="3">
        <f t="shared" si="20"/>
        <v>2157</v>
      </c>
      <c r="G313" s="3">
        <f>carbondioxide!L413</f>
        <v>948.57905829252934</v>
      </c>
      <c r="H313" s="3">
        <f t="shared" si="17"/>
        <v>6.6243381091685514</v>
      </c>
      <c r="I313" s="3">
        <f t="shared" si="19"/>
        <v>5.6907231394093527</v>
      </c>
      <c r="J313" s="3">
        <f t="shared" si="18"/>
        <v>2.1436957864137933</v>
      </c>
    </row>
    <row r="314" spans="1:10" x14ac:dyDescent="0.3">
      <c r="A314" s="3">
        <f t="shared" si="20"/>
        <v>2158</v>
      </c>
      <c r="G314" s="3">
        <f>carbondioxide!L414</f>
        <v>951.031209067193</v>
      </c>
      <c r="H314" s="3">
        <f t="shared" si="17"/>
        <v>6.6381504307345214</v>
      </c>
      <c r="I314" s="3">
        <f t="shared" si="19"/>
        <v>5.714105539836952</v>
      </c>
      <c r="J314" s="3">
        <f t="shared" si="18"/>
        <v>2.1638429017788079</v>
      </c>
    </row>
    <row r="315" spans="1:10" x14ac:dyDescent="0.3">
      <c r="A315" s="3">
        <f t="shared" si="20"/>
        <v>2159</v>
      </c>
      <c r="G315" s="3">
        <f>carbondioxide!L415</f>
        <v>953.45166310631294</v>
      </c>
      <c r="H315" s="3">
        <f t="shared" si="17"/>
        <v>6.6517493307516213</v>
      </c>
      <c r="I315" s="3">
        <f t="shared" si="19"/>
        <v>5.7372654466792676</v>
      </c>
      <c r="J315" s="3">
        <f t="shared" si="18"/>
        <v>2.1840083935629782</v>
      </c>
    </row>
    <row r="316" spans="1:10" x14ac:dyDescent="0.3">
      <c r="A316" s="3">
        <f t="shared" si="20"/>
        <v>2160</v>
      </c>
      <c r="G316" s="3">
        <f>carbondioxide!L416</f>
        <v>955.84070036458695</v>
      </c>
      <c r="H316" s="3">
        <f t="shared" si="17"/>
        <v>6.66513790994125</v>
      </c>
      <c r="I316" s="3">
        <f t="shared" si="19"/>
        <v>5.7602041474145436</v>
      </c>
      <c r="J316" s="3">
        <f t="shared" si="18"/>
        <v>2.2041908936246788</v>
      </c>
    </row>
    <row r="317" spans="1:10" x14ac:dyDescent="0.3">
      <c r="A317" s="3">
        <f t="shared" si="20"/>
        <v>2161</v>
      </c>
      <c r="G317" s="3">
        <f>carbondioxide!L417</f>
        <v>958.19860575454686</v>
      </c>
      <c r="H317" s="3">
        <f t="shared" si="17"/>
        <v>6.6783192486705802</v>
      </c>
      <c r="I317" s="3">
        <f t="shared" si="19"/>
        <v>5.782922967563187</v>
      </c>
      <c r="J317" s="3">
        <f t="shared" si="18"/>
        <v>2.2243890489062053</v>
      </c>
    </row>
    <row r="318" spans="1:10" x14ac:dyDescent="0.3">
      <c r="A318" s="3">
        <f t="shared" si="20"/>
        <v>2162</v>
      </c>
      <c r="G318" s="3">
        <f>carbondioxide!L418</f>
        <v>960.52566879392054</v>
      </c>
      <c r="H318" s="3">
        <f t="shared" si="17"/>
        <v>6.6912964059724818</v>
      </c>
      <c r="I318" s="3">
        <f t="shared" si="19"/>
        <v>5.8054232689169725</v>
      </c>
      <c r="J318" s="3">
        <f t="shared" si="18"/>
        <v>2.244601521564177</v>
      </c>
    </row>
    <row r="319" spans="1:10" x14ac:dyDescent="0.3">
      <c r="A319" s="3">
        <f t="shared" si="20"/>
        <v>2163</v>
      </c>
      <c r="G319" s="3">
        <f>carbondioxide!L419</f>
        <v>962.82218326155476</v>
      </c>
      <c r="H319" s="3">
        <f t="shared" si="17"/>
        <v>6.7040724186188987</v>
      </c>
      <c r="I319" s="3">
        <f t="shared" si="19"/>
        <v>5.8277064478003497</v>
      </c>
      <c r="J319" s="3">
        <f t="shared" si="18"/>
        <v>2.264826989089141</v>
      </c>
    </row>
    <row r="320" spans="1:10" x14ac:dyDescent="0.3">
      <c r="A320" s="3">
        <f t="shared" si="20"/>
        <v>2164</v>
      </c>
      <c r="G320" s="3">
        <f>carbondioxide!L420</f>
        <v>965.08844686197551</v>
      </c>
      <c r="H320" s="3">
        <f t="shared" si="17"/>
        <v>6.7166503002461733</v>
      </c>
      <c r="I320" s="3">
        <f t="shared" si="19"/>
        <v>5.849773933364256</v>
      </c>
      <c r="J320" s="3">
        <f t="shared" si="18"/>
        <v>2.2850641444146209</v>
      </c>
    </row>
    <row r="321" spans="1:10" x14ac:dyDescent="0.3">
      <c r="A321" s="3">
        <f t="shared" si="20"/>
        <v>2165</v>
      </c>
      <c r="G321" s="3">
        <f>carbondioxide!L421</f>
        <v>967.32476089865384</v>
      </c>
      <c r="H321" s="3">
        <f t="shared" si="17"/>
        <v>6.729033040531001</v>
      </c>
      <c r="I321" s="3">
        <f t="shared" si="19"/>
        <v>5.8716271859127644</v>
      </c>
      <c r="J321" s="3">
        <f t="shared" si="18"/>
        <v>2.3053116960158548</v>
      </c>
    </row>
    <row r="322" spans="1:10" x14ac:dyDescent="0.3">
      <c r="A322" s="3">
        <f t="shared" si="20"/>
        <v>2166</v>
      </c>
      <c r="G322" s="3">
        <f>carbondioxide!L422</f>
        <v>969.5314299560207</v>
      </c>
      <c r="H322" s="3">
        <f t="shared" si="17"/>
        <v>6.7412236044155502</v>
      </c>
      <c r="I322" s="3">
        <f t="shared" si="19"/>
        <v>5.893267695262856</v>
      </c>
      <c r="J322" s="3">
        <f t="shared" si="18"/>
        <v>2.3255683679984691</v>
      </c>
    </row>
    <row r="323" spans="1:10" x14ac:dyDescent="0.3">
      <c r="A323" s="3">
        <f t="shared" si="20"/>
        <v>2167</v>
      </c>
      <c r="G323" s="3">
        <f>carbondioxide!L423</f>
        <v>971.70876159026466</v>
      </c>
      <c r="H323" s="3">
        <f t="shared" si="17"/>
        <v>6.7532249313803918</v>
      </c>
      <c r="I323" s="3">
        <f t="shared" si="19"/>
        <v>5.9146969791375561</v>
      </c>
      <c r="J323" s="3">
        <f t="shared" si="18"/>
        <v>2.345832900177331</v>
      </c>
    </row>
    <row r="324" spans="1:10" x14ac:dyDescent="0.3">
      <c r="A324" s="3">
        <f t="shared" si="20"/>
        <v>2168</v>
      </c>
      <c r="G324" s="3">
        <f>carbondioxide!L424</f>
        <v>973.85706602893038</v>
      </c>
      <c r="H324" s="3">
        <f t="shared" si="17"/>
        <v>6.7650399347638821</v>
      </c>
      <c r="I324" s="3">
        <f t="shared" si="19"/>
        <v>5.9359165815926325</v>
      </c>
      <c r="J324" s="3">
        <f t="shared" si="18"/>
        <v>2.3661040481458251</v>
      </c>
    </row>
    <row r="325" spans="1:10" x14ac:dyDescent="0.3">
      <c r="A325" s="3">
        <f t="shared" si="20"/>
        <v>2169</v>
      </c>
      <c r="G325" s="3">
        <f>carbondioxide!L425</f>
        <v>975.97665587931351</v>
      </c>
      <c r="H325" s="3">
        <f t="shared" si="17"/>
        <v>6.7766715011265948</v>
      </c>
      <c r="I325" s="3">
        <f t="shared" si="19"/>
        <v>5.9569280714769937</v>
      </c>
      <c r="J325" s="3">
        <f t="shared" si="18"/>
        <v>2.3863805833358032</v>
      </c>
    </row>
    <row r="326" spans="1:10" x14ac:dyDescent="0.3">
      <c r="A326" s="3">
        <f t="shared" si="20"/>
        <v>2170</v>
      </c>
      <c r="G326" s="3">
        <f>carbondioxide!L426</f>
        <v>978.06784584564855</v>
      </c>
      <c r="H326" s="3">
        <f t="shared" si="17"/>
        <v>6.7881224896595187</v>
      </c>
      <c r="I326" s="3">
        <f t="shared" si="19"/>
        <v>5.9777330409269025</v>
      </c>
      <c r="J326" s="3">
        <f t="shared" si="18"/>
        <v>2.4066612930684452</v>
      </c>
    </row>
    <row r="327" spans="1:10" x14ac:dyDescent="0.3">
      <c r="A327" s="3">
        <f t="shared" si="20"/>
        <v>2171</v>
      </c>
      <c r="G327" s="3">
        <f>carbondioxide!L427</f>
        <v>980.13095245505599</v>
      </c>
      <c r="H327" s="3">
        <f t="shared" ref="H327:H390" si="21">H$3*LN(G327/G$3)</f>
        <v>6.7993957316346387</v>
      </c>
      <c r="I327" s="3">
        <f t="shared" si="19"/>
        <v>5.9983331038940664</v>
      </c>
      <c r="J327" s="3">
        <f t="shared" ref="J327:J390" si="22">J326+J$3*(I326-J326)</f>
        <v>2.4269449805962813</v>
      </c>
    </row>
    <row r="328" spans="1:10" x14ac:dyDescent="0.3">
      <c r="A328" s="3">
        <f t="shared" si="20"/>
        <v>2172</v>
      </c>
      <c r="G328" s="3">
        <f>carbondioxide!L428</f>
        <v>982.16629379221774</v>
      </c>
      <c r="H328" s="3">
        <f t="shared" si="21"/>
        <v>6.8104940298966223</v>
      </c>
      <c r="I328" s="3">
        <f t="shared" ref="I328:I391" si="23">I327+I$3*(I$4*H328-I327)+I$5*(J327-I327)</f>
        <v>6.0187298947076284</v>
      </c>
      <c r="J328" s="3">
        <f t="shared" si="22"/>
        <v>2.4472304651366126</v>
      </c>
    </row>
    <row r="329" spans="1:10" x14ac:dyDescent="0.3">
      <c r="A329" s="3">
        <f t="shared" si="20"/>
        <v>2173</v>
      </c>
      <c r="G329" s="3">
        <f>carbondioxide!L429</f>
        <v>984.17418924273034</v>
      </c>
      <c r="H329" s="3">
        <f t="shared" si="21"/>
        <v>6.8214201583943233</v>
      </c>
      <c r="I329" s="3">
        <f t="shared" si="23"/>
        <v>6.0389250666700542</v>
      </c>
      <c r="J329" s="3">
        <f t="shared" si="22"/>
        <v>2.4675165818965761</v>
      </c>
    </row>
    <row r="330" spans="1:10" x14ac:dyDescent="0.3">
      <c r="A330" s="3">
        <f t="shared" si="20"/>
        <v>2174</v>
      </c>
      <c r="G330" s="3">
        <f>carbondioxide!L430</f>
        <v>986.15495924507195</v>
      </c>
      <c r="H330" s="3">
        <f t="shared" si="21"/>
        <v>6.8321768617507868</v>
      </c>
      <c r="I330" s="3">
        <f t="shared" si="23"/>
        <v>6.0589202906868636</v>
      </c>
      <c r="J330" s="3">
        <f t="shared" si="22"/>
        <v>2.4878021820900895</v>
      </c>
    </row>
    <row r="331" spans="1:10" x14ac:dyDescent="0.3">
      <c r="A331" s="3">
        <f t="shared" si="20"/>
        <v>2175</v>
      </c>
      <c r="G331" s="3">
        <f>carbondioxide!L431</f>
        <v>988.10892505111838</v>
      </c>
      <c r="H331" s="3">
        <f t="shared" si="21"/>
        <v>6.8427668548705416</v>
      </c>
      <c r="I331" s="3">
        <f t="shared" si="23"/>
        <v>6.0787172539301269</v>
      </c>
      <c r="J331" s="3">
        <f t="shared" si="22"/>
        <v>2.5080861329469193</v>
      </c>
    </row>
    <row r="332" spans="1:10" x14ac:dyDescent="0.3">
      <c r="A332" s="3">
        <f t="shared" si="20"/>
        <v>2176</v>
      </c>
      <c r="G332" s="3">
        <f>carbondioxide!L432</f>
        <v>990.03640849512556</v>
      </c>
      <c r="H332" s="3">
        <f t="shared" si="21"/>
        <v>6.8531928225829226</v>
      </c>
      <c r="I332" s="3">
        <f t="shared" si="23"/>
        <v>6.0983176585356151</v>
      </c>
      <c r="J332" s="3">
        <f t="shared" si="22"/>
        <v>2.5283673177141037</v>
      </c>
    </row>
    <row r="333" spans="1:10" x14ac:dyDescent="0.3">
      <c r="A333" s="3">
        <f t="shared" si="20"/>
        <v>2177</v>
      </c>
      <c r="G333" s="3">
        <f>carbondioxide!L433</f>
        <v>991.93773177108858</v>
      </c>
      <c r="H333" s="3">
        <f t="shared" si="21"/>
        <v>6.8634574193201896</v>
      </c>
      <c r="I333" s="3">
        <f t="shared" si="23"/>
        <v>6.1177232203334668</v>
      </c>
      <c r="J333" s="3">
        <f t="shared" si="22"/>
        <v>2.5486446356499699</v>
      </c>
    </row>
    <row r="334" spans="1:10" x14ac:dyDescent="0.3">
      <c r="A334" s="3">
        <f t="shared" si="20"/>
        <v>2178</v>
      </c>
      <c r="G334" s="3">
        <f>carbondioxide!L434</f>
        <v>993.8132172183814</v>
      </c>
      <c r="H334" s="3">
        <f t="shared" si="21"/>
        <v>6.8735632688292734</v>
      </c>
      <c r="I334" s="3">
        <f t="shared" si="23"/>
        <v>6.1369356676121836</v>
      </c>
      <c r="J334" s="3">
        <f t="shared" si="22"/>
        <v>2.5689170020109722</v>
      </c>
    </row>
    <row r="335" spans="1:10" x14ac:dyDescent="0.3">
      <c r="A335" s="3">
        <f t="shared" si="20"/>
        <v>2179</v>
      </c>
      <c r="G335" s="3">
        <f>carbondioxide!L435</f>
        <v>995.66318711557244</v>
      </c>
      <c r="H335" s="3">
        <f t="shared" si="21"/>
        <v>6.8835129639159458</v>
      </c>
      <c r="I335" s="3">
        <f t="shared" si="23"/>
        <v>6.1559567399157844</v>
      </c>
      <c r="J335" s="3">
        <f t="shared" si="22"/>
        <v>2.5891833480315869</v>
      </c>
    </row>
    <row r="336" spans="1:10" x14ac:dyDescent="0.3">
      <c r="A336" s="3">
        <f t="shared" si="20"/>
        <v>2180</v>
      </c>
      <c r="G336" s="3">
        <f>carbondioxide!L436</f>
        <v>997.48796348230223</v>
      </c>
      <c r="H336" s="3">
        <f t="shared" si="21"/>
        <v>6.8933090662202599</v>
      </c>
      <c r="I336" s="3">
        <f t="shared" si="23"/>
        <v>6.1747881868738581</v>
      </c>
      <c r="J336" s="3">
        <f t="shared" si="22"/>
        <v>2.609442620897489</v>
      </c>
    </row>
    <row r="337" spans="1:10" x14ac:dyDescent="0.3">
      <c r="A337" s="3">
        <f t="shared" si="20"/>
        <v>2181</v>
      </c>
      <c r="G337" s="3">
        <f>carbondioxide!L437</f>
        <v>999.28786788910509</v>
      </c>
      <c r="H337" s="3">
        <f t="shared" si="21"/>
        <v>6.9029541060221185</v>
      </c>
      <c r="I337" s="3">
        <f t="shared" si="23"/>
        <v>6.1934317670642995</v>
      </c>
      <c r="J337" s="3">
        <f t="shared" si="22"/>
        <v>2.6296937837122347</v>
      </c>
    </row>
    <row r="338" spans="1:10" x14ac:dyDescent="0.3">
      <c r="A338" s="3">
        <f t="shared" si="20"/>
        <v>2182</v>
      </c>
      <c r="G338" s="3">
        <f>carbondioxide!L438</f>
        <v>1001.0632212750512</v>
      </c>
      <c r="H338" s="3">
        <f t="shared" si="21"/>
        <v>6.9124505820758859</v>
      </c>
      <c r="I338" s="3">
        <f t="shared" si="23"/>
        <v>6.2118892469084317</v>
      </c>
      <c r="J338" s="3">
        <f t="shared" si="22"/>
        <v>2.6499358154576744</v>
      </c>
    </row>
    <row r="339" spans="1:10" x14ac:dyDescent="0.3">
      <c r="A339" s="3">
        <f t="shared" si="20"/>
        <v>2183</v>
      </c>
      <c r="G339" s="3">
        <f>carbondioxide!L439</f>
        <v>1002.8143437730758</v>
      </c>
      <c r="H339" s="3">
        <f t="shared" si="21"/>
        <v>6.9218009614728837</v>
      </c>
      <c r="I339" s="3">
        <f t="shared" si="23"/>
        <v>6.230162399598238</v>
      </c>
      <c r="J339" s="3">
        <f t="shared" si="22"/>
        <v>2.6701677109483146</v>
      </c>
    </row>
    <row r="340" spans="1:10" x14ac:dyDescent="0.3">
      <c r="A340" s="3">
        <f t="shared" si="20"/>
        <v>2184</v>
      </c>
      <c r="G340" s="3">
        <f>carbondioxide!L440</f>
        <v>1004.5415545428638</v>
      </c>
      <c r="H340" s="3">
        <f t="shared" si="21"/>
        <v>6.9310076795307678</v>
      </c>
      <c r="I340" s="3">
        <f t="shared" si="23"/>
        <v>6.2482530040553774</v>
      </c>
      <c r="J340" s="3">
        <f t="shared" si="22"/>
        <v>2.6903884807798462</v>
      </c>
    </row>
    <row r="341" spans="1:10" x14ac:dyDescent="0.3">
      <c r="A341" s="3">
        <f t="shared" si="20"/>
        <v>2185</v>
      </c>
      <c r="G341" s="3">
        <f>carbondioxide!L441</f>
        <v>1006.2451716111464</v>
      </c>
      <c r="H341" s="3">
        <f t="shared" si="21"/>
        <v>6.9400731397086837</v>
      </c>
      <c r="I341" s="3">
        <f t="shared" si="23"/>
        <v>6.2661628439216619</v>
      </c>
      <c r="J341" s="3">
        <f t="shared" si="22"/>
        <v>2.7105971512720513</v>
      </c>
    </row>
    <row r="342" spans="1:10" x14ac:dyDescent="0.3">
      <c r="A342" s="3">
        <f t="shared" si="20"/>
        <v>2186</v>
      </c>
      <c r="G342" s="3">
        <f>carbondioxide!L442</f>
        <v>1007.9255117192698</v>
      </c>
      <c r="H342" s="3">
        <f t="shared" si="21"/>
        <v>6.9489997135472015</v>
      </c>
      <c r="I342" s="3">
        <f t="shared" si="23"/>
        <v>6.2838937065806357</v>
      </c>
      <c r="J342" s="3">
        <f t="shared" si="22"/>
        <v>2.730792764406301</v>
      </c>
    </row>
    <row r="343" spans="1:10" x14ac:dyDescent="0.3">
      <c r="A343" s="3">
        <f t="shared" si="20"/>
        <v>2187</v>
      </c>
      <c r="G343" s="3">
        <f>carbondioxide!L443</f>
        <v>1009.5828901778854</v>
      </c>
      <c r="H343" s="3">
        <f t="shared" si="21"/>
        <v>6.9577897406320028</v>
      </c>
      <c r="I343" s="3">
        <f t="shared" si="23"/>
        <v>6.3014473822098935</v>
      </c>
      <c r="J343" s="3">
        <f t="shared" si="22"/>
        <v>2.750974377757851</v>
      </c>
    </row>
    <row r="344" spans="1:10" x14ac:dyDescent="0.3">
      <c r="A344" s="3">
        <f t="shared" si="20"/>
        <v>2188</v>
      </c>
      <c r="G344" s="3">
        <f>carbondioxide!L444</f>
        <v>1011.2176207286134</v>
      </c>
      <c r="H344" s="3">
        <f t="shared" si="21"/>
        <v>6.9664455285803486</v>
      </c>
      <c r="I344" s="3">
        <f t="shared" si="23"/>
        <v>6.3188256628637589</v>
      </c>
      <c r="J344" s="3">
        <f t="shared" si="22"/>
        <v>2.7711410644231385</v>
      </c>
    </row>
    <row r="345" spans="1:10" x14ac:dyDescent="0.3">
      <c r="A345" s="3">
        <f t="shared" si="20"/>
        <v>2189</v>
      </c>
      <c r="G345" s="3">
        <f>carbondioxide!L445</f>
        <v>1012.8300154125261</v>
      </c>
      <c r="H345" s="3">
        <f t="shared" si="21"/>
        <v>6.9749693530493593</v>
      </c>
      <c r="I345" s="3">
        <f t="shared" si="23"/>
        <v>6.3360303415859214</v>
      </c>
      <c r="J345" s="3">
        <f t="shared" si="22"/>
        <v>2.7912919129422811</v>
      </c>
    </row>
    <row r="346" spans="1:10" x14ac:dyDescent="0.3">
      <c r="A346" s="3">
        <f t="shared" si="20"/>
        <v>2190</v>
      </c>
      <c r="G346" s="3">
        <f>carbondioxide!L446</f>
        <v>1014.4203844452969</v>
      </c>
      <c r="H346" s="3">
        <f t="shared" si="21"/>
        <v>6.9833634577651722</v>
      </c>
      <c r="I346" s="3">
        <f t="shared" si="23"/>
        <v>6.3530632115516239</v>
      </c>
      <c r="J346" s="3">
        <f t="shared" si="22"/>
        <v>2.8114260272169771</v>
      </c>
    </row>
    <row r="347" spans="1:10" x14ac:dyDescent="0.3">
      <c r="A347" s="3">
        <f t="shared" si="20"/>
        <v>2191</v>
      </c>
      <c r="G347" s="3">
        <f>carbondioxide!L447</f>
        <v>1015.9890360988558</v>
      </c>
      <c r="H347" s="3">
        <f t="shared" si="21"/>
        <v>6.9916300545720524</v>
      </c>
      <c r="I347" s="3">
        <f t="shared" si="23"/>
        <v>6.3699260652389782</v>
      </c>
      <c r="J347" s="3">
        <f t="shared" si="22"/>
        <v>2.831542526423998</v>
      </c>
    </row>
    <row r="348" spans="1:10" x14ac:dyDescent="0.3">
      <c r="A348" s="3">
        <f t="shared" si="20"/>
        <v>2192</v>
      </c>
      <c r="G348" s="3">
        <f>carbondioxide!L448</f>
        <v>1017.5362765893949</v>
      </c>
      <c r="H348" s="3">
        <f t="shared" si="21"/>
        <v>6.9997713235005579</v>
      </c>
      <c r="I348" s="3">
        <f t="shared" si="23"/>
        <v>6.3866206936289807</v>
      </c>
      <c r="J348" s="3">
        <f t="shared" si="22"/>
        <v>2.8516405449244671</v>
      </c>
    </row>
    <row r="349" spans="1:10" x14ac:dyDescent="0.3">
      <c r="A349" s="3">
        <f t="shared" si="20"/>
        <v>2193</v>
      </c>
      <c r="G349" s="3">
        <f>carbondioxide!L449</f>
        <v>1019.0624099715666</v>
      </c>
      <c r="H349" s="3">
        <f t="shared" si="21"/>
        <v>7.0077894128539135</v>
      </c>
      <c r="I349" s="3">
        <f t="shared" si="23"/>
        <v>6.4031488854337759</v>
      </c>
      <c r="J349" s="3">
        <f t="shared" si="22"/>
        <v>2.8717192321691085</v>
      </c>
    </row>
    <row r="350" spans="1:10" x14ac:dyDescent="0.3">
      <c r="A350" s="3">
        <f t="shared" si="20"/>
        <v>2194</v>
      </c>
      <c r="G350" s="3">
        <f>carbondioxide!L450</f>
        <v>1020.5677380387084</v>
      </c>
      <c r="H350" s="3">
        <f t="shared" si="21"/>
        <v>7.015686439311696</v>
      </c>
      <c r="I350" s="3">
        <f t="shared" si="23"/>
        <v>6.4195124263527328</v>
      </c>
      <c r="J350" s="3">
        <f t="shared" si="22"/>
        <v>2.8917777525996518</v>
      </c>
    </row>
    <row r="351" spans="1:10" x14ac:dyDescent="0.3">
      <c r="A351" s="3">
        <f t="shared" si="20"/>
        <v>2195</v>
      </c>
      <c r="G351" s="3">
        <f>carbondioxide!L451</f>
        <v>1022.0525602289395</v>
      </c>
      <c r="H351" s="3">
        <f t="shared" si="21"/>
        <v>7.0234644880500516</v>
      </c>
      <c r="I351" s="3">
        <f t="shared" si="23"/>
        <v>6.4357130983558513</v>
      </c>
      <c r="J351" s="3">
        <f t="shared" si="22"/>
        <v>2.9118152855465693</v>
      </c>
    </row>
    <row r="352" spans="1:10" x14ac:dyDescent="0.3">
      <c r="A352" s="3">
        <f t="shared" si="20"/>
        <v>2196</v>
      </c>
      <c r="G352" s="3">
        <f>carbondioxide!L452</f>
        <v>1023.5171735369651</v>
      </c>
      <c r="H352" s="3">
        <f t="shared" si="21"/>
        <v>7.0311256128775952</v>
      </c>
      <c r="I352" s="3">
        <f t="shared" si="23"/>
        <v>6.4517526789940547</v>
      </c>
      <c r="J352" s="3">
        <f t="shared" si="22"/>
        <v>2.9318310251233259</v>
      </c>
    </row>
    <row r="353" spans="1:10" x14ac:dyDescent="0.3">
      <c r="A353" s="3">
        <f t="shared" si="20"/>
        <v>2197</v>
      </c>
      <c r="G353" s="3">
        <f>carbondioxide!L453</f>
        <v>1024.9618724314303</v>
      </c>
      <c r="H353" s="3">
        <f t="shared" si="21"/>
        <v>7.0386718363862526</v>
      </c>
      <c r="I353" s="3">
        <f t="shared" si="23"/>
        <v>6.4676329407358786</v>
      </c>
      <c r="J353" s="3">
        <f t="shared" si="22"/>
        <v>2.9518241801173115</v>
      </c>
    </row>
    <row r="354" spans="1:10" x14ac:dyDescent="0.3">
      <c r="A354" s="3">
        <f t="shared" si="20"/>
        <v>2198</v>
      </c>
      <c r="G354" s="3">
        <f>carbondioxide!L454</f>
        <v>1026.3869487776601</v>
      </c>
      <c r="H354" s="3">
        <f t="shared" si="21"/>
        <v>7.0461051501162277</v>
      </c>
      <c r="I354" s="3">
        <f t="shared" si="23"/>
        <v>6.4833556503300871</v>
      </c>
      <c r="J354" s="3">
        <f t="shared" si="22"/>
        <v>2.9717939738776251</v>
      </c>
    </row>
    <row r="355" spans="1:10" x14ac:dyDescent="0.3">
      <c r="A355" s="3">
        <f t="shared" si="20"/>
        <v>2199</v>
      </c>
      <c r="G355" s="3">
        <f>carbondioxide!L455</f>
        <v>1027.7926917656303</v>
      </c>
      <c r="H355" s="3">
        <f t="shared" si="21"/>
        <v>7.0534275147344125</v>
      </c>
      <c r="I355" s="3">
        <f t="shared" si="23"/>
        <v>6.4989225681937244</v>
      </c>
      <c r="J355" s="3">
        <f t="shared" si="22"/>
        <v>2.9917396441998751</v>
      </c>
    </row>
    <row r="356" spans="1:10" x14ac:dyDescent="0.3">
      <c r="A356" s="3">
        <f t="shared" si="20"/>
        <v>2200</v>
      </c>
      <c r="G356" s="3">
        <f>carbondioxide!L456</f>
        <v>1029.1793878430053</v>
      </c>
      <c r="H356" s="3">
        <f t="shared" si="21"/>
        <v>7.060640860225468</v>
      </c>
      <c r="I356" s="3">
        <f t="shared" si="23"/>
        <v>6.5143354478251254</v>
      </c>
      <c r="J356" s="3">
        <f t="shared" si="22"/>
        <v>3.0116604432081604</v>
      </c>
    </row>
    <row r="357" spans="1:10" x14ac:dyDescent="0.3">
      <c r="A357" s="3">
        <f t="shared" si="20"/>
        <v>2201</v>
      </c>
      <c r="G357" s="3">
        <f>carbondioxide!L457</f>
        <v>1030.5473206530914</v>
      </c>
      <c r="H357" s="3">
        <f t="shared" si="21"/>
        <v>7.0677470860949114</v>
      </c>
      <c r="I357" s="3">
        <f t="shared" si="23"/>
        <v>6.5295960352413784</v>
      </c>
      <c r="J357" s="3">
        <f t="shared" si="22"/>
        <v>3.0315556372343848</v>
      </c>
    </row>
    <row r="358" spans="1:10" x14ac:dyDescent="0.3">
      <c r="A358" s="3">
        <f t="shared" si="20"/>
        <v>2202</v>
      </c>
      <c r="G358" s="3">
        <f>carbondioxide!L458</f>
        <v>1031.8967709775434</v>
      </c>
      <c r="H358" s="3">
        <f t="shared" si="21"/>
        <v>7.0747480615835139</v>
      </c>
      <c r="I358" s="3">
        <f t="shared" si="23"/>
        <v>6.5447060684397629</v>
      </c>
      <c r="J358" s="3">
        <f t="shared" si="22"/>
        <v>3.0514245066950645</v>
      </c>
    </row>
    <row r="359" spans="1:10" x14ac:dyDescent="0.3">
      <c r="A359" s="3">
        <f t="shared" si="20"/>
        <v>2203</v>
      </c>
      <c r="G359" s="3">
        <f>carbondioxide!L459</f>
        <v>1033.2280166836749</v>
      </c>
      <c r="H359" s="3">
        <f t="shared" si="21"/>
        <v>7.081645625892361</v>
      </c>
      <c r="I359" s="3">
        <f t="shared" si="23"/>
        <v>6.5596672768826583</v>
      </c>
      <c r="J359" s="3">
        <f t="shared" si="22"/>
        <v>3.0712663459657743</v>
      </c>
    </row>
    <row r="360" spans="1:10" x14ac:dyDescent="0.3">
      <c r="A360" s="3">
        <f t="shared" si="20"/>
        <v>2204</v>
      </c>
      <c r="G360" s="3">
        <f>carbondioxide!L460</f>
        <v>1034.5413326762146</v>
      </c>
      <c r="H360" s="3">
        <f t="shared" si="21"/>
        <v>7.0884415884179246</v>
      </c>
      <c r="I360" s="3">
        <f t="shared" si="23"/>
        <v>6.5744813810054223</v>
      </c>
      <c r="J360" s="3">
        <f t="shared" si="22"/>
        <v>3.0910804632533821</v>
      </c>
    </row>
    <row r="361" spans="1:10" x14ac:dyDescent="0.3">
      <c r="A361" s="3">
        <f t="shared" si="20"/>
        <v>2205</v>
      </c>
      <c r="G361" s="3">
        <f>carbondioxide!L461</f>
        <v>1035.8369908533614</v>
      </c>
      <c r="H361" s="3">
        <f t="shared" si="21"/>
        <v>7.0951377289965469</v>
      </c>
      <c r="I361" s="3">
        <f t="shared" si="23"/>
        <v>6.589150091746756</v>
      </c>
      <c r="J361" s="3">
        <f t="shared" si="22"/>
        <v>3.1108661804662137</v>
      </c>
    </row>
    <row r="362" spans="1:10" x14ac:dyDescent="0.3">
      <c r="A362" s="3">
        <f t="shared" ref="A362:A425" si="24">1+A361</f>
        <v>2206</v>
      </c>
      <c r="G362" s="3">
        <f>carbondioxide!L462</f>
        <v>1037.1152600669873</v>
      </c>
      <c r="H362" s="3">
        <f t="shared" si="21"/>
        <v>7.1017357981577307</v>
      </c>
      <c r="I362" s="3">
        <f t="shared" si="23"/>
        <v>6.6036751101010411</v>
      </c>
      <c r="J362" s="3">
        <f t="shared" si="22"/>
        <v>3.1306228330822869</v>
      </c>
    </row>
    <row r="363" spans="1:10" x14ac:dyDescent="0.3">
      <c r="A363" s="3">
        <f t="shared" si="24"/>
        <v>2207</v>
      </c>
      <c r="G363" s="3">
        <f>carbondioxide!L463</f>
        <v>1038.3764060868386</v>
      </c>
      <c r="H363" s="3">
        <f t="shared" si="21"/>
        <v>7.1082375173856462</v>
      </c>
      <c r="I363" s="3">
        <f t="shared" si="23"/>
        <v>6.6180581266921656</v>
      </c>
      <c r="J363" s="3">
        <f t="shared" si="22"/>
        <v>3.1503497700157537</v>
      </c>
    </row>
    <row r="364" spans="1:10" x14ac:dyDescent="0.3">
      <c r="A364" s="3">
        <f t="shared" si="24"/>
        <v>2208</v>
      </c>
      <c r="G364" s="3">
        <f>carbondioxide!L464</f>
        <v>1039.6206915685948</v>
      </c>
      <c r="H364" s="3">
        <f t="shared" si="21"/>
        <v>7.114644579388302</v>
      </c>
      <c r="I364" s="3">
        <f t="shared" si="23"/>
        <v>6.6323008213683323</v>
      </c>
      <c r="J364" s="3">
        <f t="shared" si="22"/>
        <v>3.1700463534816756</v>
      </c>
    </row>
    <row r="365" spans="1:10" x14ac:dyDescent="0.3">
      <c r="A365" s="3">
        <f t="shared" si="24"/>
        <v>2209</v>
      </c>
      <c r="G365" s="3">
        <f>carbondioxide!L465</f>
        <v>1040.8483760256404</v>
      </c>
      <c r="H365" s="3">
        <f t="shared" si="21"/>
        <v>7.1209586483738772</v>
      </c>
      <c r="I365" s="3">
        <f t="shared" si="23"/>
        <v>6.6464048628173629</v>
      </c>
      <c r="J365" s="3">
        <f t="shared" si="22"/>
        <v>3.1897119588592719</v>
      </c>
    </row>
    <row r="366" spans="1:10" x14ac:dyDescent="0.3">
      <c r="A366" s="3">
        <f t="shared" si="24"/>
        <v>2210</v>
      </c>
      <c r="G366" s="3">
        <f>carbondioxide!L466</f>
        <v>1042.0597158044088</v>
      </c>
      <c r="H366" s="3">
        <f t="shared" si="21"/>
        <v>7.1271813603336112</v>
      </c>
      <c r="I366" s="3">
        <f t="shared" si="23"/>
        <v>6.6603719082019985</v>
      </c>
      <c r="J366" s="3">
        <f t="shared" si="22"/>
        <v>3.209345974553754</v>
      </c>
    </row>
    <row r="367" spans="1:10" x14ac:dyDescent="0.3">
      <c r="A367" s="3">
        <f t="shared" si="24"/>
        <v>2211</v>
      </c>
      <c r="G367" s="3">
        <f>carbondioxide!L467</f>
        <v>1043.2549640631596</v>
      </c>
      <c r="H367" s="3">
        <f t="shared" si="21"/>
        <v>7.133314323330822</v>
      </c>
      <c r="I367" s="3">
        <f t="shared" si="23"/>
        <v>6.6742036028147096</v>
      </c>
      <c r="J367" s="3">
        <f t="shared" si="22"/>
        <v>3.2289478018568762</v>
      </c>
    </row>
    <row r="368" spans="1:10" x14ac:dyDescent="0.3">
      <c r="A368" s="3">
        <f t="shared" si="24"/>
        <v>2212</v>
      </c>
      <c r="G368" s="3">
        <f>carbondioxide!L468</f>
        <v>1044.4343707540602</v>
      </c>
      <c r="H368" s="3">
        <f t="shared" si="21"/>
        <v>7.139359117795542</v>
      </c>
      <c r="I368" s="3">
        <f t="shared" si="23"/>
        <v>6.6879015797515295</v>
      </c>
      <c r="J368" s="3">
        <f t="shared" si="22"/>
        <v>3.2485168548063168</v>
      </c>
    </row>
    <row r="369" spans="1:10" x14ac:dyDescent="0.3">
      <c r="A369" s="3">
        <f t="shared" si="24"/>
        <v>2213</v>
      </c>
      <c r="G369" s="3">
        <f>carbondioxide!L469</f>
        <v>1045.5981826084308</v>
      </c>
      <c r="H369" s="3">
        <f t="shared" si="21"/>
        <v>7.1453172968242882</v>
      </c>
      <c r="I369" s="3">
        <f t="shared" si="23"/>
        <v>6.7014674596044168</v>
      </c>
      <c r="J369" s="3">
        <f t="shared" si="22"/>
        <v>3.2680525600440058</v>
      </c>
    </row>
    <row r="370" spans="1:10" x14ac:dyDescent="0.3">
      <c r="A370" s="3">
        <f t="shared" si="24"/>
        <v>2214</v>
      </c>
      <c r="G370" s="3">
        <f>carbondioxide!L470</f>
        <v>1046.7466431250291</v>
      </c>
      <c r="H370" s="3">
        <f t="shared" si="21"/>
        <v>7.1511903864845356</v>
      </c>
      <c r="I370" s="3">
        <f t="shared" si="23"/>
        <v>6.7149028501716828</v>
      </c>
      <c r="J370" s="3">
        <f t="shared" si="22"/>
        <v>3.287554356673509</v>
      </c>
    </row>
    <row r="371" spans="1:10" x14ac:dyDescent="0.3">
      <c r="A371" s="3">
        <f t="shared" si="24"/>
        <v>2215</v>
      </c>
      <c r="G371" s="3">
        <f>carbondioxide!L471</f>
        <v>1047.8799925612454</v>
      </c>
      <c r="H371" s="3">
        <f t="shared" si="21"/>
        <v>7.1569798861234375</v>
      </c>
      <c r="I371" s="3">
        <f t="shared" si="23"/>
        <v>6.7282093461859906</v>
      </c>
      <c r="J371" s="3">
        <f t="shared" si="22"/>
        <v>3.3070216961165788</v>
      </c>
    </row>
    <row r="372" spans="1:10" x14ac:dyDescent="0.3">
      <c r="A372" s="3">
        <f t="shared" si="24"/>
        <v>2216</v>
      </c>
      <c r="G372" s="3">
        <f>carbondioxide!L472</f>
        <v>1048.9984679270856</v>
      </c>
      <c r="H372" s="3">
        <f t="shared" si="21"/>
        <v>7.1626872686804131</v>
      </c>
      <c r="I372" s="3">
        <f t="shared" si="23"/>
        <v>6.7413885290594582</v>
      </c>
      <c r="J372" s="3">
        <f t="shared" si="22"/>
        <v>3.3264540419689732</v>
      </c>
    </row>
    <row r="373" spans="1:10" x14ac:dyDescent="0.3">
      <c r="A373" s="3">
        <f t="shared" si="24"/>
        <v>2217</v>
      </c>
      <c r="G373" s="3">
        <f>carbondioxide!L473</f>
        <v>1050.102302981818</v>
      </c>
      <c r="H373" s="3">
        <f t="shared" si="21"/>
        <v>7.1683139810031484</v>
      </c>
      <c r="I373" s="3">
        <f t="shared" si="23"/>
        <v>6.7544419666454063</v>
      </c>
      <c r="J373" s="3">
        <f t="shared" si="22"/>
        <v>3.3458508698556471</v>
      </c>
    </row>
    <row r="374" spans="1:10" x14ac:dyDescent="0.3">
      <c r="A374" s="3">
        <f t="shared" si="24"/>
        <v>2218</v>
      </c>
      <c r="G374" s="3">
        <f>carbondioxide!L474</f>
        <v>1051.1917282331683</v>
      </c>
      <c r="H374" s="3">
        <f t="shared" si="21"/>
        <v>7.1738614441666657</v>
      </c>
      <c r="I374" s="3">
        <f t="shared" si="23"/>
        <v>6.7673712130162711</v>
      </c>
      <c r="J374" s="3">
        <f t="shared" si="22"/>
        <v>3.3652116672854131</v>
      </c>
    </row>
    <row r="375" spans="1:10" x14ac:dyDescent="0.3">
      <c r="A375" s="3">
        <f t="shared" si="24"/>
        <v>2219</v>
      </c>
      <c r="G375" s="3">
        <f>carbondioxide!L475</f>
        <v>1052.2669709389465</v>
      </c>
      <c r="H375" s="3">
        <f t="shared" si="21"/>
        <v>7.1793310537950656</v>
      </c>
      <c r="I375" s="3">
        <f t="shared" si="23"/>
        <v>6.7801778082572381</v>
      </c>
      <c r="J375" s="3">
        <f t="shared" si="22"/>
        <v>3.3845359335051644</v>
      </c>
    </row>
    <row r="376" spans="1:10" x14ac:dyDescent="0.3">
      <c r="A376" s="3">
        <f t="shared" si="24"/>
        <v>2220</v>
      </c>
      <c r="G376" s="3">
        <f>carbondioxide!L476</f>
        <v>1053.3282551109912</v>
      </c>
      <c r="H376" s="3">
        <f t="shared" si="21"/>
        <v>7.1847241803855981</v>
      </c>
      <c r="I376" s="3">
        <f t="shared" si="23"/>
        <v>6.7928632782751341</v>
      </c>
      <c r="J376" s="3">
        <f t="shared" si="22"/>
        <v>3.4038231793537563</v>
      </c>
    </row>
    <row r="377" spans="1:10" x14ac:dyDescent="0.3">
      <c r="A377" s="3">
        <f t="shared" si="24"/>
        <v>2221</v>
      </c>
      <c r="G377" s="3">
        <f>carbondioxide!L477</f>
        <v>1054.3758015213257</v>
      </c>
      <c r="H377" s="3">
        <f t="shared" si="21"/>
        <v>7.1900421696347179</v>
      </c>
      <c r="I377" s="3">
        <f t="shared" si="23"/>
        <v>6.8054291346221332</v>
      </c>
      <c r="J377" s="3">
        <f t="shared" si="22"/>
        <v>3.4230729271156299</v>
      </c>
    </row>
    <row r="378" spans="1:10" x14ac:dyDescent="0.3">
      <c r="A378" s="3">
        <f t="shared" si="24"/>
        <v>2222</v>
      </c>
      <c r="G378" s="3">
        <f>carbondioxide!L478</f>
        <v>1055.4098277104147</v>
      </c>
      <c r="H378" s="3">
        <f t="shared" si="21"/>
        <v>7.195286342765792</v>
      </c>
      <c r="I378" s="3">
        <f t="shared" si="23"/>
        <v>6.8178768743338383</v>
      </c>
      <c r="J378" s="3">
        <f t="shared" si="22"/>
        <v>3.4422847103742669</v>
      </c>
    </row>
    <row r="379" spans="1:10" x14ac:dyDescent="0.3">
      <c r="A379" s="3">
        <f t="shared" si="24"/>
        <v>2223</v>
      </c>
      <c r="G379" s="3">
        <f>carbondioxide!L479</f>
        <v>1056.4305479974198</v>
      </c>
      <c r="H379" s="3">
        <f t="shared" si="21"/>
        <v>7.2004579968581464</v>
      </c>
      <c r="I379" s="3">
        <f t="shared" si="23"/>
        <v>6.8302079797812958</v>
      </c>
      <c r="J379" s="3">
        <f t="shared" si="22"/>
        <v>3.4614580738655572</v>
      </c>
    </row>
    <row r="380" spans="1:10" x14ac:dyDescent="0.3">
      <c r="A380" s="3">
        <f t="shared" si="24"/>
        <v>2224</v>
      </c>
      <c r="G380" s="3">
        <f>carbondioxide!L480</f>
        <v>1057.4381734923536</v>
      </c>
      <c r="H380" s="3">
        <f t="shared" si="21"/>
        <v>7.2055584051771566</v>
      </c>
      <c r="I380" s="3">
        <f t="shared" si="23"/>
        <v>6.8424239185365225</v>
      </c>
      <c r="J380" s="3">
        <f t="shared" si="22"/>
        <v>3.4805925733311587</v>
      </c>
    </row>
    <row r="381" spans="1:10" x14ac:dyDescent="0.3">
      <c r="A381" s="3">
        <f t="shared" si="24"/>
        <v>2225</v>
      </c>
      <c r="G381" s="3">
        <f>carbondioxide!L481</f>
        <v>1058.4329121100343</v>
      </c>
      <c r="H381" s="3">
        <f t="shared" si="21"/>
        <v>7.2105888175050996</v>
      </c>
      <c r="I381" s="3">
        <f t="shared" si="23"/>
        <v>6.8545261432511086</v>
      </c>
      <c r="J381" s="3">
        <f t="shared" si="22"/>
        <v>3.4996877753719251</v>
      </c>
    </row>
    <row r="382" spans="1:10" x14ac:dyDescent="0.3">
      <c r="A382" s="3">
        <f t="shared" si="24"/>
        <v>2226</v>
      </c>
      <c r="G382" s="3">
        <f>carbondioxide!L482</f>
        <v>1059.4149685857396</v>
      </c>
      <c r="H382" s="3">
        <f t="shared" si="21"/>
        <v>7.2155504604724632</v>
      </c>
      <c r="I382" s="3">
        <f t="shared" si="23"/>
        <v>6.8665160915474948</v>
      </c>
      <c r="J382" s="3">
        <f t="shared" si="22"/>
        <v>3.518743257301479</v>
      </c>
    </row>
    <row r="383" spans="1:10" x14ac:dyDescent="0.3">
      <c r="A383" s="3">
        <f t="shared" si="24"/>
        <v>2227</v>
      </c>
      <c r="G383" s="3">
        <f>carbondioxide!L483</f>
        <v>1060.3845444924809</v>
      </c>
      <c r="H383" s="3">
        <f t="shared" si="21"/>
        <v>7.2204445378894997</v>
      </c>
      <c r="I383" s="3">
        <f t="shared" si="23"/>
        <v>6.8783951859225008</v>
      </c>
      <c r="J383" s="3">
        <f t="shared" si="22"/>
        <v>3.5377586069999962</v>
      </c>
    </row>
    <row r="384" spans="1:10" x14ac:dyDescent="0.3">
      <c r="A384" s="3">
        <f t="shared" si="24"/>
        <v>2228</v>
      </c>
      <c r="G384" s="3">
        <f>carbondioxide!L484</f>
        <v>1061.3418382597918</v>
      </c>
      <c r="H384" s="3">
        <f t="shared" si="21"/>
        <v>7.2252722310777191</v>
      </c>
      <c r="I384" s="3">
        <f t="shared" si="23"/>
        <v>6.8901648336627073</v>
      </c>
      <c r="J384" s="3">
        <f t="shared" si="22"/>
        <v>3.5567334227682759</v>
      </c>
    </row>
    <row r="385" spans="1:10" x14ac:dyDescent="0.3">
      <c r="A385" s="3">
        <f t="shared" si="24"/>
        <v>2229</v>
      </c>
      <c r="G385" s="3">
        <f>carbondioxide!L485</f>
        <v>1062.287045193958</v>
      </c>
      <c r="H385" s="3">
        <f t="shared" si="21"/>
        <v>7.2300346992011484</v>
      </c>
      <c r="I385" s="3">
        <f t="shared" si="23"/>
        <v>6.9018264267712999</v>
      </c>
      <c r="J385" s="3">
        <f t="shared" si="22"/>
        <v>3.5756673131821564</v>
      </c>
    </row>
    <row r="386" spans="1:10" x14ac:dyDescent="0.3">
      <c r="A386" s="3">
        <f t="shared" si="24"/>
        <v>2230</v>
      </c>
      <c r="G386" s="3">
        <f>carbondioxide!L486</f>
        <v>1063.2203574995949</v>
      </c>
      <c r="H386" s="3">
        <f t="shared" si="21"/>
        <v>7.2347330795970413</v>
      </c>
      <c r="I386" s="3">
        <f t="shared" si="23"/>
        <v>6.9133813419059686</v>
      </c>
      <c r="J386" s="3">
        <f t="shared" si="22"/>
        <v>3.5945598969473429</v>
      </c>
    </row>
    <row r="387" spans="1:10" x14ac:dyDescent="0.3">
      <c r="A387" s="3">
        <f t="shared" si="24"/>
        <v>2231</v>
      </c>
      <c r="G387" s="3">
        <f>carbondioxide!L487</f>
        <v>1064.1419643024994</v>
      </c>
      <c r="H387" s="3">
        <f t="shared" si="21"/>
        <v>7.239368488105935</v>
      </c>
      <c r="I387" s="3">
        <f t="shared" si="23"/>
        <v>6.9248309403274995</v>
      </c>
      <c r="J387" s="3">
        <f t="shared" si="22"/>
        <v>3.6134108027547081</v>
      </c>
    </row>
    <row r="388" spans="1:10" x14ac:dyDescent="0.3">
      <c r="A388" s="3">
        <f t="shared" si="24"/>
        <v>2232</v>
      </c>
      <c r="G388" s="3">
        <f>carbondioxide!L488</f>
        <v>1065.0520516736888</v>
      </c>
      <c r="H388" s="3">
        <f t="shared" si="21"/>
        <v>7.2439420194007322</v>
      </c>
      <c r="I388" s="3">
        <f t="shared" si="23"/>
        <v>6.9361765678586718</v>
      </c>
      <c r="J388" s="3">
        <f t="shared" si="22"/>
        <v>3.6322196691361217</v>
      </c>
    </row>
    <row r="389" spans="1:10" x14ac:dyDescent="0.3">
      <c r="A389" s="3">
        <f t="shared" si="24"/>
        <v>2233</v>
      </c>
      <c r="G389" s="3">
        <f>carbondioxide!L489</f>
        <v>1065.9508026545595</v>
      </c>
      <c r="H389" s="3">
        <f t="shared" si="21"/>
        <v>7.248454747314713</v>
      </c>
      <c r="I389" s="3">
        <f t="shared" si="23"/>
        <v>6.9474195548530915</v>
      </c>
      <c r="J389" s="3">
        <f t="shared" si="22"/>
        <v>3.650986144320866</v>
      </c>
    </row>
    <row r="390" spans="1:10" x14ac:dyDescent="0.3">
      <c r="A390" s="3">
        <f t="shared" si="24"/>
        <v>2234</v>
      </c>
      <c r="G390" s="3">
        <f>carbondioxide!L490</f>
        <v>1066.8383972830857</v>
      </c>
      <c r="H390" s="3">
        <f t="shared" si="21"/>
        <v>7.2529077251682192</v>
      </c>
      <c r="I390" s="3">
        <f t="shared" si="23"/>
        <v>6.9585612161736012</v>
      </c>
      <c r="J390" s="3">
        <f t="shared" si="22"/>
        <v>3.6697098860926891</v>
      </c>
    </row>
    <row r="391" spans="1:10" x14ac:dyDescent="0.3">
      <c r="A391" s="3">
        <f t="shared" si="24"/>
        <v>2235</v>
      </c>
      <c r="G391" s="3">
        <f>carbondioxide!L491</f>
        <v>1067.7150126209906</v>
      </c>
      <c r="H391" s="3">
        <f t="shared" ref="H391:H454" si="25">H$3*LN(G391/G$3)</f>
        <v>7.2573019860938919</v>
      </c>
      <c r="I391" s="3">
        <f t="shared" si="23"/>
        <v>6.9696028511799186</v>
      </c>
      <c r="J391" s="3">
        <f t="shared" ref="J391:J454" si="26">J390+J$3*(I390-J390)</f>
        <v>3.6883905616475485</v>
      </c>
    </row>
    <row r="392" spans="1:10" x14ac:dyDescent="0.3">
      <c r="A392" s="3">
        <f t="shared" si="24"/>
        <v>2236</v>
      </c>
      <c r="G392" s="3">
        <f>carbondioxide!L492</f>
        <v>1068.5808227818202</v>
      </c>
      <c r="H392" s="3">
        <f t="shared" si="25"/>
        <v>7.2616385433602515</v>
      </c>
      <c r="I392" s="3">
        <f t="shared" ref="I392:I455" si="27">I391+I$3*(I$4*H392-I391)+I$5*(J391-I391)</f>
        <v>6.9805457437251413</v>
      </c>
      <c r="J392" s="3">
        <f t="shared" si="26"/>
        <v>3.7070278474520926</v>
      </c>
    </row>
    <row r="393" spans="1:10" x14ac:dyDescent="0.3">
      <c r="A393" s="3">
        <f t="shared" si="24"/>
        <v>2237</v>
      </c>
      <c r="G393" s="3">
        <f>carbondioxide!L493</f>
        <v>1069.4359989598545</v>
      </c>
      <c r="H393" s="3">
        <f t="shared" si="25"/>
        <v>7.2659183906934919</v>
      </c>
      <c r="I393" s="3">
        <f t="shared" si="27"/>
        <v>6.9913911621607951</v>
      </c>
      <c r="J393" s="3">
        <f t="shared" si="26"/>
        <v>3.7256214291029237</v>
      </c>
    </row>
    <row r="394" spans="1:10" x14ac:dyDescent="0.3">
      <c r="A394" s="3">
        <f t="shared" si="24"/>
        <v>2238</v>
      </c>
      <c r="G394" s="3">
        <f>carbondioxide!L494</f>
        <v>1070.2807094597938</v>
      </c>
      <c r="H394" s="3">
        <f t="shared" si="25"/>
        <v>7.2701425025973361</v>
      </c>
      <c r="I394" s="3">
        <f t="shared" si="27"/>
        <v>7.0021403593500819</v>
      </c>
      <c r="J394" s="3">
        <f t="shared" si="26"/>
        <v>3.7441710011866922</v>
      </c>
    </row>
    <row r="395" spans="1:10" x14ac:dyDescent="0.3">
      <c r="A395" s="3">
        <f t="shared" si="24"/>
        <v>2239</v>
      </c>
      <c r="G395" s="3">
        <f>carbondioxide!L495</f>
        <v>1071.1151197271556</v>
      </c>
      <c r="H395" s="3">
        <f t="shared" si="25"/>
        <v>7.2743118346708124</v>
      </c>
      <c r="I395" s="3">
        <f t="shared" si="27"/>
        <v>7.0127945726890024</v>
      </c>
      <c r="J395" s="3">
        <f t="shared" si="26"/>
        <v>3.7626762671410603</v>
      </c>
    </row>
    <row r="396" spans="1:10" x14ac:dyDescent="0.3">
      <c r="A396" s="3">
        <f t="shared" si="24"/>
        <v>2240</v>
      </c>
      <c r="G396" s="3">
        <f>carbondioxide!L496</f>
        <v>1071.9393923793277</v>
      </c>
      <c r="H396" s="3">
        <f t="shared" si="25"/>
        <v>7.2784273239238084</v>
      </c>
      <c r="I396" s="3">
        <f t="shared" si="27"/>
        <v>7.0233550241350402</v>
      </c>
      <c r="J396" s="3">
        <f t="shared" si="26"/>
        <v>3.7811369391165726</v>
      </c>
    </row>
    <row r="397" spans="1:10" x14ac:dyDescent="0.3">
      <c r="A397" s="3">
        <f t="shared" si="24"/>
        <v>2241</v>
      </c>
      <c r="G397" s="3">
        <f>carbondioxide!L497</f>
        <v>1072.753687237217</v>
      </c>
      <c r="H397" s="3">
        <f t="shared" si="25"/>
        <v>7.2824898890903125</v>
      </c>
      <c r="I397" s="3">
        <f t="shared" si="27"/>
        <v>7.0338229202430922</v>
      </c>
      <c r="J397" s="3">
        <f t="shared" si="26"/>
        <v>3.7995527378394773</v>
      </c>
    </row>
    <row r="398" spans="1:10" x14ac:dyDescent="0.3">
      <c r="A398" s="3">
        <f t="shared" si="24"/>
        <v>2242</v>
      </c>
      <c r="G398" s="3">
        <f>carbondioxide!L498</f>
        <v>1073.5581613574439</v>
      </c>
      <c r="H398" s="3">
        <f t="shared" si="25"/>
        <v>7.2865004309391885</v>
      </c>
      <c r="I398" s="3">
        <f t="shared" si="27"/>
        <v>7.0441994522083418</v>
      </c>
      <c r="J398" s="3">
        <f t="shared" si="26"/>
        <v>3.8179233924755298</v>
      </c>
    </row>
    <row r="399" spans="1:10" x14ac:dyDescent="0.3">
      <c r="A399" s="3">
        <f t="shared" si="24"/>
        <v>2243</v>
      </c>
      <c r="G399" s="3">
        <f>carbondioxide!L499</f>
        <v>1074.3529690650248</v>
      </c>
      <c r="H399" s="3">
        <f t="shared" si="25"/>
        <v>7.2904598325824059</v>
      </c>
      <c r="I399" s="3">
        <f t="shared" si="27"/>
        <v>7.054485795915781</v>
      </c>
      <c r="J399" s="3">
        <f t="shared" si="26"/>
        <v>3.8362486404948122</v>
      </c>
    </row>
    <row r="400" spans="1:10" x14ac:dyDescent="0.3">
      <c r="A400" s="3">
        <f t="shared" si="24"/>
        <v>2244</v>
      </c>
      <c r="G400" s="3">
        <f>carbondioxide!L500</f>
        <v>1075.1382619864985</v>
      </c>
      <c r="H400" s="3">
        <f t="shared" si="25"/>
        <v>7.2943689597806127</v>
      </c>
      <c r="I400" s="3">
        <f t="shared" si="27"/>
        <v>7.0646831119960876</v>
      </c>
      <c r="J400" s="3">
        <f t="shared" si="26"/>
        <v>3.8545282275376032</v>
      </c>
    </row>
    <row r="401" spans="1:10" x14ac:dyDescent="0.3">
      <c r="A401" s="3">
        <f t="shared" si="24"/>
        <v>2245</v>
      </c>
      <c r="G401" s="3">
        <f>carbondioxide!L501</f>
        <v>1075.9141890834449</v>
      </c>
      <c r="H401" s="3">
        <f t="shared" si="25"/>
        <v>7.2982286612459566</v>
      </c>
      <c r="I401" s="3">
        <f t="shared" si="27"/>
        <v>7.0747925458875729</v>
      </c>
      <c r="J401" s="3">
        <f t="shared" si="26"/>
        <v>3.8727619072813275</v>
      </c>
    </row>
    <row r="402" spans="1:10" x14ac:dyDescent="0.3">
      <c r="A402" s="3">
        <f t="shared" si="24"/>
        <v>2246</v>
      </c>
      <c r="G402" s="3">
        <f>carbondioxide!L502</f>
        <v>1076.6808966863496</v>
      </c>
      <c r="H402" s="3">
        <f t="shared" si="25"/>
        <v>7.3020397689420715</v>
      </c>
      <c r="I402" s="3">
        <f t="shared" si="27"/>
        <v>7.0848152279039356</v>
      </c>
      <c r="J402" s="3">
        <f t="shared" si="26"/>
        <v>3.890949441308611</v>
      </c>
    </row>
    <row r="403" spans="1:10" x14ac:dyDescent="0.3">
      <c r="A403" s="3">
        <f t="shared" si="24"/>
        <v>2247</v>
      </c>
      <c r="G403" s="3">
        <f>carbondioxide!L503</f>
        <v>1077.4385285287735</v>
      </c>
      <c r="H403" s="3">
        <f t="shared" si="25"/>
        <v>7.3058030983811522</v>
      </c>
      <c r="I403" s="3">
        <f t="shared" si="27"/>
        <v>7.0947522733075363</v>
      </c>
      <c r="J403" s="3">
        <f t="shared" si="26"/>
        <v>3.9090905989764724</v>
      </c>
    </row>
    <row r="404" spans="1:10" x14ac:dyDescent="0.3">
      <c r="A404" s="3">
        <f t="shared" si="24"/>
        <v>2248</v>
      </c>
      <c r="G404" s="3">
        <f>carbondioxide!L504</f>
        <v>1078.1872257817831</v>
      </c>
      <c r="H404" s="3">
        <f t="shared" si="25"/>
        <v>7.309519448918028</v>
      </c>
      <c r="I404" s="3">
        <f t="shared" si="27"/>
        <v>7.1046047823879475</v>
      </c>
      <c r="J404" s="3">
        <f t="shared" si="26"/>
        <v>3.9271851572866727</v>
      </c>
    </row>
    <row r="405" spans="1:10" x14ac:dyDescent="0.3">
      <c r="A405" s="3">
        <f t="shared" si="24"/>
        <v>2249</v>
      </c>
      <c r="G405" s="3">
        <f>carbondioxide!L505</f>
        <v>1078.9271270886004</v>
      </c>
      <c r="H405" s="3">
        <f t="shared" si="25"/>
        <v>7.3131896040411872</v>
      </c>
      <c r="I405" s="3">
        <f t="shared" si="27"/>
        <v>7.1143738405455093</v>
      </c>
      <c r="J405" s="3">
        <f t="shared" si="26"/>
        <v>3.9452329007572478</v>
      </c>
    </row>
    <row r="406" spans="1:10" x14ac:dyDescent="0.3">
      <c r="A406" s="3">
        <f t="shared" si="24"/>
        <v>2250</v>
      </c>
      <c r="G406" s="3">
        <f>carbondioxide!L506</f>
        <v>1079.6583685994369</v>
      </c>
      <c r="H406" s="3">
        <f t="shared" si="25"/>
        <v>7.3168143316606766</v>
      </c>
      <c r="I406" s="3">
        <f t="shared" si="27"/>
        <v>7.124060518379653</v>
      </c>
      <c r="J406" s="3">
        <f t="shared" si="26"/>
        <v>3.9632336212952453</v>
      </c>
    </row>
    <row r="407" spans="1:10" x14ac:dyDescent="0.3">
      <c r="A407" s="3">
        <f t="shared" si="24"/>
        <v>2251</v>
      </c>
      <c r="G407" s="3">
        <f>carbondioxide!L507</f>
        <v>1080.3810840064723</v>
      </c>
      <c r="H407" s="3">
        <f t="shared" si="25"/>
        <v>7.3203943843928219</v>
      </c>
      <c r="I407" s="3">
        <f t="shared" si="27"/>
        <v>7.1336658717817434</v>
      </c>
      <c r="J407" s="3">
        <f t="shared" si="26"/>
        <v>3.9811871180706846</v>
      </c>
    </row>
    <row r="408" spans="1:10" x14ac:dyDescent="0.3">
      <c r="A408" s="3">
        <f t="shared" si="24"/>
        <v>2252</v>
      </c>
      <c r="G408" s="3">
        <f>carbondioxide!L508</f>
        <v>1081.0954045789431</v>
      </c>
      <c r="H408" s="3">
        <f t="shared" si="25"/>
        <v>7.3239304998417074</v>
      </c>
      <c r="I408" s="3">
        <f t="shared" si="27"/>
        <v>7.1431909420322111</v>
      </c>
      <c r="J408" s="3">
        <f t="shared" si="26"/>
        <v>3.9990931973917636</v>
      </c>
    </row>
    <row r="409" spans="1:10" x14ac:dyDescent="0.3">
      <c r="A409" s="3">
        <f t="shared" si="24"/>
        <v>2253</v>
      </c>
      <c r="G409" s="3">
        <f>carbondioxide!L509</f>
        <v>1081.801459198311</v>
      </c>
      <c r="H409" s="3">
        <f t="shared" si="25"/>
        <v>7.3274234008774037</v>
      </c>
      <c r="I409" s="3">
        <f t="shared" si="27"/>
        <v>7.1526367559017441</v>
      </c>
      <c r="J409" s="3">
        <f t="shared" si="26"/>
        <v>4.016951672581321</v>
      </c>
    </row>
    <row r="410" spans="1:10" x14ac:dyDescent="0.3">
      <c r="A410" s="3">
        <f t="shared" si="24"/>
        <v>2254</v>
      </c>
      <c r="G410" s="3">
        <f>carbondioxide!L510</f>
        <v>1082.4993743934729</v>
      </c>
      <c r="H410" s="3">
        <f t="shared" si="25"/>
        <v>7.3308737959108337</v>
      </c>
      <c r="I410" s="3">
        <f t="shared" si="27"/>
        <v>7.1620043257563122</v>
      </c>
      <c r="J410" s="3">
        <f t="shared" si="26"/>
        <v>4.0347623638545809</v>
      </c>
    </row>
    <row r="411" spans="1:10" x14ac:dyDescent="0.3">
      <c r="A411" s="3">
        <f t="shared" si="24"/>
        <v>2255</v>
      </c>
      <c r="G411" s="3">
        <f>carbondioxide!L511</f>
        <v>1083.1892743759886</v>
      </c>
      <c r="H411" s="3">
        <f t="shared" si="25"/>
        <v>7.3342823791653187</v>
      </c>
      <c r="I411" s="3">
        <f t="shared" si="27"/>
        <v>7.1712946496658105</v>
      </c>
      <c r="J411" s="3">
        <f t="shared" si="26"/>
        <v>4.0525250981981831</v>
      </c>
    </row>
    <row r="412" spans="1:10" x14ac:dyDescent="0.3">
      <c r="A412" s="3">
        <f t="shared" si="24"/>
        <v>2256</v>
      </c>
      <c r="G412" s="3">
        <f>carbondioxide!L512</f>
        <v>1083.8712810752963</v>
      </c>
      <c r="H412" s="3">
        <f t="shared" si="25"/>
        <v>7.3376498309447182</v>
      </c>
      <c r="I412" s="3">
        <f t="shared" si="27"/>
        <v>7.1805087115161212</v>
      </c>
      <c r="J412" s="3">
        <f t="shared" si="26"/>
        <v>4.0702397092505196</v>
      </c>
    </row>
    <row r="413" spans="1:10" x14ac:dyDescent="0.3">
      <c r="A413" s="3">
        <f t="shared" si="24"/>
        <v>2257</v>
      </c>
      <c r="G413" s="3">
        <f>carbondioxide!L513</f>
        <v>1084.5455141738826</v>
      </c>
      <c r="H413" s="3">
        <f t="shared" si="25"/>
        <v>7.3409768178981345</v>
      </c>
      <c r="I413" s="3">
        <f t="shared" si="27"/>
        <v>7.1896474811243722</v>
      </c>
      <c r="J413" s="3">
        <f t="shared" si="26"/>
        <v>4.0879060371833882</v>
      </c>
    </row>
    <row r="414" spans="1:10" x14ac:dyDescent="0.3">
      <c r="A414" s="3">
        <f t="shared" si="24"/>
        <v>2258</v>
      </c>
      <c r="G414" s="3">
        <f>carbondioxide!L514</f>
        <v>1085.2120911423895</v>
      </c>
      <c r="H414" s="3">
        <f t="shared" si="25"/>
        <v>7.3442639932811966</v>
      </c>
      <c r="I414" s="3">
        <f t="shared" si="27"/>
        <v>7.1987119143572151</v>
      </c>
      <c r="J414" s="3">
        <f t="shared" si="26"/>
        <v>4.1055239285849732</v>
      </c>
    </row>
    <row r="415" spans="1:10" x14ac:dyDescent="0.3">
      <c r="A415" s="3">
        <f t="shared" si="24"/>
        <v>2259</v>
      </c>
      <c r="G415" s="3">
        <f>carbondioxide!L515</f>
        <v>1085.871127274628</v>
      </c>
      <c r="H415" s="3">
        <f t="shared" si="25"/>
        <v>7.3475119972138527</v>
      </c>
      <c r="I415" s="3">
        <f t="shared" si="27"/>
        <v>7.2077029532519141</v>
      </c>
      <c r="J415" s="3">
        <f t="shared" si="26"/>
        <v>4.1230932363441593</v>
      </c>
    </row>
    <row r="416" spans="1:10" x14ac:dyDescent="0.3">
      <c r="A416" s="3">
        <f t="shared" si="24"/>
        <v>2260</v>
      </c>
      <c r="G416" s="3">
        <f>carbondioxide!L516</f>
        <v>1086.5227357224799</v>
      </c>
      <c r="H416" s="3">
        <f t="shared" si="25"/>
        <v>7.3507214569347026</v>
      </c>
      <c r="I416" s="3">
        <f t="shared" si="27"/>
        <v>7.216621526140071</v>
      </c>
      <c r="J416" s="3">
        <f t="shared" si="26"/>
        <v>4.1406138195361955</v>
      </c>
    </row>
    <row r="417" spans="1:10" x14ac:dyDescent="0.3">
      <c r="A417" s="3">
        <f t="shared" si="24"/>
        <v>2261</v>
      </c>
      <c r="G417" s="3">
        <f>carbondioxide!L517</f>
        <v>1087.1670275306576</v>
      </c>
      <c r="H417" s="3">
        <f t="shared" si="25"/>
        <v>7.3538929870518039</v>
      </c>
      <c r="I417" s="3">
        <f t="shared" si="27"/>
        <v>7.2254685477738052</v>
      </c>
      <c r="J417" s="3">
        <f t="shared" si="26"/>
        <v>4.1580855433097055</v>
      </c>
    </row>
    <row r="418" spans="1:10" x14ac:dyDescent="0.3">
      <c r="A418" s="3">
        <f t="shared" si="24"/>
        <v>2262</v>
      </c>
      <c r="G418" s="3">
        <f>carbondioxide!L518</f>
        <v>1087.8041116713116</v>
      </c>
      <c r="H418" s="3">
        <f t="shared" si="25"/>
        <v>7.3570271897899877</v>
      </c>
      <c r="I418" s="3">
        <f t="shared" si="27"/>
        <v>7.2342449194542056</v>
      </c>
      <c r="J418" s="3">
        <f t="shared" si="26"/>
        <v>4.1755082787750615</v>
      </c>
    </row>
    <row r="419" spans="1:10" x14ac:dyDescent="0.3">
      <c r="A419" s="3">
        <f t="shared" si="24"/>
        <v>2263</v>
      </c>
      <c r="G419" s="3">
        <f>carbondioxide!L519</f>
        <v>1088.4340950784604</v>
      </c>
      <c r="H419" s="3">
        <f t="shared" si="25"/>
        <v>7.360124655234662</v>
      </c>
      <c r="I419" s="3">
        <f t="shared" si="27"/>
        <v>7.2429515291619007</v>
      </c>
      <c r="J419" s="3">
        <f t="shared" si="26"/>
        <v>4.1928819028941193</v>
      </c>
    </row>
    <row r="420" spans="1:10" x14ac:dyDescent="0.3">
      <c r="A420" s="3">
        <f t="shared" si="24"/>
        <v>2264</v>
      </c>
      <c r="G420" s="3">
        <f>carbondioxide!L520</f>
        <v>1089.0570826822186</v>
      </c>
      <c r="H420" s="3">
        <f t="shared" si="25"/>
        <v>7.3631859615720545</v>
      </c>
      <c r="I420" s="3">
        <f t="shared" si="27"/>
        <v>7.2515892516895697</v>
      </c>
      <c r="J420" s="3">
        <f t="shared" si="26"/>
        <v>4.21020629837132</v>
      </c>
    </row>
    <row r="421" spans="1:10" x14ac:dyDescent="0.3">
      <c r="A421" s="3">
        <f t="shared" si="24"/>
        <v>2265</v>
      </c>
      <c r="G421" s="3">
        <f>carbondioxide!L521</f>
        <v>1089.6731774428226</v>
      </c>
      <c r="H421" s="3">
        <f t="shared" si="25"/>
        <v>7.3662116753259888</v>
      </c>
      <c r="I421" s="3">
        <f t="shared" si="27"/>
        <v>7.2601589487762466</v>
      </c>
      <c r="J421" s="3">
        <f t="shared" si="26"/>
        <v>4.2274813535461675</v>
      </c>
    </row>
    <row r="422" spans="1:10" x14ac:dyDescent="0.3">
      <c r="A422" s="3">
        <f t="shared" si="24"/>
        <v>2266</v>
      </c>
      <c r="G422" s="3">
        <f>carbondioxide!L522</f>
        <v>1090.2824803844185</v>
      </c>
      <c r="H422" s="3">
        <f t="shared" si="25"/>
        <v>7.3692023515910945</v>
      </c>
      <c r="I422" s="3">
        <f t="shared" si="27"/>
        <v>7.2686614692432583</v>
      </c>
      <c r="J422" s="3">
        <f t="shared" si="26"/>
        <v>4.2447069622870748</v>
      </c>
    </row>
    <row r="423" spans="1:10" x14ac:dyDescent="0.3">
      <c r="A423" s="3">
        <f t="shared" si="24"/>
        <v>2267</v>
      </c>
      <c r="G423" s="3">
        <f>carbondioxide!L523</f>
        <v>1090.8850906286079</v>
      </c>
      <c r="H423" s="3">
        <f t="shared" si="25"/>
        <v>7.3721585342625113</v>
      </c>
      <c r="I423" s="3">
        <f t="shared" si="27"/>
        <v>7.2770976491316537</v>
      </c>
      <c r="J423" s="3">
        <f t="shared" si="26"/>
        <v>4.2618830238865861</v>
      </c>
    </row>
    <row r="424" spans="1:10" x14ac:dyDescent="0.3">
      <c r="A424" s="3">
        <f t="shared" si="24"/>
        <v>2268</v>
      </c>
      <c r="G424" s="3">
        <f>carbondioxide!L524</f>
        <v>1091.4811054277386</v>
      </c>
      <c r="H424" s="3">
        <f t="shared" si="25"/>
        <v>7.375080756262089</v>
      </c>
      <c r="I424" s="3">
        <f t="shared" si="27"/>
        <v>7.2854683118409804</v>
      </c>
      <c r="J424" s="3">
        <f t="shared" si="26"/>
        <v>4.2790094429579781</v>
      </c>
    </row>
    <row r="425" spans="1:10" x14ac:dyDescent="0.3">
      <c r="A425" s="3">
        <f t="shared" si="24"/>
        <v>2269</v>
      </c>
      <c r="G425" s="3">
        <f>carbondioxide!L525</f>
        <v>1092.0706201979165</v>
      </c>
      <c r="H425" s="3">
        <f t="shared" si="25"/>
        <v>7.3779695397610707</v>
      </c>
      <c r="I425" s="3">
        <f t="shared" si="27"/>
        <v>7.2937742682692717</v>
      </c>
      <c r="J425" s="3">
        <f t="shared" si="26"/>
        <v>4.2960861293332337</v>
      </c>
    </row>
    <row r="426" spans="1:10" x14ac:dyDescent="0.3">
      <c r="A426" s="3">
        <f t="shared" ref="A426:A456" si="28">1+A425</f>
        <v>2270</v>
      </c>
      <c r="G426" s="3">
        <f>carbondioxide!L526</f>
        <v>1092.6537285517384</v>
      </c>
      <c r="H426" s="3">
        <f t="shared" si="25"/>
        <v>7.3808253963992874</v>
      </c>
      <c r="I426" s="3">
        <f t="shared" si="27"/>
        <v>7.3020163169541048</v>
      </c>
      <c r="J426" s="3">
        <f t="shared" si="26"/>
        <v>4.3131129979623903</v>
      </c>
    </row>
    <row r="427" spans="1:10" x14ac:dyDescent="0.3">
      <c r="A427" s="3">
        <f t="shared" si="28"/>
        <v>2271</v>
      </c>
      <c r="G427" s="3">
        <f>carbondioxide!L527</f>
        <v>1093.2305223307262</v>
      </c>
      <c r="H427" s="3">
        <f t="shared" si="25"/>
        <v>7.3836488275008749</v>
      </c>
      <c r="I427" s="3">
        <f t="shared" si="27"/>
        <v>7.3101952442146194</v>
      </c>
      <c r="J427" s="3">
        <f t="shared" si="26"/>
        <v>4.3300899688142636</v>
      </c>
    </row>
    <row r="428" spans="1:10" x14ac:dyDescent="0.3">
      <c r="A428" s="3">
        <f t="shared" si="28"/>
        <v>2272</v>
      </c>
      <c r="G428" s="3">
        <f>carbondioxide!L528</f>
        <v>1093.8010916374542</v>
      </c>
      <c r="H428" s="3">
        <f t="shared" si="25"/>
        <v>7.3864403242865206</v>
      </c>
      <c r="I428" s="3">
        <f t="shared" si="27"/>
        <v>7.3183118242943523</v>
      </c>
      <c r="J428" s="3">
        <f t="shared" si="26"/>
        <v>4.3470169667785372</v>
      </c>
    </row>
    <row r="429" spans="1:10" x14ac:dyDescent="0.3">
      <c r="A429" s="3">
        <f t="shared" si="28"/>
        <v>2273</v>
      </c>
      <c r="G429" s="3">
        <f>carbondioxide!L529</f>
        <v>1094.3655248673597</v>
      </c>
      <c r="H429" s="3">
        <f t="shared" si="25"/>
        <v>7.3892003680822649</v>
      </c>
      <c r="I429" s="3">
        <f t="shared" si="27"/>
        <v>7.3263668195047877</v>
      </c>
      <c r="J429" s="3">
        <f t="shared" si="26"/>
        <v>4.3638939215692272</v>
      </c>
    </row>
    <row r="430" spans="1:10" x14ac:dyDescent="0.3">
      <c r="A430" s="3">
        <f t="shared" si="28"/>
        <v>2274</v>
      </c>
      <c r="G430" s="3">
        <f>carbondioxide!L530</f>
        <v>1094.9239087402264</v>
      </c>
      <c r="H430" s="3">
        <f t="shared" si="25"/>
        <v>7.3919294305248604</v>
      </c>
      <c r="I430" s="3">
        <f t="shared" si="27"/>
        <v>7.3343609803694942</v>
      </c>
      <c r="J430" s="3">
        <f t="shared" si="26"/>
        <v>4.3807207676295015</v>
      </c>
    </row>
    <row r="431" spans="1:10" x14ac:dyDescent="0.3">
      <c r="A431" s="3">
        <f t="shared" si="28"/>
        <v>2275</v>
      </c>
      <c r="G431" s="3">
        <f>carbondioxide!L531</f>
        <v>1095.476328331335</v>
      </c>
      <c r="H431" s="3">
        <f t="shared" si="25"/>
        <v>7.3946279737637362</v>
      </c>
      <c r="I431" s="3">
        <f t="shared" si="27"/>
        <v>7.3422950457687532</v>
      </c>
      <c r="J431" s="3">
        <f t="shared" si="26"/>
        <v>4.3974974440378647</v>
      </c>
    </row>
    <row r="432" spans="1:10" x14ac:dyDescent="0.3">
      <c r="A432" s="3">
        <f t="shared" si="28"/>
        <v>2276</v>
      </c>
      <c r="G432" s="3">
        <f>carbondioxide!L532</f>
        <v>1096.0228671022701</v>
      </c>
      <c r="H432" s="3">
        <f t="shared" si="25"/>
        <v>7.3972964506595664</v>
      </c>
      <c r="I432" s="3">
        <f t="shared" si="27"/>
        <v>7.3501697430845576</v>
      </c>
      <c r="J432" s="3">
        <f t="shared" si="26"/>
        <v>4.414223894415696</v>
      </c>
    </row>
    <row r="433" spans="1:10" x14ac:dyDescent="0.3">
      <c r="A433" s="3">
        <f t="shared" si="28"/>
        <v>2277</v>
      </c>
      <c r="G433" s="3">
        <f>carbondioxide!L533</f>
        <v>1096.5636069313773</v>
      </c>
      <c r="H433" s="3">
        <f t="shared" si="25"/>
        <v>7.3999353049794632</v>
      </c>
      <c r="I433" s="3">
        <f t="shared" si="27"/>
        <v>7.3579857883458937</v>
      </c>
      <c r="J433" s="3">
        <f t="shared" si="26"/>
        <v>4.4309000668361351</v>
      </c>
    </row>
    <row r="434" spans="1:10" x14ac:dyDescent="0.3">
      <c r="A434" s="3">
        <f t="shared" si="28"/>
        <v>2278</v>
      </c>
      <c r="G434" s="3">
        <f>carbondioxide!L534</f>
        <v>1097.0986281438645</v>
      </c>
      <c r="H434" s="3">
        <f t="shared" si="25"/>
        <v>7.4025449715888394</v>
      </c>
      <c r="I434" s="3">
        <f t="shared" si="27"/>
        <v>7.3657438863741982</v>
      </c>
      <c r="J434" s="3">
        <f t="shared" si="26"/>
        <v>4.4475259137343102</v>
      </c>
    </row>
    <row r="435" spans="1:10" x14ac:dyDescent="0.3">
      <c r="A435" s="3">
        <f t="shared" si="28"/>
        <v>2279</v>
      </c>
      <c r="G435" s="3">
        <f>carbondioxide!L535</f>
        <v>1097.6280095415432</v>
      </c>
      <c r="H435" s="3">
        <f t="shared" si="25"/>
        <v>7.4051258766399517</v>
      </c>
      <c r="I435" s="3">
        <f t="shared" si="27"/>
        <v>7.3734447309289024</v>
      </c>
      <c r="J435" s="3">
        <f t="shared" si="26"/>
        <v>4.4641013918189048</v>
      </c>
    </row>
    <row r="436" spans="1:10" x14ac:dyDescent="0.3">
      <c r="A436" s="3">
        <f t="shared" si="28"/>
        <v>2280</v>
      </c>
      <c r="G436" s="3">
        <f>carbondioxide!L536</f>
        <v>1098.1518284321996</v>
      </c>
      <c r="H436" s="3">
        <f t="shared" si="25"/>
        <v>7.407678437757153</v>
      </c>
      <c r="I436" s="3">
        <f t="shared" si="27"/>
        <v>7.3810890048529734</v>
      </c>
      <c r="J436" s="3">
        <f t="shared" si="26"/>
        <v>4.4806264619850493</v>
      </c>
    </row>
    <row r="437" spans="1:10" x14ac:dyDescent="0.3">
      <c r="A437" s="3">
        <f t="shared" si="28"/>
        <v>2281</v>
      </c>
      <c r="G437" s="3">
        <f>carbondioxide!L537</f>
        <v>1098.6701606585982</v>
      </c>
      <c r="H437" s="3">
        <f t="shared" si="25"/>
        <v>7.4102030642188899</v>
      </c>
      <c r="I437" s="3">
        <f t="shared" si="27"/>
        <v>7.3886773802183621</v>
      </c>
      <c r="J437" s="3">
        <f t="shared" si="26"/>
        <v>4.497101089228539</v>
      </c>
    </row>
    <row r="438" spans="1:10" x14ac:dyDescent="0.3">
      <c r="A438" s="3">
        <f t="shared" si="28"/>
        <v>2282</v>
      </c>
      <c r="G438" s="3">
        <f>carbondioxide!L538</f>
        <v>1099.1830806271039</v>
      </c>
      <c r="H438" s="3">
        <f t="shared" si="25"/>
        <v>7.4127001571364488</v>
      </c>
      <c r="I438" s="3">
        <f t="shared" si="27"/>
        <v>7.3962105184712854</v>
      </c>
      <c r="J438" s="3">
        <f t="shared" si="26"/>
        <v>4.5135252425613608</v>
      </c>
    </row>
    <row r="439" spans="1:10" x14ac:dyDescent="0.3">
      <c r="A439" s="3">
        <f t="shared" si="28"/>
        <v>2283</v>
      </c>
      <c r="G439" s="3">
        <f>carbondioxide!L539</f>
        <v>1099.6906613359315</v>
      </c>
      <c r="H439" s="3">
        <f t="shared" si="25"/>
        <v>7.4151701096295257</v>
      </c>
      <c r="I439" s="3">
        <f t="shared" si="27"/>
        <v>7.4036890705772489</v>
      </c>
      <c r="J439" s="3">
        <f t="shared" si="26"/>
        <v>4.5298988949285288</v>
      </c>
    </row>
    <row r="440" spans="1:10" x14ac:dyDescent="0.3">
      <c r="A440" s="3">
        <f t="shared" si="28"/>
        <v>2284</v>
      </c>
      <c r="G440" s="3">
        <f>carbondioxide!L540</f>
        <v>1100.1929744030067</v>
      </c>
      <c r="H440" s="3">
        <f t="shared" si="25"/>
        <v>7.4176133069986019</v>
      </c>
      <c r="I440" s="3">
        <f t="shared" si="27"/>
        <v>7.4111136771657469</v>
      </c>
      <c r="J440" s="3">
        <f t="shared" si="26"/>
        <v>4.5462220231262132</v>
      </c>
    </row>
    <row r="441" spans="1:10" x14ac:dyDescent="0.3">
      <c r="A441" s="3">
        <f t="shared" si="28"/>
        <v>2285</v>
      </c>
      <c r="G441" s="3">
        <f>carbondioxide!L541</f>
        <v>1100.690090093447</v>
      </c>
      <c r="H441" s="3">
        <f t="shared" si="25"/>
        <v>7.4200301268942024</v>
      </c>
      <c r="I441" s="3">
        <f t="shared" si="27"/>
        <v>7.4184849686745666</v>
      </c>
      <c r="J441" s="3">
        <f t="shared" si="26"/>
        <v>4.5624946077211579</v>
      </c>
    </row>
    <row r="442" spans="1:10" x14ac:dyDescent="0.3">
      <c r="A442" s="3">
        <f t="shared" si="28"/>
        <v>2286</v>
      </c>
      <c r="G442" s="3">
        <f>carbondioxide!L542</f>
        <v>1101.182077346652</v>
      </c>
      <c r="H442" s="3">
        <f t="shared" si="25"/>
        <v>7.4224209394830298</v>
      </c>
      <c r="I442" s="3">
        <f t="shared" si="27"/>
        <v>7.4258035654936201</v>
      </c>
      <c r="J442" s="3">
        <f t="shared" si="26"/>
        <v>4.5787166329713731</v>
      </c>
    </row>
    <row r="443" spans="1:10" x14ac:dyDescent="0.3">
      <c r="A443" s="3">
        <f t="shared" si="28"/>
        <v>2287</v>
      </c>
      <c r="G443" s="3">
        <f>carbondioxide!L543</f>
        <v>1101.6690038030047</v>
      </c>
      <c r="H443" s="3">
        <f t="shared" si="25"/>
        <v>7.4247861076110127</v>
      </c>
      <c r="I443" s="3">
        <f t="shared" si="27"/>
        <v>7.4330700781082495</v>
      </c>
      <c r="J443" s="3">
        <f t="shared" si="26"/>
        <v>4.5948880867480995</v>
      </c>
    </row>
    <row r="444" spans="1:10" x14ac:dyDescent="0.3">
      <c r="A444" s="3">
        <f t="shared" si="28"/>
        <v>2288</v>
      </c>
      <c r="G444" s="3">
        <f>carbondioxide!L544</f>
        <v>1102.150935830186</v>
      </c>
      <c r="H444" s="3">
        <f t="shared" si="25"/>
        <v>7.4271259869633601</v>
      </c>
      <c r="I444" s="3">
        <f t="shared" si="27"/>
        <v>7.4402851072419276</v>
      </c>
      <c r="J444" s="3">
        <f t="shared" si="26"/>
        <v>4.6110089604590252</v>
      </c>
    </row>
    <row r="445" spans="1:10" x14ac:dyDescent="0.3">
      <c r="A445" s="3">
        <f t="shared" si="28"/>
        <v>2289</v>
      </c>
      <c r="G445" s="3">
        <f>carbondioxide!L545</f>
        <v>1102.6279385490932</v>
      </c>
      <c r="H445" s="3">
        <f t="shared" si="25"/>
        <v>7.4294409262215551</v>
      </c>
      <c r="I445" s="3">
        <f t="shared" si="27"/>
        <v>7.4474492439983129</v>
      </c>
      <c r="J445" s="3">
        <f t="shared" si="26"/>
        <v>4.6270792489727519</v>
      </c>
    </row>
    <row r="446" spans="1:10" x14ac:dyDescent="0.3">
      <c r="A446" s="3">
        <f t="shared" si="28"/>
        <v>2290</v>
      </c>
      <c r="G446" s="3">
        <f>carbondioxide!L546</f>
        <v>1103.1000758593698</v>
      </c>
      <c r="H446" s="3">
        <f t="shared" si="25"/>
        <v>7.4317312672174145</v>
      </c>
      <c r="I446" s="3">
        <f t="shared" si="27"/>
        <v>7.4545630700025898</v>
      </c>
      <c r="J446" s="3">
        <f t="shared" si="26"/>
        <v>4.6430989505444975</v>
      </c>
    </row>
    <row r="447" spans="1:10" x14ac:dyDescent="0.3">
      <c r="A447" s="3">
        <f t="shared" si="28"/>
        <v>2291</v>
      </c>
      <c r="G447" s="3">
        <f>carbondioxide!L547</f>
        <v>1103.5674104645418</v>
      </c>
      <c r="H447" s="3">
        <f t="shared" si="25"/>
        <v>7.4339973450841947</v>
      </c>
      <c r="I447" s="3">
        <f t="shared" si="27"/>
        <v>7.4616271575420399</v>
      </c>
      <c r="J447" s="3">
        <f t="shared" si="26"/>
        <v>4.6590680667430195</v>
      </c>
    </row>
    <row r="448" spans="1:10" x14ac:dyDescent="0.3">
      <c r="A448" s="3">
        <f t="shared" si="28"/>
        <v>2292</v>
      </c>
      <c r="G448" s="3">
        <f>carbondioxide!L548</f>
        <v>1104.0300038967625</v>
      </c>
      <c r="H448" s="3">
        <f t="shared" si="25"/>
        <v>7.436239488404806</v>
      </c>
      <c r="I448" s="3">
        <f t="shared" si="27"/>
        <v>7.4686420697058047</v>
      </c>
      <c r="J448" s="3">
        <f t="shared" si="26"/>
        <v>4.6749866023787581</v>
      </c>
    </row>
    <row r="449" spans="1:10" x14ac:dyDescent="0.3">
      <c r="A449" s="3">
        <f t="shared" si="28"/>
        <v>2293</v>
      </c>
      <c r="G449" s="3">
        <f>carbondioxide!L549</f>
        <v>1104.4879165411653</v>
      </c>
      <c r="H449" s="3">
        <f t="shared" si="25"/>
        <v>7.4384580193571592</v>
      </c>
      <c r="I449" s="3">
        <f t="shared" si="27"/>
        <v>7.4756083605237764</v>
      </c>
      <c r="J449" s="3">
        <f t="shared" si="26"/>
        <v>4.6908545654331757</v>
      </c>
    </row>
    <row r="450" spans="1:10" x14ac:dyDescent="0.3">
      <c r="A450" s="3">
        <f t="shared" si="28"/>
        <v>2294</v>
      </c>
      <c r="G450" s="3">
        <f>carbondioxide!L550</f>
        <v>1104.9412076598251</v>
      </c>
      <c r="H450" s="3">
        <f t="shared" si="25"/>
        <v>7.4406532538566887</v>
      </c>
      <c r="I450" s="3">
        <f t="shared" si="27"/>
        <v>7.4825265751045835</v>
      </c>
      <c r="J450" s="3">
        <f t="shared" si="26"/>
        <v>4.7066719669892905</v>
      </c>
    </row>
    <row r="451" spans="1:10" x14ac:dyDescent="0.3">
      <c r="A451" s="3">
        <f t="shared" si="28"/>
        <v>2295</v>
      </c>
      <c r="G451" s="3">
        <f>carbondioxide!L551</f>
        <v>1105.3899354153309</v>
      </c>
      <c r="H451" s="3">
        <f t="shared" si="25"/>
        <v>7.4428255016960758</v>
      </c>
      <c r="I451" s="3">
        <f t="shared" si="27"/>
        <v>7.4893972497726171</v>
      </c>
      <c r="J451" s="3">
        <f t="shared" si="26"/>
        <v>4.7224388211633856</v>
      </c>
    </row>
    <row r="452" spans="1:10" x14ac:dyDescent="0.3">
      <c r="A452" s="3">
        <f t="shared" si="28"/>
        <v>2296</v>
      </c>
      <c r="G452" s="3">
        <f>carbondioxide!L552</f>
        <v>1105.8341568939677</v>
      </c>
      <c r="H452" s="3">
        <f t="shared" si="25"/>
        <v>7.4449750666822254</v>
      </c>
      <c r="I452" s="3">
        <f t="shared" si="27"/>
        <v>7.4962209122040697</v>
      </c>
      <c r="J452" s="3">
        <f t="shared" si="26"/>
        <v>4.7381551450378865</v>
      </c>
    </row>
    <row r="453" spans="1:10" x14ac:dyDescent="0.3">
      <c r="A453" s="3">
        <f t="shared" si="28"/>
        <v>2297</v>
      </c>
      <c r="G453" s="3">
        <f>carbondioxide!L553</f>
        <v>1106.2739281285142</v>
      </c>
      <c r="H453" s="3">
        <f t="shared" si="25"/>
        <v>7.4471022467705295</v>
      </c>
      <c r="I453" s="3">
        <f t="shared" si="27"/>
        <v>7.5029980815619357</v>
      </c>
      <c r="J453" s="3">
        <f t="shared" si="26"/>
        <v>4.7538209585953908</v>
      </c>
    </row>
    <row r="454" spans="1:10" x14ac:dyDescent="0.3">
      <c r="A454" s="3">
        <f t="shared" si="28"/>
        <v>2298</v>
      </c>
      <c r="G454" s="3">
        <f>carbondioxide!L554</f>
        <v>1106.7093041206504</v>
      </c>
      <c r="H454" s="3">
        <f t="shared" si="25"/>
        <v>7.4492073341964424</v>
      </c>
      <c r="I454" s="3">
        <f t="shared" si="27"/>
        <v>7.5097292686299477</v>
      </c>
      <c r="J454" s="3">
        <f t="shared" si="26"/>
        <v>4.7694362846538407</v>
      </c>
    </row>
    <row r="455" spans="1:10" x14ac:dyDescent="0.3">
      <c r="A455" s="3">
        <f t="shared" si="28"/>
        <v>2299</v>
      </c>
      <c r="G455" s="3">
        <f>carbondioxide!L555</f>
        <v>1107.1403388629865</v>
      </c>
      <c r="H455" s="3">
        <f t="shared" ref="H455:H456" si="29">H$3*LN(G455/G$3)</f>
        <v>7.4512906156044139</v>
      </c>
      <c r="I455" s="3">
        <f t="shared" si="27"/>
        <v>7.5164149759454011</v>
      </c>
      <c r="J455" s="3">
        <f t="shared" ref="J455:J456" si="30">J454+J$3*(I454-J454)</f>
        <v>4.7850011488028255</v>
      </c>
    </row>
    <row r="456" spans="1:10" x14ac:dyDescent="0.3">
      <c r="A456" s="3">
        <f t="shared" si="28"/>
        <v>2300</v>
      </c>
      <c r="G456" s="3">
        <f>carbondioxide!L556</f>
        <v>1107.5670853607066</v>
      </c>
      <c r="H456" s="3">
        <f t="shared" si="29"/>
        <v>7.4533523721742334</v>
      </c>
      <c r="I456" s="3">
        <f t="shared" ref="I456" si="31">I455+I$3*(I$4*H456-I455)+I$5*(J455-I455)</f>
        <v>7.523055697930852</v>
      </c>
      <c r="J456" s="3">
        <f t="shared" si="30"/>
        <v>4.8005155793409955</v>
      </c>
    </row>
    <row r="457" spans="1:10" x14ac:dyDescent="0.3">
      <c r="A457" s="3"/>
    </row>
    <row r="458" spans="1:10" x14ac:dyDescent="0.3">
      <c r="A458" s="3"/>
    </row>
    <row r="459" spans="1:10" x14ac:dyDescent="0.3">
      <c r="A459" s="3"/>
    </row>
    <row r="460" spans="1:10" x14ac:dyDescent="0.3">
      <c r="A460" s="3"/>
    </row>
    <row r="461" spans="1:10" x14ac:dyDescent="0.3">
      <c r="A461" s="3"/>
    </row>
    <row r="462" spans="1:10" x14ac:dyDescent="0.3">
      <c r="A462" s="3"/>
    </row>
    <row r="463" spans="1:10" x14ac:dyDescent="0.3">
      <c r="A463" s="3"/>
    </row>
    <row r="464" spans="1:10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50"/>
  <sheetViews>
    <sheetView zoomScale="120" zoomScaleNormal="120" workbookViewId="0">
      <pane xSplit="1" ySplit="5" topLeftCell="BF62" activePane="bottomRight" state="frozen"/>
      <selection pane="topRight" activeCell="B1" sqref="B1"/>
      <selection pane="bottomLeft" activeCell="A6" sqref="A6"/>
      <selection pane="bottomRight" activeCell="BO67" sqref="BO67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</cols>
  <sheetData>
    <row r="1" spans="1:69" x14ac:dyDescent="0.3">
      <c r="B1" t="s">
        <v>43</v>
      </c>
      <c r="AI1" t="s">
        <v>11</v>
      </c>
      <c r="AR1" s="1"/>
      <c r="AS1" s="1"/>
      <c r="AT1" s="1"/>
      <c r="AZ1" s="13"/>
      <c r="BL1" t="s">
        <v>63</v>
      </c>
    </row>
    <row r="2" spans="1:69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57</v>
      </c>
      <c r="BL2" t="s">
        <v>25</v>
      </c>
      <c r="BM2" t="s">
        <v>26</v>
      </c>
      <c r="BN2" t="s">
        <v>27</v>
      </c>
    </row>
    <row r="3" spans="1:69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L3" s="8">
        <v>5.8778483527024656</v>
      </c>
      <c r="BM3" s="8">
        <v>3.5745087861510476</v>
      </c>
      <c r="BN3" s="8">
        <v>1.9617168218307965</v>
      </c>
    </row>
    <row r="4" spans="1:69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58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58</v>
      </c>
      <c r="BL4" s="8">
        <v>-2.3072726579415157</v>
      </c>
      <c r="BM4" s="8">
        <v>-1.7044356336003916</v>
      </c>
      <c r="BN4" s="8">
        <v>-1.2610689014879743</v>
      </c>
    </row>
    <row r="5" spans="1:69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L5" s="8">
        <v>0</v>
      </c>
      <c r="BM5" s="8">
        <v>0</v>
      </c>
      <c r="BN5" s="8">
        <v>0</v>
      </c>
    </row>
    <row r="6" spans="1:69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 t="shared" ref="BA6:BA69" si="4">(AX6*Z6+AY6*AA6+AZ6*AB6)/(Z6+AA6+AB6)</f>
        <v>0</v>
      </c>
      <c r="BB6">
        <f>BB$5*AX6^2</f>
        <v>0</v>
      </c>
      <c r="BC6">
        <f t="shared" ref="BC6:BC69" si="5">BC$5*AY6^2</f>
        <v>0</v>
      </c>
      <c r="BD6">
        <f t="shared" ref="BD6:BD69" si="6">BD$5*AZ6^2</f>
        <v>0</v>
      </c>
      <c r="BE6">
        <f t="shared" ref="BE6:BE69" si="7">BB6*AR6</f>
        <v>0</v>
      </c>
      <c r="BF6">
        <f t="shared" ref="BF6:BF69" si="8">BC6*AS6</f>
        <v>0</v>
      </c>
      <c r="BG6">
        <f t="shared" ref="BG6:BG69" si="9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8">
        <f>BL$3*temperature!$I116+BL$4*temperature!$I116^2+BL$5*temperature!$I116^6</f>
        <v>1.2113748272250675</v>
      </c>
      <c r="BM6" s="8">
        <f>BM$3*temperature!$I116+BM$4*temperature!$I116^2+BM$5*temperature!$I116^6</f>
        <v>0.7212630583391958</v>
      </c>
      <c r="BN6" s="8">
        <f>BN$3*temperature!$I116+BN$4*temperature!$I116^2+BN$5*temperature!$I116^6</f>
        <v>0.3791757788666576</v>
      </c>
      <c r="BO6" s="8"/>
      <c r="BP6" s="8"/>
      <c r="BQ6" s="8"/>
    </row>
    <row r="7" spans="1:69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0">C7/C6-1</f>
        <v>4.4742751822579585E-3</v>
      </c>
      <c r="G7" s="7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3">L7/L6-1</f>
        <v>2.7065536731051054E-2</v>
      </c>
      <c r="P7" s="7">
        <f t="shared" ref="P7:P56" si="14">M7/M6-1</f>
        <v>1.5383374150363061E-2</v>
      </c>
      <c r="Q7" s="1">
        <v>1869.6711979999998</v>
      </c>
      <c r="R7" s="1"/>
      <c r="S7" s="1"/>
      <c r="T7" s="1">
        <f t="shared" ref="T7:T56" si="15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16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17">(1+AL$5)*AL6</f>
        <v>5.6121102369488263</v>
      </c>
      <c r="AM7" s="10">
        <f t="shared" ref="AM7:AM38" si="18">(1+AM$5)*AM6</f>
        <v>0.66934006151772185</v>
      </c>
      <c r="AN7" s="10">
        <f t="shared" ref="AN7:AN38" si="19">(1+AN$5)*AN6</f>
        <v>0.28975039091570642</v>
      </c>
      <c r="AO7" s="7">
        <f>AL7/AL6-1</f>
        <v>2.0621120954280148E-2</v>
      </c>
      <c r="AP7" s="7">
        <f t="shared" ref="AP7:AP56" si="20">AM7/AM6-1</f>
        <v>2.5977173653231045E-2</v>
      </c>
      <c r="AQ7" s="7">
        <f t="shared" ref="AQ7:AQ56" si="21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>
        <v>0</v>
      </c>
      <c r="AY7">
        <v>0</v>
      </c>
      <c r="AZ7">
        <v>0</v>
      </c>
      <c r="BA7">
        <f t="shared" si="4"/>
        <v>0</v>
      </c>
      <c r="BB7">
        <f t="shared" ref="BB7:BB70" si="22">BB$5*AX7^2</f>
        <v>0</v>
      </c>
      <c r="BC7">
        <f t="shared" si="5"/>
        <v>0</v>
      </c>
      <c r="BD7">
        <f t="shared" si="6"/>
        <v>0</v>
      </c>
      <c r="BE7">
        <f t="shared" si="7"/>
        <v>0</v>
      </c>
      <c r="BF7">
        <f t="shared" si="8"/>
        <v>0</v>
      </c>
      <c r="BG7">
        <f t="shared" si="9"/>
        <v>0</v>
      </c>
      <c r="BH7">
        <f t="shared" ref="BH7:BH70" si="23">2*BB$5*AX7*AR7/Z7*1000</f>
        <v>0</v>
      </c>
      <c r="BI7">
        <f t="shared" ref="BI7:BI70" si="24">2*BC$5*AY7*AS7/AA7*1000</f>
        <v>0</v>
      </c>
      <c r="BJ7">
        <f t="shared" ref="BJ7:BJ70" si="25">2*BD$5*AZ7*AT7/AB7*1000</f>
        <v>0</v>
      </c>
      <c r="BK7" s="7">
        <f t="shared" ref="BK7:BK70" si="26">SUM(H7:J7)*SUM(B6:D6)/SUM(H6:J6)/SUM(B7:D7)-1+BK$5</f>
        <v>6.4255530852422166E-2</v>
      </c>
      <c r="BL7" s="8">
        <f>BL$3*temperature!$I117+BL$4*temperature!$I117^2+BL$5*temperature!$I117^6</f>
        <v>1.2413539884122411</v>
      </c>
      <c r="BM7" s="8">
        <f>BM$3*temperature!$I117+BM$4*temperature!$I117^2+BM$5*temperature!$I117^6</f>
        <v>0.73863494436525468</v>
      </c>
      <c r="BN7" s="8">
        <f>BN$3*temperature!$I117+BN$4*temperature!$I117^2+BN$5*temperature!$I117^6</f>
        <v>0.38778073008325392</v>
      </c>
      <c r="BO7" s="8"/>
      <c r="BP7" s="8"/>
      <c r="BQ7" s="8"/>
    </row>
    <row r="8" spans="1:69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27">B8/B7-1</f>
        <v>1.2011608277962216E-2</v>
      </c>
      <c r="F8" s="7">
        <f t="shared" si="10"/>
        <v>1.4934227690272417E-2</v>
      </c>
      <c r="G8" s="7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8">K8/K7-1</f>
        <v>4.6140630528093363E-2</v>
      </c>
      <c r="O8" s="7">
        <f t="shared" si="13"/>
        <v>1.9331405760087295E-2</v>
      </c>
      <c r="P8" s="7">
        <f t="shared" si="14"/>
        <v>1.3612154993765335E-2</v>
      </c>
      <c r="Q8" s="1">
        <v>1971.492958</v>
      </c>
      <c r="R8" s="1"/>
      <c r="S8" s="1"/>
      <c r="T8" s="1">
        <f t="shared" si="15"/>
        <v>234.56978602809116</v>
      </c>
      <c r="U8" s="1"/>
      <c r="V8" s="1"/>
      <c r="W8" s="7">
        <f t="shared" ref="W8:W56" si="29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6"/>
        <v>2.8012025142140393</v>
      </c>
      <c r="AD8" s="8"/>
      <c r="AE8" s="8"/>
      <c r="AF8" s="7">
        <f t="shared" ref="AF8:AF54" si="30">AC8/AC7-1</f>
        <v>-8.1868518598653406E-3</v>
      </c>
      <c r="AG8" s="7"/>
      <c r="AH8" s="7"/>
      <c r="AI8" s="1">
        <f t="shared" ref="AI8:AI56" si="31">(1-$AI$5)*AI7+AU7</f>
        <v>15161.168894687262</v>
      </c>
      <c r="AJ8" s="1">
        <f t="shared" ref="AJ8:AJ56" si="32">(1-$AI$5)*AJ7+AV7</f>
        <v>1670.4937536078194</v>
      </c>
      <c r="AK8" s="1">
        <f t="shared" ref="AK8:AK56" si="33">(1-$AI$5)*AK7+AW7</f>
        <v>526.15827388927767</v>
      </c>
      <c r="AL8" s="10">
        <f t="shared" si="17"/>
        <v>5.7278382409537016</v>
      </c>
      <c r="AM8" s="10">
        <f t="shared" si="18"/>
        <v>0.68672762452883207</v>
      </c>
      <c r="AN8" s="10">
        <f t="shared" si="19"/>
        <v>0.296578235488827</v>
      </c>
      <c r="AO8" s="7">
        <f t="shared" ref="AO8:AO56" si="34">AL8/AL7-1</f>
        <v>2.0621120954280148E-2</v>
      </c>
      <c r="AP8" s="7">
        <f t="shared" si="20"/>
        <v>2.5977173653231045E-2</v>
      </c>
      <c r="AQ8" s="7">
        <f t="shared" si="21"/>
        <v>2.3564574154817608E-2</v>
      </c>
      <c r="AR8" s="1">
        <f t="shared" ref="AR8:AR56" si="35">AL8*AI8^$AR$5*B8^(1-$AR$5)</f>
        <v>8040.9720755346516</v>
      </c>
      <c r="AS8" s="1">
        <f t="shared" ref="AS8:AS56" si="36">AM8*AJ8^$AR$5*C8^(1-$AR$5)</f>
        <v>890.76486958931548</v>
      </c>
      <c r="AT8" s="1">
        <f t="shared" ref="AT8:AT56" si="37">AN8*AK8^$AR$5*D8^(1-$AR$5)</f>
        <v>285.29465243098974</v>
      </c>
      <c r="AU8" s="1">
        <f t="shared" ref="AU8:AU56" si="38">$AU$5*AR8</f>
        <v>1608.1944151069304</v>
      </c>
      <c r="AV8" s="1">
        <f t="shared" ref="AV8:AV56" si="39">$AU$5*AS8</f>
        <v>178.15297391786311</v>
      </c>
      <c r="AW8" s="1">
        <f t="shared" ref="AW8:AW56" si="40">$AU$5*AT8</f>
        <v>57.058930486197951</v>
      </c>
      <c r="AX8">
        <v>0</v>
      </c>
      <c r="AY8">
        <v>0</v>
      </c>
      <c r="AZ8">
        <v>0</v>
      </c>
      <c r="BA8">
        <f t="shared" si="4"/>
        <v>0</v>
      </c>
      <c r="BB8">
        <f t="shared" si="22"/>
        <v>0</v>
      </c>
      <c r="BC8">
        <f t="shared" si="5"/>
        <v>0</v>
      </c>
      <c r="BD8">
        <f t="shared" si="6"/>
        <v>0</v>
      </c>
      <c r="BE8">
        <f t="shared" si="7"/>
        <v>0</v>
      </c>
      <c r="BF8">
        <f t="shared" si="8"/>
        <v>0</v>
      </c>
      <c r="BG8">
        <f t="shared" si="9"/>
        <v>0</v>
      </c>
      <c r="BH8">
        <f t="shared" si="23"/>
        <v>0</v>
      </c>
      <c r="BI8">
        <f t="shared" si="24"/>
        <v>0</v>
      </c>
      <c r="BJ8">
        <f t="shared" si="25"/>
        <v>0</v>
      </c>
      <c r="BK8" s="7">
        <f t="shared" si="26"/>
        <v>6.7651233799188554E-2</v>
      </c>
      <c r="BL8" s="8">
        <f>BL$3*temperature!$I118+BL$4*temperature!$I118^2+BL$5*temperature!$I118^6</f>
        <v>1.2721575205296924</v>
      </c>
      <c r="BM8" s="8">
        <f>BM$3*temperature!$I118+BM$4*temperature!$I118^2+BM$5*temperature!$I118^6</f>
        <v>0.75645463693580195</v>
      </c>
      <c r="BN8" s="8">
        <f>BN$3*temperature!$I118+BN$4*temperature!$I118^2+BN$5*temperature!$I118^6</f>
        <v>0.39657359515448665</v>
      </c>
      <c r="BO8" s="8"/>
      <c r="BP8" s="8"/>
      <c r="BQ8" s="8"/>
    </row>
    <row r="9" spans="1:69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27"/>
        <v>1.1472857576961815E-2</v>
      </c>
      <c r="F9" s="7">
        <f t="shared" si="10"/>
        <v>2.4002005327018905E-2</v>
      </c>
      <c r="G9" s="7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8"/>
        <v>3.9754761794000393E-2</v>
      </c>
      <c r="O9" s="7">
        <f t="shared" si="13"/>
        <v>-4.9414636340145979E-3</v>
      </c>
      <c r="P9" s="7">
        <f t="shared" si="14"/>
        <v>4.0228159465534929E-2</v>
      </c>
      <c r="Q9" s="1">
        <v>2097.4392969999994</v>
      </c>
      <c r="R9" s="1"/>
      <c r="S9" s="1"/>
      <c r="T9" s="1">
        <f t="shared" si="15"/>
        <v>237.29090404547492</v>
      </c>
      <c r="U9" s="1"/>
      <c r="V9" s="1"/>
      <c r="W9" s="7">
        <f t="shared" si="29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6"/>
        <v>2.7826587622513963</v>
      </c>
      <c r="AD9" s="8"/>
      <c r="AE9" s="8"/>
      <c r="AF9" s="7">
        <f t="shared" si="30"/>
        <v>-6.6199255029035786E-3</v>
      </c>
      <c r="AG9" s="7"/>
      <c r="AH9" s="7"/>
      <c r="AI9" s="1">
        <f t="shared" si="31"/>
        <v>15253.246420325468</v>
      </c>
      <c r="AJ9" s="1">
        <f t="shared" si="32"/>
        <v>1681.5973521649007</v>
      </c>
      <c r="AK9" s="1">
        <f t="shared" si="33"/>
        <v>530.60137698654785</v>
      </c>
      <c r="AL9" s="10">
        <f t="shared" si="17"/>
        <v>5.8459526861269593</v>
      </c>
      <c r="AM9" s="10">
        <f t="shared" si="18"/>
        <v>0.70456686728368834</v>
      </c>
      <c r="AN9" s="10">
        <f t="shared" si="19"/>
        <v>0.3035669753117084</v>
      </c>
      <c r="AO9" s="7">
        <f t="shared" si="34"/>
        <v>2.0621120954280148E-2</v>
      </c>
      <c r="AP9" s="7">
        <f t="shared" si="20"/>
        <v>2.5977173653231045E-2</v>
      </c>
      <c r="AQ9" s="7">
        <f t="shared" si="21"/>
        <v>2.3564574154817608E-2</v>
      </c>
      <c r="AR9" s="1">
        <f t="shared" si="35"/>
        <v>8292.059544327125</v>
      </c>
      <c r="AS9" s="1">
        <f t="shared" si="36"/>
        <v>932.64605335154022</v>
      </c>
      <c r="AT9" s="1">
        <f t="shared" si="37"/>
        <v>298.20656550399173</v>
      </c>
      <c r="AU9" s="1">
        <f t="shared" si="38"/>
        <v>1658.4119088654252</v>
      </c>
      <c r="AV9" s="1">
        <f t="shared" si="39"/>
        <v>186.52921067030806</v>
      </c>
      <c r="AW9" s="1">
        <f t="shared" si="40"/>
        <v>59.641313100798349</v>
      </c>
      <c r="AX9">
        <v>0</v>
      </c>
      <c r="AY9">
        <v>0</v>
      </c>
      <c r="AZ9">
        <v>0</v>
      </c>
      <c r="BA9">
        <f t="shared" si="4"/>
        <v>0</v>
      </c>
      <c r="BB9">
        <f t="shared" si="22"/>
        <v>0</v>
      </c>
      <c r="BC9">
        <f t="shared" si="5"/>
        <v>0</v>
      </c>
      <c r="BD9">
        <f t="shared" si="6"/>
        <v>0</v>
      </c>
      <c r="BE9">
        <f t="shared" si="7"/>
        <v>0</v>
      </c>
      <c r="BF9">
        <f t="shared" si="8"/>
        <v>0</v>
      </c>
      <c r="BG9">
        <f t="shared" si="9"/>
        <v>0</v>
      </c>
      <c r="BH9">
        <f t="shared" si="23"/>
        <v>0</v>
      </c>
      <c r="BI9">
        <f t="shared" si="24"/>
        <v>0</v>
      </c>
      <c r="BJ9">
        <f t="shared" si="25"/>
        <v>0</v>
      </c>
      <c r="BK9" s="7">
        <f t="shared" si="26"/>
        <v>5.7450470942512738E-2</v>
      </c>
      <c r="BL9" s="8">
        <f>BL$3*temperature!$I119+BL$4*temperature!$I119^2+BL$5*temperature!$I119^6</f>
        <v>1.3038182595198715</v>
      </c>
      <c r="BM9" s="8">
        <f>BM$3*temperature!$I119+BM$4*temperature!$I119^2+BM$5*temperature!$I119^6</f>
        <v>0.77473805754720426</v>
      </c>
      <c r="BN9" s="8">
        <f>BN$3*temperature!$I119+BN$4*temperature!$I119^2+BN$5*temperature!$I119^6</f>
        <v>0.40555873771283352</v>
      </c>
      <c r="BO9" s="8"/>
      <c r="BP9" s="8"/>
      <c r="BQ9" s="8"/>
    </row>
    <row r="10" spans="1:69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27"/>
        <v>1.1221189204017934E-2</v>
      </c>
      <c r="F10" s="7">
        <f t="shared" si="10"/>
        <v>2.3075207768730399E-2</v>
      </c>
      <c r="G10" s="7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8"/>
        <v>5.1935523359457392E-2</v>
      </c>
      <c r="O10" s="7">
        <f t="shared" si="13"/>
        <v>7.2869919706941344E-2</v>
      </c>
      <c r="P10" s="7">
        <f t="shared" si="14"/>
        <v>3.5313486037005015E-2</v>
      </c>
      <c r="Q10" s="1">
        <v>2194.1947959999998</v>
      </c>
      <c r="R10" s="1"/>
      <c r="S10" s="1"/>
      <c r="T10" s="1">
        <f t="shared" si="15"/>
        <v>233.36277932201324</v>
      </c>
      <c r="U10" s="1"/>
      <c r="V10" s="1"/>
      <c r="W10" s="7">
        <f t="shared" si="29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6"/>
        <v>2.7947889818749663</v>
      </c>
      <c r="AD10" s="8"/>
      <c r="AE10" s="8"/>
      <c r="AF10" s="7">
        <f t="shared" si="30"/>
        <v>4.359219243165624E-3</v>
      </c>
      <c r="AG10" s="7"/>
      <c r="AH10" s="7"/>
      <c r="AI10" s="1">
        <f t="shared" si="31"/>
        <v>15386.333687158345</v>
      </c>
      <c r="AJ10" s="1">
        <f t="shared" si="32"/>
        <v>1699.9668276187188</v>
      </c>
      <c r="AK10" s="1">
        <f t="shared" si="33"/>
        <v>537.18255238869142</v>
      </c>
      <c r="AL10" s="10">
        <f t="shared" si="17"/>
        <v>5.9665027835605819</v>
      </c>
      <c r="AM10" s="10">
        <f t="shared" si="18"/>
        <v>0.72286952314542974</v>
      </c>
      <c r="AN10" s="10">
        <f t="shared" si="19"/>
        <v>0.31072040181239485</v>
      </c>
      <c r="AO10" s="7">
        <f t="shared" si="34"/>
        <v>2.0621120954280148E-2</v>
      </c>
      <c r="AP10" s="7">
        <f t="shared" si="20"/>
        <v>2.5977173653231045E-2</v>
      </c>
      <c r="AQ10" s="7">
        <f t="shared" si="21"/>
        <v>2.3564574154817608E-2</v>
      </c>
      <c r="AR10" s="1">
        <f t="shared" si="35"/>
        <v>8553.7876507887431</v>
      </c>
      <c r="AS10" s="1">
        <f t="shared" si="36"/>
        <v>976.61702321789789</v>
      </c>
      <c r="AT10" s="1">
        <f t="shared" si="37"/>
        <v>312.01186130975947</v>
      </c>
      <c r="AU10" s="1">
        <f t="shared" si="38"/>
        <v>1710.7575301577488</v>
      </c>
      <c r="AV10" s="1">
        <f t="shared" si="39"/>
        <v>195.32340464357958</v>
      </c>
      <c r="AW10" s="1">
        <f t="shared" si="40"/>
        <v>62.402372261951896</v>
      </c>
      <c r="AX10">
        <v>0</v>
      </c>
      <c r="AY10">
        <v>0</v>
      </c>
      <c r="AZ10">
        <v>0</v>
      </c>
      <c r="BA10">
        <f t="shared" si="4"/>
        <v>0</v>
      </c>
      <c r="BB10">
        <f t="shared" si="22"/>
        <v>0</v>
      </c>
      <c r="BC10">
        <f t="shared" si="5"/>
        <v>0</v>
      </c>
      <c r="BD10">
        <f t="shared" si="6"/>
        <v>0</v>
      </c>
      <c r="BE10">
        <f t="shared" si="7"/>
        <v>0</v>
      </c>
      <c r="BF10">
        <f t="shared" si="8"/>
        <v>0</v>
      </c>
      <c r="BG10">
        <f t="shared" si="9"/>
        <v>0</v>
      </c>
      <c r="BH10">
        <f t="shared" si="23"/>
        <v>0</v>
      </c>
      <c r="BI10">
        <f t="shared" si="24"/>
        <v>0</v>
      </c>
      <c r="BJ10">
        <f t="shared" si="25"/>
        <v>0</v>
      </c>
      <c r="BK10" s="7">
        <f t="shared" si="26"/>
        <v>7.5046453543986508E-2</v>
      </c>
      <c r="BL10" s="8">
        <f>BL$3*temperature!$I120+BL$4*temperature!$I120^2+BL$5*temperature!$I120^6</f>
        <v>1.3364090510427704</v>
      </c>
      <c r="BM10" s="8">
        <f>BM$3*temperature!$I120+BM$4*temperature!$I120^2+BM$5*temperature!$I120^6</f>
        <v>0.79352384445024415</v>
      </c>
      <c r="BN10" s="8">
        <f>BN$3*temperature!$I120+BN$4*temperature!$I120^2+BN$5*temperature!$I120^6</f>
        <v>0.41475124358394444</v>
      </c>
      <c r="BO10" s="8"/>
      <c r="BP10" s="8"/>
      <c r="BQ10" s="8"/>
    </row>
    <row r="11" spans="1:69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27"/>
        <v>1.0843849345893997E-2</v>
      </c>
      <c r="F11" s="7">
        <f t="shared" si="10"/>
        <v>2.3218792043280922E-2</v>
      </c>
      <c r="G11" s="7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8"/>
        <v>4.4553182315254292E-2</v>
      </c>
      <c r="O11" s="7">
        <f t="shared" si="13"/>
        <v>6.5363156890022589E-2</v>
      </c>
      <c r="P11" s="7">
        <f t="shared" si="14"/>
        <v>7.1084306753329551E-2</v>
      </c>
      <c r="Q11" s="1">
        <v>2371.6535028912936</v>
      </c>
      <c r="R11" s="1"/>
      <c r="S11" s="1"/>
      <c r="T11" s="1">
        <f t="shared" si="15"/>
        <v>238.88727562627687</v>
      </c>
      <c r="U11" s="1"/>
      <c r="V11" s="1"/>
      <c r="W11" s="7">
        <f t="shared" si="29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6"/>
        <v>2.697524745164531</v>
      </c>
      <c r="AD11" s="8"/>
      <c r="AE11" s="8"/>
      <c r="AF11" s="7">
        <f t="shared" si="30"/>
        <v>-3.4801996623438303E-2</v>
      </c>
      <c r="AG11" s="7"/>
      <c r="AH11" s="7"/>
      <c r="AI11" s="1">
        <f t="shared" si="31"/>
        <v>15558.457848600259</v>
      </c>
      <c r="AJ11" s="1">
        <f t="shared" si="32"/>
        <v>1725.2935495004265</v>
      </c>
      <c r="AK11" s="1">
        <f t="shared" si="33"/>
        <v>545.86666941177418</v>
      </c>
      <c r="AL11" s="10">
        <f t="shared" si="17"/>
        <v>6.0895387591344337</v>
      </c>
      <c r="AM11" s="10">
        <f t="shared" si="18"/>
        <v>0.74164763027680691</v>
      </c>
      <c r="AN11" s="10">
        <f t="shared" si="19"/>
        <v>0.31804239576231774</v>
      </c>
      <c r="AO11" s="7">
        <f t="shared" si="34"/>
        <v>2.0621120954280148E-2</v>
      </c>
      <c r="AP11" s="7">
        <f t="shared" si="20"/>
        <v>2.5977173653231045E-2</v>
      </c>
      <c r="AQ11" s="7">
        <f t="shared" si="21"/>
        <v>2.3564574154817608E-2</v>
      </c>
      <c r="AR11" s="1">
        <f t="shared" si="35"/>
        <v>8825.4438169729783</v>
      </c>
      <c r="AS11" s="1">
        <f t="shared" si="36"/>
        <v>1023.5788535981193</v>
      </c>
      <c r="AT11" s="1">
        <f t="shared" si="37"/>
        <v>326.75739099029039</v>
      </c>
      <c r="AU11" s="1">
        <f t="shared" si="38"/>
        <v>1765.0887633945958</v>
      </c>
      <c r="AV11" s="1">
        <f t="shared" si="39"/>
        <v>204.71577071962386</v>
      </c>
      <c r="AW11" s="1">
        <f t="shared" si="40"/>
        <v>65.351478198058075</v>
      </c>
      <c r="AX11">
        <v>0</v>
      </c>
      <c r="AY11">
        <v>0</v>
      </c>
      <c r="AZ11">
        <v>0</v>
      </c>
      <c r="BA11">
        <f t="shared" si="4"/>
        <v>0</v>
      </c>
      <c r="BB11">
        <f t="shared" si="22"/>
        <v>0</v>
      </c>
      <c r="BC11">
        <f t="shared" si="5"/>
        <v>0</v>
      </c>
      <c r="BD11">
        <f t="shared" si="6"/>
        <v>0</v>
      </c>
      <c r="BE11">
        <f t="shared" si="7"/>
        <v>0</v>
      </c>
      <c r="BF11">
        <f t="shared" si="8"/>
        <v>0</v>
      </c>
      <c r="BG11">
        <f t="shared" si="9"/>
        <v>0</v>
      </c>
      <c r="BH11">
        <f t="shared" si="23"/>
        <v>0</v>
      </c>
      <c r="BI11">
        <f t="shared" si="24"/>
        <v>0</v>
      </c>
      <c r="BJ11">
        <f t="shared" si="25"/>
        <v>0</v>
      </c>
      <c r="BK11" s="7">
        <f t="shared" si="26"/>
        <v>6.8693189053533804E-2</v>
      </c>
      <c r="BL11" s="8">
        <f>BL$3*temperature!$I121+BL$4*temperature!$I121^2+BL$5*temperature!$I121^6</f>
        <v>1.3700075268206302</v>
      </c>
      <c r="BM11" s="8">
        <f>BM$3*temperature!$I121+BM$4*temperature!$I121^2+BM$5*temperature!$I121^6</f>
        <v>0.81285284958377091</v>
      </c>
      <c r="BN11" s="8">
        <f>BN$3*temperature!$I121+BN$4*temperature!$I121^2+BN$5*temperature!$I121^6</f>
        <v>0.42416666028709138</v>
      </c>
      <c r="BO11" s="8"/>
      <c r="BP11" s="8"/>
      <c r="BQ11" s="8"/>
    </row>
    <row r="12" spans="1:69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27"/>
        <v>9.8726777694839729E-3</v>
      </c>
      <c r="F12" s="7">
        <f t="shared" si="10"/>
        <v>2.472733384280823E-2</v>
      </c>
      <c r="G12" s="7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8"/>
        <v>4.8099640910558072E-2</v>
      </c>
      <c r="O12" s="7">
        <f t="shared" si="13"/>
        <v>2.9656771195239795E-2</v>
      </c>
      <c r="P12" s="7">
        <f t="shared" si="14"/>
        <v>-1.3606427947260302E-3</v>
      </c>
      <c r="Q12" s="1">
        <v>2485.4318011903943</v>
      </c>
      <c r="R12" s="1"/>
      <c r="S12" s="1"/>
      <c r="T12" s="1">
        <f t="shared" si="15"/>
        <v>236.5235749850483</v>
      </c>
      <c r="U12" s="1"/>
      <c r="V12" s="1"/>
      <c r="W12" s="7">
        <f t="shared" si="29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6"/>
        <v>2.6878367624889457</v>
      </c>
      <c r="AD12" s="8"/>
      <c r="AE12" s="8"/>
      <c r="AF12" s="7">
        <f t="shared" si="30"/>
        <v>-3.5914342187042259E-3</v>
      </c>
      <c r="AG12" s="7"/>
      <c r="AH12" s="7"/>
      <c r="AI12" s="1">
        <f t="shared" si="31"/>
        <v>15767.700827134828</v>
      </c>
      <c r="AJ12" s="1">
        <f t="shared" si="32"/>
        <v>1757.4799652700076</v>
      </c>
      <c r="AK12" s="1">
        <f t="shared" si="33"/>
        <v>556.63148066865483</v>
      </c>
      <c r="AL12" s="10">
        <f t="shared" si="17"/>
        <v>6.2151118744423215</v>
      </c>
      <c r="AM12" s="10">
        <f t="shared" si="18"/>
        <v>0.76091353955801477</v>
      </c>
      <c r="AN12" s="10">
        <f t="shared" si="19"/>
        <v>0.32553692938163475</v>
      </c>
      <c r="AO12" s="7">
        <f t="shared" si="34"/>
        <v>2.0621120954280148E-2</v>
      </c>
      <c r="AP12" s="7">
        <f t="shared" si="20"/>
        <v>2.5977173653231045E-2</v>
      </c>
      <c r="AQ12" s="7">
        <f t="shared" si="21"/>
        <v>2.3564574154817608E-2</v>
      </c>
      <c r="AR12" s="1">
        <f t="shared" si="35"/>
        <v>9102.7951347293456</v>
      </c>
      <c r="AS12" s="1">
        <f t="shared" si="36"/>
        <v>1074.8581088250889</v>
      </c>
      <c r="AT12" s="1">
        <f t="shared" si="37"/>
        <v>342.49754863160757</v>
      </c>
      <c r="AU12" s="1">
        <f t="shared" si="38"/>
        <v>1820.5590269458692</v>
      </c>
      <c r="AV12" s="1">
        <f t="shared" si="39"/>
        <v>214.9716217650178</v>
      </c>
      <c r="AW12" s="1">
        <f t="shared" si="40"/>
        <v>68.49950972632152</v>
      </c>
      <c r="AX12">
        <v>0</v>
      </c>
      <c r="AY12">
        <v>0</v>
      </c>
      <c r="AZ12">
        <v>0</v>
      </c>
      <c r="BA12">
        <f t="shared" si="4"/>
        <v>0</v>
      </c>
      <c r="BB12">
        <f t="shared" si="22"/>
        <v>0</v>
      </c>
      <c r="BC12">
        <f t="shared" si="5"/>
        <v>0</v>
      </c>
      <c r="BD12">
        <f t="shared" si="6"/>
        <v>0</v>
      </c>
      <c r="BE12">
        <f t="shared" si="7"/>
        <v>0</v>
      </c>
      <c r="BF12">
        <f t="shared" si="8"/>
        <v>0</v>
      </c>
      <c r="BG12">
        <f t="shared" si="9"/>
        <v>0</v>
      </c>
      <c r="BH12">
        <f t="shared" si="23"/>
        <v>0</v>
      </c>
      <c r="BI12">
        <f t="shared" si="24"/>
        <v>0</v>
      </c>
      <c r="BJ12">
        <f t="shared" si="25"/>
        <v>0</v>
      </c>
      <c r="BK12" s="7">
        <f t="shared" si="26"/>
        <v>6.5035237962948605E-2</v>
      </c>
      <c r="BL12" s="8">
        <f>BL$3*temperature!$I122+BL$4*temperature!$I122^2+BL$5*temperature!$I122^6</f>
        <v>1.4046478712678423</v>
      </c>
      <c r="BM12" s="8">
        <f>BM$3*temperature!$I122+BM$4*temperature!$I122^2+BM$5*temperature!$I122^6</f>
        <v>0.83274038984190102</v>
      </c>
      <c r="BN12" s="8">
        <f>BN$3*temperature!$I122+BN$4*temperature!$I122^2+BN$5*temperature!$I122^6</f>
        <v>0.43380747984620571</v>
      </c>
      <c r="BO12" s="8"/>
      <c r="BP12" s="8"/>
      <c r="BQ12" s="8"/>
    </row>
    <row r="13" spans="1:69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27"/>
        <v>9.0378292223478596E-3</v>
      </c>
      <c r="F13" s="7">
        <f t="shared" si="10"/>
        <v>2.3427753268803642E-2</v>
      </c>
      <c r="G13" s="7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8"/>
        <v>3.4943385013603168E-2</v>
      </c>
      <c r="O13" s="7">
        <f t="shared" si="13"/>
        <v>1.4970543202716957E-2</v>
      </c>
      <c r="P13" s="7">
        <f t="shared" si="14"/>
        <v>2.2701301248050587E-2</v>
      </c>
      <c r="Q13" s="1">
        <v>2609.7598050683955</v>
      </c>
      <c r="R13" s="1"/>
      <c r="S13" s="1"/>
      <c r="T13" s="1">
        <f t="shared" si="15"/>
        <v>237.82038632290613</v>
      </c>
      <c r="U13" s="1"/>
      <c r="V13" s="1"/>
      <c r="W13" s="7">
        <f t="shared" si="29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6"/>
        <v>2.6711978739811997</v>
      </c>
      <c r="AD13" s="8"/>
      <c r="AE13" s="8"/>
      <c r="AF13" s="7">
        <f t="shared" si="30"/>
        <v>-6.1904386233404551E-3</v>
      </c>
      <c r="AG13" s="7"/>
      <c r="AH13" s="7"/>
      <c r="AI13" s="1">
        <f t="shared" si="31"/>
        <v>16011.489771367214</v>
      </c>
      <c r="AJ13" s="1">
        <f t="shared" si="32"/>
        <v>1796.7035905080247</v>
      </c>
      <c r="AK13" s="1">
        <f t="shared" si="33"/>
        <v>569.46784232811092</v>
      </c>
      <c r="AL13" s="10">
        <f t="shared" si="17"/>
        <v>6.3432744481495797</v>
      </c>
      <c r="AM13" s="10">
        <f t="shared" si="18"/>
        <v>0.78067992271020803</v>
      </c>
      <c r="AN13" s="10">
        <f t="shared" si="19"/>
        <v>0.33320806849417989</v>
      </c>
      <c r="AO13" s="7">
        <f t="shared" si="34"/>
        <v>2.0621120954280148E-2</v>
      </c>
      <c r="AP13" s="7">
        <f t="shared" si="20"/>
        <v>2.5977173653231045E-2</v>
      </c>
      <c r="AQ13" s="7">
        <f t="shared" si="21"/>
        <v>2.3564574154817608E-2</v>
      </c>
      <c r="AR13" s="1">
        <f t="shared" si="35"/>
        <v>9386.3761279839782</v>
      </c>
      <c r="AS13" s="1">
        <f t="shared" si="36"/>
        <v>1128.3706942022791</v>
      </c>
      <c r="AT13" s="1">
        <f t="shared" si="37"/>
        <v>359.2685772943359</v>
      </c>
      <c r="AU13" s="1">
        <f t="shared" si="38"/>
        <v>1877.2752255967957</v>
      </c>
      <c r="AV13" s="1">
        <f t="shared" si="39"/>
        <v>225.67413884045584</v>
      </c>
      <c r="AW13" s="1">
        <f t="shared" si="40"/>
        <v>71.853715458867185</v>
      </c>
      <c r="AX13">
        <v>0</v>
      </c>
      <c r="AY13">
        <v>0</v>
      </c>
      <c r="AZ13">
        <v>0</v>
      </c>
      <c r="BA13">
        <f t="shared" si="4"/>
        <v>0</v>
      </c>
      <c r="BB13">
        <f t="shared" si="22"/>
        <v>0</v>
      </c>
      <c r="BC13">
        <f t="shared" si="5"/>
        <v>0</v>
      </c>
      <c r="BD13">
        <f t="shared" si="6"/>
        <v>0</v>
      </c>
      <c r="BE13">
        <f t="shared" si="7"/>
        <v>0</v>
      </c>
      <c r="BF13">
        <f t="shared" si="8"/>
        <v>0</v>
      </c>
      <c r="BG13">
        <f t="shared" si="9"/>
        <v>0</v>
      </c>
      <c r="BH13">
        <f t="shared" si="23"/>
        <v>0</v>
      </c>
      <c r="BI13">
        <f t="shared" si="24"/>
        <v>0</v>
      </c>
      <c r="BJ13">
        <f t="shared" si="25"/>
        <v>0</v>
      </c>
      <c r="BK13" s="7">
        <f t="shared" si="26"/>
        <v>5.2772381868527701E-2</v>
      </c>
      <c r="BL13" s="8">
        <f>BL$3*temperature!$I123+BL$4*temperature!$I123^2+BL$5*temperature!$I123^6</f>
        <v>1.4403824276277617</v>
      </c>
      <c r="BM13" s="8">
        <f>BM$3*temperature!$I123+BM$4*temperature!$I123^2+BM$5*temperature!$I123^6</f>
        <v>0.85321170865615525</v>
      </c>
      <c r="BN13" s="8">
        <f>BN$3*temperature!$I123+BN$4*temperature!$I123^2+BN$5*temperature!$I123^6</f>
        <v>0.44368043537613655</v>
      </c>
      <c r="BO13" s="8"/>
      <c r="BP13" s="8"/>
      <c r="BQ13" s="8"/>
    </row>
    <row r="14" spans="1:69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27"/>
        <v>8.2734628686111922E-3</v>
      </c>
      <c r="F14" s="7">
        <f t="shared" si="10"/>
        <v>2.3486244164987902E-2</v>
      </c>
      <c r="G14" s="7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8"/>
        <v>5.1820435395139697E-2</v>
      </c>
      <c r="O14" s="7">
        <f t="shared" si="13"/>
        <v>7.0579980893573202E-2</v>
      </c>
      <c r="P14" s="7">
        <f t="shared" si="14"/>
        <v>2.8946812894071527E-2</v>
      </c>
      <c r="Q14" s="1">
        <v>2771.6413588603582</v>
      </c>
      <c r="R14" s="1"/>
      <c r="S14" s="1"/>
      <c r="T14" s="1">
        <f t="shared" si="15"/>
        <v>238.15825215926691</v>
      </c>
      <c r="U14" s="1"/>
      <c r="V14" s="1"/>
      <c r="W14" s="7">
        <f t="shared" si="29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6"/>
        <v>2.6506134106401222</v>
      </c>
      <c r="AD14" s="8"/>
      <c r="AE14" s="8"/>
      <c r="AF14" s="7">
        <f t="shared" si="30"/>
        <v>-7.7060795613759225E-3</v>
      </c>
      <c r="AG14" s="7"/>
      <c r="AH14" s="7"/>
      <c r="AI14" s="1">
        <f t="shared" si="31"/>
        <v>16287.616019827288</v>
      </c>
      <c r="AJ14" s="1">
        <f t="shared" si="32"/>
        <v>1842.7073702976782</v>
      </c>
      <c r="AK14" s="1">
        <f t="shared" si="33"/>
        <v>584.37477355416706</v>
      </c>
      <c r="AL14" s="10">
        <f t="shared" si="17"/>
        <v>6.4740798777910671</v>
      </c>
      <c r="AM14" s="10">
        <f t="shared" si="18"/>
        <v>0.80095978063004214</v>
      </c>
      <c r="AN14" s="10">
        <f t="shared" si="19"/>
        <v>0.34105997473319455</v>
      </c>
      <c r="AO14" s="7">
        <f t="shared" si="34"/>
        <v>2.0621120954280148E-2</v>
      </c>
      <c r="AP14" s="7">
        <f t="shared" si="20"/>
        <v>2.5977173653231045E-2</v>
      </c>
      <c r="AQ14" s="7">
        <f t="shared" si="21"/>
        <v>2.3564574154817608E-2</v>
      </c>
      <c r="AR14" s="1">
        <f t="shared" si="35"/>
        <v>9676.3224057587577</v>
      </c>
      <c r="AS14" s="1">
        <f t="shared" si="36"/>
        <v>1185.3622500003498</v>
      </c>
      <c r="AT14" s="1">
        <f t="shared" si="37"/>
        <v>377.08070893414532</v>
      </c>
      <c r="AU14" s="1">
        <f t="shared" si="38"/>
        <v>1935.2644811517516</v>
      </c>
      <c r="AV14" s="1">
        <f t="shared" si="39"/>
        <v>237.07245000006998</v>
      </c>
      <c r="AW14" s="1">
        <f t="shared" si="40"/>
        <v>75.416141786829073</v>
      </c>
      <c r="AX14">
        <v>0</v>
      </c>
      <c r="AY14">
        <v>0</v>
      </c>
      <c r="AZ14">
        <v>0</v>
      </c>
      <c r="BA14">
        <f t="shared" si="4"/>
        <v>0</v>
      </c>
      <c r="BB14">
        <f t="shared" si="22"/>
        <v>0</v>
      </c>
      <c r="BC14">
        <f t="shared" si="5"/>
        <v>0</v>
      </c>
      <c r="BD14">
        <f t="shared" si="6"/>
        <v>0</v>
      </c>
      <c r="BE14">
        <f t="shared" si="7"/>
        <v>0</v>
      </c>
      <c r="BF14">
        <f t="shared" si="8"/>
        <v>0</v>
      </c>
      <c r="BG14">
        <f t="shared" si="9"/>
        <v>0</v>
      </c>
      <c r="BH14">
        <f t="shared" si="23"/>
        <v>0</v>
      </c>
      <c r="BI14">
        <f t="shared" si="24"/>
        <v>0</v>
      </c>
      <c r="BJ14">
        <f t="shared" si="25"/>
        <v>0</v>
      </c>
      <c r="BK14" s="7">
        <f t="shared" si="26"/>
        <v>7.2294549261994828E-2</v>
      </c>
      <c r="BL14" s="8">
        <f>BL$3*temperature!$I124+BL$4*temperature!$I124^2+BL$5*temperature!$I124^6</f>
        <v>1.4771943825530993</v>
      </c>
      <c r="BM14" s="8">
        <f>BM$3*temperature!$I124+BM$4*temperature!$I124^2+BM$5*temperature!$I124^6</f>
        <v>0.87425195968384428</v>
      </c>
      <c r="BN14" s="8">
        <f>BN$3*temperature!$I124+BN$4*temperature!$I124^2+BN$5*temperature!$I124^6</f>
        <v>0.45377238394987207</v>
      </c>
      <c r="BO14" s="8"/>
      <c r="BP14" s="8"/>
      <c r="BQ14" s="8"/>
    </row>
    <row r="15" spans="1:69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27"/>
        <v>1.0355828525681954E-2</v>
      </c>
      <c r="F15" s="7">
        <f t="shared" si="10"/>
        <v>2.4178628693027893E-2</v>
      </c>
      <c r="G15" s="7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8"/>
        <v>5.041702355277855E-2</v>
      </c>
      <c r="O15" s="7">
        <f t="shared" si="13"/>
        <v>3.4480934700570565E-2</v>
      </c>
      <c r="P15" s="7">
        <f t="shared" si="14"/>
        <v>3.9507411374135604E-2</v>
      </c>
      <c r="Q15" s="1">
        <v>2952.370692419564</v>
      </c>
      <c r="R15" s="1"/>
      <c r="S15" s="1"/>
      <c r="T15" s="1">
        <f t="shared" si="15"/>
        <v>239.03603915056789</v>
      </c>
      <c r="U15" s="1"/>
      <c r="V15" s="1"/>
      <c r="W15" s="7">
        <f t="shared" si="29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6"/>
        <v>2.6411173167387387</v>
      </c>
      <c r="AD15" s="8"/>
      <c r="AE15" s="8"/>
      <c r="AF15" s="7">
        <f t="shared" si="30"/>
        <v>-3.5826023754592651E-3</v>
      </c>
      <c r="AG15" s="7"/>
      <c r="AH15" s="7"/>
      <c r="AI15" s="1">
        <f t="shared" si="31"/>
        <v>16594.118898996312</v>
      </c>
      <c r="AJ15" s="1">
        <f t="shared" si="32"/>
        <v>1895.5090832679803</v>
      </c>
      <c r="AK15" s="1">
        <f t="shared" si="33"/>
        <v>601.35343798557938</v>
      </c>
      <c r="AL15" s="10">
        <f t="shared" si="17"/>
        <v>6.6075826620186682</v>
      </c>
      <c r="AM15" s="10">
        <f t="shared" si="18"/>
        <v>0.82176645194072262</v>
      </c>
      <c r="AN15" s="10">
        <f t="shared" si="19"/>
        <v>0.34909690779903513</v>
      </c>
      <c r="AO15" s="7">
        <f t="shared" si="34"/>
        <v>2.0621120954280148E-2</v>
      </c>
      <c r="AP15" s="7">
        <f t="shared" si="20"/>
        <v>2.5977173653231045E-2</v>
      </c>
      <c r="AQ15" s="7">
        <f t="shared" si="21"/>
        <v>2.3564574154817608E-2</v>
      </c>
      <c r="AR15" s="1">
        <f t="shared" si="35"/>
        <v>9994.7905533313224</v>
      </c>
      <c r="AS15" s="1">
        <f t="shared" si="36"/>
        <v>1246.6463148570547</v>
      </c>
      <c r="AT15" s="1">
        <f t="shared" si="37"/>
        <v>395.93208496619508</v>
      </c>
      <c r="AU15" s="1">
        <f t="shared" si="38"/>
        <v>1998.9581106662645</v>
      </c>
      <c r="AV15" s="1">
        <f t="shared" si="39"/>
        <v>249.32926297141094</v>
      </c>
      <c r="AW15" s="1">
        <f t="shared" si="40"/>
        <v>79.186416993239021</v>
      </c>
      <c r="AX15">
        <v>0</v>
      </c>
      <c r="AY15">
        <v>0</v>
      </c>
      <c r="AZ15">
        <v>0</v>
      </c>
      <c r="BA15">
        <f t="shared" si="4"/>
        <v>0</v>
      </c>
      <c r="BB15">
        <f t="shared" si="22"/>
        <v>0</v>
      </c>
      <c r="BC15">
        <f t="shared" si="5"/>
        <v>0</v>
      </c>
      <c r="BD15">
        <f t="shared" si="6"/>
        <v>0</v>
      </c>
      <c r="BE15">
        <f t="shared" si="7"/>
        <v>0</v>
      </c>
      <c r="BF15">
        <f t="shared" si="8"/>
        <v>0</v>
      </c>
      <c r="BG15">
        <f t="shared" si="9"/>
        <v>0</v>
      </c>
      <c r="BH15">
        <f t="shared" si="23"/>
        <v>0</v>
      </c>
      <c r="BI15">
        <f t="shared" si="24"/>
        <v>0</v>
      </c>
      <c r="BJ15">
        <f t="shared" si="25"/>
        <v>0</v>
      </c>
      <c r="BK15" s="7">
        <f t="shared" si="26"/>
        <v>6.9156537978306759E-2</v>
      </c>
      <c r="BL15" s="8">
        <f>BL$3*temperature!$I125+BL$4*temperature!$I125^2+BL$5*temperature!$I125^6</f>
        <v>1.5151392004004016</v>
      </c>
      <c r="BM15" s="8">
        <f>BM$3*temperature!$I125+BM$4*temperature!$I125^2+BM$5*temperature!$I125^6</f>
        <v>0.89588717346396418</v>
      </c>
      <c r="BN15" s="8">
        <f>BN$3*temperature!$I125+BN$4*temperature!$I125^2+BN$5*temperature!$I125^6</f>
        <v>0.46408928991926757</v>
      </c>
      <c r="BO15" s="8"/>
      <c r="BP15" s="8"/>
      <c r="BQ15" s="8"/>
    </row>
    <row r="16" spans="1:69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27"/>
        <v>9.0723766240810022E-3</v>
      </c>
      <c r="F16" s="7">
        <f t="shared" si="10"/>
        <v>2.4041911671104588E-2</v>
      </c>
      <c r="G16" s="7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8"/>
        <v>2.7486074893270152E-2</v>
      </c>
      <c r="O16" s="7">
        <f t="shared" si="13"/>
        <v>6.1786166681307542E-2</v>
      </c>
      <c r="P16" s="7">
        <f t="shared" si="14"/>
        <v>4.3876002224265687E-2</v>
      </c>
      <c r="Q16" s="1">
        <v>3224.0732506673107</v>
      </c>
      <c r="R16" s="1"/>
      <c r="S16" s="1"/>
      <c r="T16" s="1">
        <f t="shared" si="15"/>
        <v>251.76719217015059</v>
      </c>
      <c r="U16" s="1"/>
      <c r="V16" s="1"/>
      <c r="W16" s="7">
        <f t="shared" si="29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6"/>
        <v>2.6237360585832352</v>
      </c>
      <c r="AD16" s="8"/>
      <c r="AE16" s="8"/>
      <c r="AF16" s="7">
        <f t="shared" si="30"/>
        <v>-6.5810246464045319E-3</v>
      </c>
      <c r="AG16" s="7"/>
      <c r="AH16" s="7"/>
      <c r="AI16" s="1">
        <f t="shared" si="31"/>
        <v>16933.665119762947</v>
      </c>
      <c r="AJ16" s="1">
        <f t="shared" si="32"/>
        <v>1955.2874379125933</v>
      </c>
      <c r="AK16" s="1">
        <f t="shared" si="33"/>
        <v>620.40451118026056</v>
      </c>
      <c r="AL16" s="10">
        <f t="shared" si="17"/>
        <v>6.7438384233075599</v>
      </c>
      <c r="AM16" s="10">
        <f t="shared" si="18"/>
        <v>0.84311362176518634</v>
      </c>
      <c r="AN16" s="10">
        <f t="shared" si="19"/>
        <v>0.35732322777008302</v>
      </c>
      <c r="AO16" s="7">
        <f t="shared" si="34"/>
        <v>2.0621120954280148E-2</v>
      </c>
      <c r="AP16" s="7">
        <f t="shared" si="20"/>
        <v>2.5977173653231045E-2</v>
      </c>
      <c r="AQ16" s="7">
        <f t="shared" si="21"/>
        <v>2.3564574154817608E-2</v>
      </c>
      <c r="AR16" s="1">
        <f t="shared" si="35"/>
        <v>10316.573033869898</v>
      </c>
      <c r="AS16" s="1">
        <f t="shared" si="36"/>
        <v>1311.6926635051279</v>
      </c>
      <c r="AT16" s="1">
        <f t="shared" si="37"/>
        <v>415.83491446550767</v>
      </c>
      <c r="AU16" s="1">
        <f t="shared" si="38"/>
        <v>2063.3146067739794</v>
      </c>
      <c r="AV16" s="1">
        <f t="shared" si="39"/>
        <v>262.3385327010256</v>
      </c>
      <c r="AW16" s="1">
        <f t="shared" si="40"/>
        <v>83.166982893101533</v>
      </c>
      <c r="AX16">
        <v>0</v>
      </c>
      <c r="AY16">
        <v>0</v>
      </c>
      <c r="AZ16">
        <v>0</v>
      </c>
      <c r="BA16">
        <f t="shared" si="4"/>
        <v>0</v>
      </c>
      <c r="BB16">
        <f t="shared" si="22"/>
        <v>0</v>
      </c>
      <c r="BC16">
        <f t="shared" si="5"/>
        <v>0</v>
      </c>
      <c r="BD16">
        <f t="shared" si="6"/>
        <v>0</v>
      </c>
      <c r="BE16">
        <f t="shared" si="7"/>
        <v>0</v>
      </c>
      <c r="BF16">
        <f t="shared" si="8"/>
        <v>0</v>
      </c>
      <c r="BG16">
        <f t="shared" si="9"/>
        <v>0</v>
      </c>
      <c r="BH16">
        <f t="shared" si="23"/>
        <v>0</v>
      </c>
      <c r="BI16">
        <f t="shared" si="24"/>
        <v>0</v>
      </c>
      <c r="BJ16">
        <f t="shared" si="25"/>
        <v>0</v>
      </c>
      <c r="BK16" s="7">
        <f t="shared" si="26"/>
        <v>5.1440999330630149E-2</v>
      </c>
      <c r="BL16" s="8">
        <f>BL$3*temperature!$I126+BL$4*temperature!$I126^2+BL$5*temperature!$I126^6</f>
        <v>1.5543038237247848</v>
      </c>
      <c r="BM16" s="8">
        <f>BM$3*temperature!$I126+BM$4*temperature!$I126^2+BM$5*temperature!$I126^6</f>
        <v>0.9181605220522322</v>
      </c>
      <c r="BN16" s="8">
        <f>BN$3*temperature!$I126+BN$4*temperature!$I126^2+BN$5*temperature!$I126^6</f>
        <v>0.47464436187654513</v>
      </c>
      <c r="BO16" s="8"/>
      <c r="BP16" s="8"/>
      <c r="BQ16" s="8"/>
    </row>
    <row r="17" spans="1:69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27"/>
        <v>1.0031704437992728E-2</v>
      </c>
      <c r="F17" s="7">
        <f t="shared" si="10"/>
        <v>2.4254629006525308E-2</v>
      </c>
      <c r="G17" s="7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8"/>
        <v>2.7173273083552107E-2</v>
      </c>
      <c r="O17" s="7">
        <f t="shared" si="13"/>
        <v>3.5304918242382133E-2</v>
      </c>
      <c r="P17" s="7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ref="U17:U55" si="41">R17/I17*1000</f>
        <v>966.56782143777843</v>
      </c>
      <c r="V17" s="1">
        <f t="shared" ref="V17:V55" si="42">S17/J17*1000</f>
        <v>962.73501234469597</v>
      </c>
      <c r="W17" s="7">
        <f t="shared" si="29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6"/>
        <v>2.5476228902565792</v>
      </c>
      <c r="AD17" s="8">
        <f t="shared" ref="AD17:AD54" si="43">AA17/R17</f>
        <v>2.8423613876819047</v>
      </c>
      <c r="AE17" s="8">
        <f t="shared" ref="AE17:AE54" si="44">AB17/S17</f>
        <v>1.605279812372872</v>
      </c>
      <c r="AF17" s="7">
        <f t="shared" si="30"/>
        <v>-2.9009460794526598E-2</v>
      </c>
      <c r="AG17" s="7"/>
      <c r="AH17" s="7"/>
      <c r="AI17" s="1">
        <f t="shared" si="31"/>
        <v>17303.613214560632</v>
      </c>
      <c r="AJ17" s="1">
        <f t="shared" si="32"/>
        <v>2022.0972268223595</v>
      </c>
      <c r="AK17" s="1">
        <f t="shared" si="33"/>
        <v>641.53104295533603</v>
      </c>
      <c r="AL17" s="10">
        <f t="shared" si="17"/>
        <v>6.8829039311307074</v>
      </c>
      <c r="AM17" s="10">
        <f t="shared" si="18"/>
        <v>0.86501533072718517</v>
      </c>
      <c r="AN17" s="10">
        <f t="shared" si="19"/>
        <v>0.36574339746810991</v>
      </c>
      <c r="AO17" s="7">
        <f t="shared" si="34"/>
        <v>2.0621120954280148E-2</v>
      </c>
      <c r="AP17" s="7">
        <f t="shared" si="20"/>
        <v>2.5977173653231045E-2</v>
      </c>
      <c r="AQ17" s="7">
        <f t="shared" si="21"/>
        <v>2.3564574154817608E-2</v>
      </c>
      <c r="AR17" s="1">
        <f t="shared" si="35"/>
        <v>10659.704849185897</v>
      </c>
      <c r="AS17" s="1">
        <f t="shared" si="36"/>
        <v>1381.0659597903455</v>
      </c>
      <c r="AT17" s="1">
        <f t="shared" si="37"/>
        <v>436.81561405106328</v>
      </c>
      <c r="AU17" s="1">
        <f t="shared" si="38"/>
        <v>2131.9409698371796</v>
      </c>
      <c r="AV17" s="1">
        <f t="shared" si="39"/>
        <v>276.2131919580691</v>
      </c>
      <c r="AW17" s="1">
        <f t="shared" si="40"/>
        <v>87.363122810212658</v>
      </c>
      <c r="AX17">
        <v>0</v>
      </c>
      <c r="AY17">
        <v>0</v>
      </c>
      <c r="AZ17">
        <v>0</v>
      </c>
      <c r="BA17">
        <f t="shared" si="4"/>
        <v>0</v>
      </c>
      <c r="BB17">
        <f t="shared" si="22"/>
        <v>0</v>
      </c>
      <c r="BC17">
        <f t="shared" si="5"/>
        <v>0</v>
      </c>
      <c r="BD17">
        <f t="shared" si="6"/>
        <v>0</v>
      </c>
      <c r="BE17">
        <f t="shared" si="7"/>
        <v>0</v>
      </c>
      <c r="BF17">
        <f t="shared" si="8"/>
        <v>0</v>
      </c>
      <c r="BG17">
        <f t="shared" si="9"/>
        <v>0</v>
      </c>
      <c r="BH17">
        <f t="shared" si="23"/>
        <v>0</v>
      </c>
      <c r="BI17">
        <f t="shared" si="24"/>
        <v>0</v>
      </c>
      <c r="BJ17">
        <f t="shared" si="25"/>
        <v>0</v>
      </c>
      <c r="BK17" s="7">
        <f t="shared" si="26"/>
        <v>4.8303920805933015E-2</v>
      </c>
      <c r="BL17" s="8">
        <f>BL$3*temperature!$I127+BL$4*temperature!$I127^2+BL$5*temperature!$I127^6</f>
        <v>1.5948202751955853</v>
      </c>
      <c r="BM17" s="8">
        <f>BM$3*temperature!$I127+BM$4*temperature!$I127^2+BM$5*temperature!$I127^6</f>
        <v>0.94113968601139453</v>
      </c>
      <c r="BN17" s="8">
        <f>BN$3*temperature!$I127+BN$4*temperature!$I127^2+BN$5*temperature!$I127^6</f>
        <v>0.48546111781265744</v>
      </c>
      <c r="BO17" s="8"/>
      <c r="BP17" s="8"/>
      <c r="BQ17" s="8"/>
    </row>
    <row r="18" spans="1:69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27"/>
        <v>9.3029654959206898E-3</v>
      </c>
      <c r="F18" s="7">
        <f t="shared" si="10"/>
        <v>2.268243707841977E-2</v>
      </c>
      <c r="G18" s="7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8"/>
        <v>4.4655978300425891E-2</v>
      </c>
      <c r="O18" s="7">
        <f t="shared" si="13"/>
        <v>3.6721007527631189E-2</v>
      </c>
      <c r="P18" s="7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41"/>
        <v>960.46139471253696</v>
      </c>
      <c r="V18" s="1">
        <f t="shared" si="42"/>
        <v>962.13777894225257</v>
      </c>
      <c r="W18" s="7">
        <f t="shared" si="29"/>
        <v>-4.3801292754440668E-3</v>
      </c>
      <c r="X18" s="7">
        <f t="shared" ref="X18:X55" si="45">U18/U17-1</f>
        <v>-6.3176391659285347E-3</v>
      </c>
      <c r="Y18" s="7">
        <f t="shared" ref="Y18:Y55" si="4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6"/>
        <v>2.5416490259019571</v>
      </c>
      <c r="AD18" s="8">
        <f t="shared" si="43"/>
        <v>2.83461239009165</v>
      </c>
      <c r="AE18" s="8">
        <f t="shared" si="44"/>
        <v>1.6520463245264814</v>
      </c>
      <c r="AF18" s="7">
        <f t="shared" si="30"/>
        <v>-2.3448777986213587E-3</v>
      </c>
      <c r="AG18" s="7">
        <f t="shared" ref="AG18:AG54" si="47">AD18/AD17-1</f>
        <v>-2.7262534679217687E-3</v>
      </c>
      <c r="AH18" s="7">
        <f t="shared" ref="AH18:AH54" si="48">AE18/AE17-1</f>
        <v>2.9132934827406087E-2</v>
      </c>
      <c r="AI18" s="1">
        <f t="shared" si="31"/>
        <v>17705.192862941749</v>
      </c>
      <c r="AJ18" s="1">
        <f t="shared" si="32"/>
        <v>2096.1006960981927</v>
      </c>
      <c r="AK18" s="1">
        <f t="shared" si="33"/>
        <v>664.7410614700151</v>
      </c>
      <c r="AL18" s="10">
        <f t="shared" si="17"/>
        <v>7.0248371256112438</v>
      </c>
      <c r="AM18" s="10">
        <f t="shared" si="18"/>
        <v>0.8874859841861924</v>
      </c>
      <c r="AN18" s="10">
        <f t="shared" si="19"/>
        <v>0.3743619848793821</v>
      </c>
      <c r="AO18" s="7">
        <f t="shared" si="34"/>
        <v>2.0621120954280148E-2</v>
      </c>
      <c r="AP18" s="7">
        <f t="shared" si="20"/>
        <v>2.5977173653231045E-2</v>
      </c>
      <c r="AQ18" s="7">
        <f t="shared" si="21"/>
        <v>2.3564574154817608E-2</v>
      </c>
      <c r="AR18" s="1">
        <f t="shared" si="35"/>
        <v>11010.822038053806</v>
      </c>
      <c r="AS18" s="1">
        <f t="shared" si="36"/>
        <v>1453.0038981016521</v>
      </c>
      <c r="AT18" s="1">
        <f t="shared" si="37"/>
        <v>458.92765558057278</v>
      </c>
      <c r="AU18" s="1">
        <f t="shared" si="38"/>
        <v>2202.1644076107614</v>
      </c>
      <c r="AV18" s="1">
        <f t="shared" si="39"/>
        <v>290.60077962033046</v>
      </c>
      <c r="AW18" s="1">
        <f t="shared" si="40"/>
        <v>91.785531116114555</v>
      </c>
      <c r="AX18">
        <v>0</v>
      </c>
      <c r="AY18">
        <v>0</v>
      </c>
      <c r="AZ18">
        <v>0</v>
      </c>
      <c r="BA18">
        <f t="shared" si="4"/>
        <v>0</v>
      </c>
      <c r="BB18">
        <f t="shared" si="22"/>
        <v>0</v>
      </c>
      <c r="BC18">
        <f t="shared" si="5"/>
        <v>0</v>
      </c>
      <c r="BD18">
        <f t="shared" si="6"/>
        <v>0</v>
      </c>
      <c r="BE18">
        <f t="shared" si="7"/>
        <v>0</v>
      </c>
      <c r="BF18">
        <f t="shared" si="8"/>
        <v>0</v>
      </c>
      <c r="BG18">
        <f t="shared" si="9"/>
        <v>0</v>
      </c>
      <c r="BH18">
        <f t="shared" si="23"/>
        <v>0</v>
      </c>
      <c r="BI18">
        <f t="shared" si="24"/>
        <v>0</v>
      </c>
      <c r="BJ18">
        <f t="shared" si="25"/>
        <v>0</v>
      </c>
      <c r="BK18" s="7">
        <f t="shared" si="26"/>
        <v>6.347093856464367E-2</v>
      </c>
      <c r="BL18" s="8">
        <f>BL$3*temperature!$I128+BL$4*temperature!$I128^2+BL$5*temperature!$I128^6</f>
        <v>1.6366720931207013</v>
      </c>
      <c r="BM18" s="8">
        <f>BM$3*temperature!$I128+BM$4*temperature!$I128^2+BM$5*temperature!$I128^6</f>
        <v>0.964807045440637</v>
      </c>
      <c r="BN18" s="8">
        <f>BN$3*temperature!$I128+BN$4*temperature!$I128^2+BN$5*temperature!$I128^6</f>
        <v>0.4965216637840687</v>
      </c>
      <c r="BO18" s="8"/>
      <c r="BP18" s="8"/>
      <c r="BQ18" s="8"/>
    </row>
    <row r="19" spans="1:69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27"/>
        <v>8.234003750892116E-3</v>
      </c>
      <c r="F19" s="7">
        <f t="shared" si="10"/>
        <v>2.1618595678227326E-2</v>
      </c>
      <c r="G19" s="7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8"/>
        <v>5.5014805193318805E-2</v>
      </c>
      <c r="O19" s="7">
        <f t="shared" si="13"/>
        <v>5.906093634701115E-2</v>
      </c>
      <c r="P19" s="7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41"/>
        <v>934.74464407668324</v>
      </c>
      <c r="V19" s="1">
        <f t="shared" si="42"/>
        <v>953.358521329567</v>
      </c>
      <c r="W19" s="7">
        <f t="shared" si="29"/>
        <v>-8.5899528508527334E-3</v>
      </c>
      <c r="X19" s="7">
        <f t="shared" si="45"/>
        <v>-2.6775413126886471E-2</v>
      </c>
      <c r="Y19" s="7">
        <f t="shared" si="4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6"/>
        <v>2.5535858110607683</v>
      </c>
      <c r="AD19" s="8">
        <f t="shared" si="43"/>
        <v>2.8535309635613215</v>
      </c>
      <c r="AE19" s="8">
        <f t="shared" si="44"/>
        <v>1.6872467626084724</v>
      </c>
      <c r="AF19" s="7">
        <f t="shared" si="30"/>
        <v>4.69647265895623E-3</v>
      </c>
      <c r="AG19" s="7">
        <f t="shared" si="47"/>
        <v>6.6741306627322583E-3</v>
      </c>
      <c r="AH19" s="7">
        <f t="shared" si="48"/>
        <v>2.1307173751365927E-2</v>
      </c>
      <c r="AI19" s="1">
        <f t="shared" si="31"/>
        <v>18136.837984258334</v>
      </c>
      <c r="AJ19" s="1">
        <f t="shared" si="32"/>
        <v>2177.0914061087037</v>
      </c>
      <c r="AK19" s="1">
        <f t="shared" si="33"/>
        <v>690.05248643912819</v>
      </c>
      <c r="AL19" s="10">
        <f t="shared" si="17"/>
        <v>7.1696971416625912</v>
      </c>
      <c r="AM19" s="10">
        <f t="shared" si="18"/>
        <v>0.91054036171220576</v>
      </c>
      <c r="AN19" s="10">
        <f t="shared" si="19"/>
        <v>0.38318366563281703</v>
      </c>
      <c r="AO19" s="7">
        <f t="shared" si="34"/>
        <v>2.0621120954280148E-2</v>
      </c>
      <c r="AP19" s="7">
        <f t="shared" si="20"/>
        <v>2.5977173653231045E-2</v>
      </c>
      <c r="AQ19" s="7">
        <f t="shared" si="21"/>
        <v>2.3564574154817608E-2</v>
      </c>
      <c r="AR19" s="1">
        <f t="shared" si="35"/>
        <v>11366.468416722841</v>
      </c>
      <c r="AS19" s="1">
        <f t="shared" si="36"/>
        <v>1528.0178012114277</v>
      </c>
      <c r="AT19" s="1">
        <f t="shared" si="37"/>
        <v>482.28840869984691</v>
      </c>
      <c r="AU19" s="1">
        <f t="shared" si="38"/>
        <v>2273.2936833445683</v>
      </c>
      <c r="AV19" s="1">
        <f t="shared" si="39"/>
        <v>305.60356024228554</v>
      </c>
      <c r="AW19" s="1">
        <f t="shared" si="40"/>
        <v>96.457681739969388</v>
      </c>
      <c r="AX19">
        <v>0</v>
      </c>
      <c r="AY19">
        <v>0</v>
      </c>
      <c r="AZ19">
        <v>0</v>
      </c>
      <c r="BA19">
        <f t="shared" si="4"/>
        <v>0</v>
      </c>
      <c r="BB19">
        <f t="shared" si="22"/>
        <v>0</v>
      </c>
      <c r="BC19">
        <f t="shared" si="5"/>
        <v>0</v>
      </c>
      <c r="BD19">
        <f t="shared" si="6"/>
        <v>0</v>
      </c>
      <c r="BE19">
        <f t="shared" si="7"/>
        <v>0</v>
      </c>
      <c r="BF19">
        <f t="shared" si="8"/>
        <v>0</v>
      </c>
      <c r="BG19">
        <f t="shared" si="9"/>
        <v>0</v>
      </c>
      <c r="BH19">
        <f t="shared" si="23"/>
        <v>0</v>
      </c>
      <c r="BI19">
        <f t="shared" si="24"/>
        <v>0</v>
      </c>
      <c r="BJ19">
        <f t="shared" si="25"/>
        <v>0</v>
      </c>
      <c r="BK19" s="7">
        <f t="shared" si="26"/>
        <v>7.4891970679945102E-2</v>
      </c>
      <c r="BL19" s="8">
        <f>BL$3*temperature!$I129+BL$4*temperature!$I129^2+BL$5*temperature!$I129^6</f>
        <v>1.6798517919154707</v>
      </c>
      <c r="BM19" s="8">
        <f>BM$3*temperature!$I129+BM$4*temperature!$I129^2+BM$5*temperature!$I129^6</f>
        <v>0.98914945123225717</v>
      </c>
      <c r="BN19" s="8">
        <f>BN$3*temperature!$I129+BN$4*temperature!$I129^2+BN$5*temperature!$I129^6</f>
        <v>0.50780949174080514</v>
      </c>
      <c r="BO19" s="8"/>
      <c r="BP19" s="8"/>
      <c r="BQ19" s="8"/>
    </row>
    <row r="20" spans="1:69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27"/>
        <v>9.4078969561326442E-3</v>
      </c>
      <c r="F20" s="7">
        <f t="shared" si="10"/>
        <v>2.0288190996412991E-2</v>
      </c>
      <c r="G20" s="7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8"/>
        <v>3.702554030689198E-3</v>
      </c>
      <c r="O20" s="7">
        <f t="shared" si="13"/>
        <v>3.9827927127819018E-2</v>
      </c>
      <c r="P20" s="7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41"/>
        <v>922.20792846727261</v>
      </c>
      <c r="V20" s="1">
        <f t="shared" si="42"/>
        <v>933.54702847794022</v>
      </c>
      <c r="W20" s="7">
        <f t="shared" si="29"/>
        <v>-2.4798612970081124E-2</v>
      </c>
      <c r="X20" s="7">
        <f t="shared" si="45"/>
        <v>-1.3411914889112975E-2</v>
      </c>
      <c r="Y20" s="7">
        <f t="shared" si="4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6"/>
        <v>2.5209714956491069</v>
      </c>
      <c r="AD20" s="8">
        <f t="shared" si="43"/>
        <v>2.8281856834735843</v>
      </c>
      <c r="AE20" s="8">
        <f t="shared" si="44"/>
        <v>1.6578699567928139</v>
      </c>
      <c r="AF20" s="7">
        <f t="shared" si="30"/>
        <v>-1.2771967666171058E-2</v>
      </c>
      <c r="AG20" s="7">
        <f t="shared" si="47"/>
        <v>-8.8820764208933367E-3</v>
      </c>
      <c r="AH20" s="7">
        <f t="shared" si="48"/>
        <v>-1.7411090343561919E-2</v>
      </c>
      <c r="AI20" s="1">
        <f t="shared" si="31"/>
        <v>18596.447869177071</v>
      </c>
      <c r="AJ20" s="1">
        <f t="shared" si="32"/>
        <v>2264.9858257401193</v>
      </c>
      <c r="AK20" s="1">
        <f t="shared" si="33"/>
        <v>717.50491953518485</v>
      </c>
      <c r="AL20" s="10">
        <f t="shared" si="17"/>
        <v>7.3175443336263726</v>
      </c>
      <c r="AM20" s="10">
        <f t="shared" si="18"/>
        <v>0.9341936268066795</v>
      </c>
      <c r="AN20" s="10">
        <f t="shared" si="19"/>
        <v>0.39221322553653637</v>
      </c>
      <c r="AO20" s="7">
        <f t="shared" si="34"/>
        <v>2.0621120954280148E-2</v>
      </c>
      <c r="AP20" s="7">
        <f t="shared" si="20"/>
        <v>2.5977173653231045E-2</v>
      </c>
      <c r="AQ20" s="7">
        <f t="shared" si="21"/>
        <v>2.3564574154817608E-2</v>
      </c>
      <c r="AR20" s="1">
        <f t="shared" si="35"/>
        <v>11746.734262470169</v>
      </c>
      <c r="AS20" s="1">
        <f t="shared" si="36"/>
        <v>1605.7656572216438</v>
      </c>
      <c r="AT20" s="1">
        <f t="shared" si="37"/>
        <v>507.05898804871407</v>
      </c>
      <c r="AU20" s="1">
        <f t="shared" si="38"/>
        <v>2349.346852494034</v>
      </c>
      <c r="AV20" s="1">
        <f t="shared" si="39"/>
        <v>321.15313144432878</v>
      </c>
      <c r="AW20" s="1">
        <f t="shared" si="40"/>
        <v>101.41179760974282</v>
      </c>
      <c r="AX20">
        <v>0</v>
      </c>
      <c r="AY20">
        <v>0</v>
      </c>
      <c r="AZ20">
        <v>0</v>
      </c>
      <c r="BA20">
        <f t="shared" si="4"/>
        <v>0</v>
      </c>
      <c r="BB20">
        <f t="shared" si="22"/>
        <v>0</v>
      </c>
      <c r="BC20">
        <f t="shared" si="5"/>
        <v>0</v>
      </c>
      <c r="BD20">
        <f t="shared" si="6"/>
        <v>0</v>
      </c>
      <c r="BE20">
        <f t="shared" si="7"/>
        <v>0</v>
      </c>
      <c r="BF20">
        <f t="shared" si="8"/>
        <v>0</v>
      </c>
      <c r="BG20">
        <f t="shared" si="9"/>
        <v>0</v>
      </c>
      <c r="BH20">
        <f t="shared" si="23"/>
        <v>0</v>
      </c>
      <c r="BI20">
        <f t="shared" si="24"/>
        <v>0</v>
      </c>
      <c r="BJ20">
        <f t="shared" si="25"/>
        <v>0</v>
      </c>
      <c r="BK20" s="7">
        <f t="shared" si="26"/>
        <v>3.0247627033290508E-2</v>
      </c>
      <c r="BL20" s="8">
        <f>BL$3*temperature!$I130+BL$4*temperature!$I130^2+BL$5*temperature!$I130^6</f>
        <v>1.7244167366708303</v>
      </c>
      <c r="BM20" s="8">
        <f>BM$3*temperature!$I130+BM$4*temperature!$I130^2+BM$5*temperature!$I130^6</f>
        <v>1.014189424285415</v>
      </c>
      <c r="BN20" s="8">
        <f>BN$3*temperature!$I130+BN$4*temperature!$I130^2+BN$5*temperature!$I130^6</f>
        <v>0.51932359729052313</v>
      </c>
      <c r="BO20" s="8"/>
      <c r="BP20" s="8"/>
      <c r="BQ20" s="8"/>
    </row>
    <row r="21" spans="1:69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27"/>
        <v>8.8105353141860743E-3</v>
      </c>
      <c r="F21" s="7">
        <f t="shared" si="10"/>
        <v>1.8518710548682371E-2</v>
      </c>
      <c r="G21" s="7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8"/>
        <v>-6.9934151144723788E-3</v>
      </c>
      <c r="O21" s="7">
        <f t="shared" si="13"/>
        <v>3.2214178305982166E-2</v>
      </c>
      <c r="P21" s="7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41"/>
        <v>931.35755780438399</v>
      </c>
      <c r="V21" s="1">
        <f t="shared" si="42"/>
        <v>928.01965757292055</v>
      </c>
      <c r="W21" s="7">
        <f t="shared" si="29"/>
        <v>-2.2411231897511597E-2</v>
      </c>
      <c r="X21" s="7">
        <f t="shared" si="45"/>
        <v>9.9214385982544506E-3</v>
      </c>
      <c r="Y21" s="7">
        <f t="shared" si="4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6"/>
        <v>2.4988921333566081</v>
      </c>
      <c r="AD21" s="8">
        <f t="shared" si="43"/>
        <v>2.8289948800713747</v>
      </c>
      <c r="AE21" s="8">
        <f t="shared" si="44"/>
        <v>1.6524296755249401</v>
      </c>
      <c r="AF21" s="7">
        <f t="shared" si="30"/>
        <v>-8.7582752643594608E-3</v>
      </c>
      <c r="AG21" s="7">
        <f t="shared" si="47"/>
        <v>2.8611862457217363E-4</v>
      </c>
      <c r="AH21" s="7">
        <f t="shared" si="48"/>
        <v>-3.2814885423209095E-3</v>
      </c>
      <c r="AI21" s="1">
        <f t="shared" si="31"/>
        <v>19086.149934753397</v>
      </c>
      <c r="AJ21" s="1">
        <f t="shared" si="32"/>
        <v>2359.6403746104361</v>
      </c>
      <c r="AK21" s="1">
        <f t="shared" si="33"/>
        <v>747.16622519140924</v>
      </c>
      <c r="AL21" s="10">
        <f t="shared" si="17"/>
        <v>7.468440300418389</v>
      </c>
      <c r="AM21" s="10">
        <f t="shared" si="18"/>
        <v>0.95846133687597834</v>
      </c>
      <c r="AN21" s="10">
        <f t="shared" si="19"/>
        <v>0.40145556317419229</v>
      </c>
      <c r="AO21" s="7">
        <f t="shared" si="34"/>
        <v>2.0621120954280148E-2</v>
      </c>
      <c r="AP21" s="7">
        <f t="shared" si="20"/>
        <v>2.5977173653231045E-2</v>
      </c>
      <c r="AQ21" s="7">
        <f t="shared" si="21"/>
        <v>2.3564574154817608E-2</v>
      </c>
      <c r="AR21" s="1">
        <f t="shared" si="35"/>
        <v>12136.320857069124</v>
      </c>
      <c r="AS21" s="1">
        <f t="shared" si="36"/>
        <v>1685.5868679662808</v>
      </c>
      <c r="AT21" s="1">
        <f t="shared" si="37"/>
        <v>533.38429875367615</v>
      </c>
      <c r="AU21" s="1">
        <f t="shared" si="38"/>
        <v>2427.2641714138249</v>
      </c>
      <c r="AV21" s="1">
        <f t="shared" si="39"/>
        <v>337.11737359325616</v>
      </c>
      <c r="AW21" s="1">
        <f t="shared" si="40"/>
        <v>106.67685975073523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22"/>
        <v>0</v>
      </c>
      <c r="BC21">
        <f t="shared" si="5"/>
        <v>0</v>
      </c>
      <c r="BD21">
        <f t="shared" si="6"/>
        <v>0</v>
      </c>
      <c r="BE21">
        <f t="shared" si="7"/>
        <v>0</v>
      </c>
      <c r="BF21">
        <f t="shared" si="8"/>
        <v>0</v>
      </c>
      <c r="BG21">
        <f t="shared" si="9"/>
        <v>0</v>
      </c>
      <c r="BH21">
        <f t="shared" si="23"/>
        <v>0</v>
      </c>
      <c r="BI21">
        <f t="shared" si="24"/>
        <v>0</v>
      </c>
      <c r="BJ21">
        <f t="shared" si="25"/>
        <v>0</v>
      </c>
      <c r="BK21" s="7">
        <f t="shared" si="26"/>
        <v>2.0173876499010562E-2</v>
      </c>
      <c r="BL21" s="8">
        <f>BL$3*temperature!$I131+BL$4*temperature!$I131^2+BL$5*temperature!$I131^6</f>
        <v>1.7701748923828049</v>
      </c>
      <c r="BM21" s="8">
        <f>BM$3*temperature!$I131+BM$4*temperature!$I131^2+BM$5*temperature!$I131^6</f>
        <v>1.0398087956305249</v>
      </c>
      <c r="BN21" s="8">
        <f>BN$3*temperature!$I131+BN$4*temperature!$I131^2+BN$5*temperature!$I131^6</f>
        <v>0.53099763008037404</v>
      </c>
      <c r="BO21" s="8"/>
      <c r="BP21" s="8"/>
      <c r="BQ21" s="8"/>
    </row>
    <row r="22" spans="1:69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27"/>
        <v>6.9846288060895212E-3</v>
      </c>
      <c r="F22" s="7">
        <f t="shared" si="10"/>
        <v>1.7251625849825869E-2</v>
      </c>
      <c r="G22" s="7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8"/>
        <v>4.0893369020279735E-2</v>
      </c>
      <c r="O22" s="7">
        <f t="shared" si="13"/>
        <v>4.2868323293207E-2</v>
      </c>
      <c r="P22" s="7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41"/>
        <v>918.92731212169167</v>
      </c>
      <c r="V22" s="1">
        <f t="shared" si="42"/>
        <v>912.48467178528426</v>
      </c>
      <c r="W22" s="7">
        <f t="shared" si="29"/>
        <v>1.519830866653149E-2</v>
      </c>
      <c r="X22" s="7">
        <f t="shared" si="45"/>
        <v>-1.3346373343440576E-2</v>
      </c>
      <c r="Y22" s="7">
        <f t="shared" si="4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6"/>
        <v>2.4636134916384531</v>
      </c>
      <c r="AD22" s="8">
        <f t="shared" si="43"/>
        <v>2.8412829323529851</v>
      </c>
      <c r="AE22" s="8">
        <f t="shared" si="44"/>
        <v>1.7017794034614855</v>
      </c>
      <c r="AF22" s="7">
        <f t="shared" si="30"/>
        <v>-1.411771290454511E-2</v>
      </c>
      <c r="AG22" s="7">
        <f t="shared" si="47"/>
        <v>4.3436106470791103E-3</v>
      </c>
      <c r="AH22" s="7">
        <f t="shared" si="48"/>
        <v>2.9864948970290017E-2</v>
      </c>
      <c r="AI22" s="1">
        <f t="shared" si="31"/>
        <v>19604.799112691886</v>
      </c>
      <c r="AJ22" s="1">
        <f t="shared" si="32"/>
        <v>2460.7937107426487</v>
      </c>
      <c r="AK22" s="1">
        <f t="shared" si="33"/>
        <v>779.12646242300366</v>
      </c>
      <c r="AL22" s="10">
        <f t="shared" si="17"/>
        <v>7.6224479111931371</v>
      </c>
      <c r="AM22" s="10">
        <f t="shared" si="18"/>
        <v>0.98335945346391362</v>
      </c>
      <c r="AN22" s="10">
        <f t="shared" si="19"/>
        <v>0.41091569256247462</v>
      </c>
      <c r="AO22" s="7">
        <f t="shared" si="34"/>
        <v>2.0621120954280148E-2</v>
      </c>
      <c r="AP22" s="7">
        <f t="shared" si="20"/>
        <v>2.5977173653231045E-2</v>
      </c>
      <c r="AQ22" s="7">
        <f t="shared" si="21"/>
        <v>2.3564574154817608E-2</v>
      </c>
      <c r="AR22" s="1">
        <f t="shared" si="35"/>
        <v>12522.720493719629</v>
      </c>
      <c r="AS22" s="1">
        <f t="shared" si="36"/>
        <v>1767.9803332996653</v>
      </c>
      <c r="AT22" s="1">
        <f t="shared" si="37"/>
        <v>561.37624208675288</v>
      </c>
      <c r="AU22" s="1">
        <f t="shared" si="38"/>
        <v>2504.544098743926</v>
      </c>
      <c r="AV22" s="1">
        <f t="shared" si="39"/>
        <v>353.59606665993306</v>
      </c>
      <c r="AW22" s="1">
        <f t="shared" si="40"/>
        <v>112.27524841735058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22"/>
        <v>0</v>
      </c>
      <c r="BC22">
        <f t="shared" si="5"/>
        <v>0</v>
      </c>
      <c r="BD22">
        <f t="shared" si="6"/>
        <v>0</v>
      </c>
      <c r="BE22">
        <f t="shared" si="7"/>
        <v>0</v>
      </c>
      <c r="BF22">
        <f t="shared" si="8"/>
        <v>0</v>
      </c>
      <c r="BG22">
        <f t="shared" si="9"/>
        <v>0</v>
      </c>
      <c r="BH22">
        <f t="shared" si="23"/>
        <v>0</v>
      </c>
      <c r="BI22">
        <f t="shared" si="24"/>
        <v>0</v>
      </c>
      <c r="BJ22">
        <f t="shared" si="25"/>
        <v>0</v>
      </c>
      <c r="BK22" s="7">
        <f t="shared" si="26"/>
        <v>6.1508636266423861E-2</v>
      </c>
      <c r="BL22" s="8">
        <f>BL$3*temperature!$I132+BL$4*temperature!$I132^2+BL$5*temperature!$I132^6</f>
        <v>1.8169181573041699</v>
      </c>
      <c r="BM22" s="8">
        <f>BM$3*temperature!$I132+BM$4*temperature!$I132^2+BM$5*temperature!$I132^6</f>
        <v>1.0658811463545013</v>
      </c>
      <c r="BN22" s="8">
        <f>BN$3*temperature!$I132+BN$4*temperature!$I132^2+BN$5*temperature!$I132^6</f>
        <v>0.54276235580271104</v>
      </c>
      <c r="BO22" s="8"/>
      <c r="BP22" s="8"/>
      <c r="BQ22" s="8"/>
    </row>
    <row r="23" spans="1:69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27"/>
        <v>7.3482904106083602E-3</v>
      </c>
      <c r="F23" s="7">
        <f t="shared" si="10"/>
        <v>1.6168595294302479E-2</v>
      </c>
      <c r="G23" s="7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8"/>
        <v>3.1697706905913892E-2</v>
      </c>
      <c r="O23" s="7">
        <f t="shared" si="13"/>
        <v>2.9855040327190441E-2</v>
      </c>
      <c r="P23" s="7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41"/>
        <v>930.19975001883006</v>
      </c>
      <c r="V23" s="1">
        <f t="shared" si="42"/>
        <v>900.51487180944673</v>
      </c>
      <c r="W23" s="7">
        <f t="shared" si="29"/>
        <v>-1.4602190653870806E-2</v>
      </c>
      <c r="X23" s="7">
        <f t="shared" si="45"/>
        <v>1.2266952726774027E-2</v>
      </c>
      <c r="Y23" s="7">
        <f t="shared" si="4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6"/>
        <v>2.4545082380311687</v>
      </c>
      <c r="AD23" s="8">
        <f t="shared" si="43"/>
        <v>2.8172710428917731</v>
      </c>
      <c r="AE23" s="8">
        <f t="shared" si="44"/>
        <v>1.7962150035071196</v>
      </c>
      <c r="AF23" s="7">
        <f t="shared" si="30"/>
        <v>-3.6958937098646727E-3</v>
      </c>
      <c r="AG23" s="7">
        <f t="shared" si="47"/>
        <v>-8.4510729951581265E-3</v>
      </c>
      <c r="AH23" s="7">
        <f t="shared" si="48"/>
        <v>5.5492268770880981E-2</v>
      </c>
      <c r="AI23" s="1">
        <f t="shared" si="31"/>
        <v>20148.863300166624</v>
      </c>
      <c r="AJ23" s="1">
        <f t="shared" si="32"/>
        <v>2568.3104063283172</v>
      </c>
      <c r="AK23" s="1">
        <f t="shared" si="33"/>
        <v>813.48906459805391</v>
      </c>
      <c r="AL23" s="10">
        <f t="shared" si="17"/>
        <v>7.7796313315375505</v>
      </c>
      <c r="AM23" s="10">
        <f t="shared" si="18"/>
        <v>1.008904352750092</v>
      </c>
      <c r="AN23" s="10">
        <f t="shared" si="19"/>
        <v>0.4205987458712413</v>
      </c>
      <c r="AO23" s="7">
        <f t="shared" si="34"/>
        <v>2.0621120954280148E-2</v>
      </c>
      <c r="AP23" s="7">
        <f t="shared" si="20"/>
        <v>2.5977173653231045E-2</v>
      </c>
      <c r="AQ23" s="7">
        <f t="shared" si="21"/>
        <v>2.3564574154817608E-2</v>
      </c>
      <c r="AR23" s="1">
        <f t="shared" si="35"/>
        <v>12926.608401519468</v>
      </c>
      <c r="AS23" s="1">
        <f t="shared" si="36"/>
        <v>1853.1142854562922</v>
      </c>
      <c r="AT23" s="1">
        <f t="shared" si="37"/>
        <v>591.08301482606362</v>
      </c>
      <c r="AU23" s="1">
        <f t="shared" si="38"/>
        <v>2585.321680303894</v>
      </c>
      <c r="AV23" s="1">
        <f t="shared" si="39"/>
        <v>370.62285709125848</v>
      </c>
      <c r="AW23" s="1">
        <f t="shared" si="40"/>
        <v>118.21660296521273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22"/>
        <v>0</v>
      </c>
      <c r="BC23">
        <f t="shared" si="5"/>
        <v>0</v>
      </c>
      <c r="BD23">
        <f t="shared" si="6"/>
        <v>0</v>
      </c>
      <c r="BE23">
        <f t="shared" si="7"/>
        <v>0</v>
      </c>
      <c r="BF23">
        <f t="shared" si="8"/>
        <v>0</v>
      </c>
      <c r="BG23">
        <f t="shared" si="9"/>
        <v>0</v>
      </c>
      <c r="BH23">
        <f t="shared" si="23"/>
        <v>0</v>
      </c>
      <c r="BI23">
        <f t="shared" si="24"/>
        <v>0</v>
      </c>
      <c r="BJ23">
        <f t="shared" si="25"/>
        <v>0</v>
      </c>
      <c r="BK23" s="7">
        <f t="shared" si="26"/>
        <v>5.2648442643014909E-2</v>
      </c>
      <c r="BL23" s="8">
        <f>BL$3*temperature!$I133+BL$4*temperature!$I133^2+BL$5*temperature!$I133^6</f>
        <v>1.8647434240547101</v>
      </c>
      <c r="BM23" s="8">
        <f>BM$3*temperature!$I133+BM$4*temperature!$I133^2+BM$5*temperature!$I133^6</f>
        <v>1.0924501281334165</v>
      </c>
      <c r="BN23" s="8">
        <f>BN$3*temperature!$I133+BN$4*temperature!$I133^2+BN$5*temperature!$I133^6</f>
        <v>0.55462522463368302</v>
      </c>
      <c r="BO23" s="8"/>
      <c r="BP23" s="8"/>
      <c r="BQ23" s="8"/>
    </row>
    <row r="24" spans="1:69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27"/>
        <v>7.2592798295529892E-3</v>
      </c>
      <c r="F24" s="7">
        <f t="shared" si="10"/>
        <v>1.6032358762138932E-2</v>
      </c>
      <c r="G24" s="7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8"/>
        <v>3.4275712981129303E-2</v>
      </c>
      <c r="O24" s="7">
        <f t="shared" si="13"/>
        <v>1.6033509673959889E-2</v>
      </c>
      <c r="P24" s="7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41"/>
        <v>953.04866684438355</v>
      </c>
      <c r="V24" s="1">
        <f t="shared" si="42"/>
        <v>887.72358916796884</v>
      </c>
      <c r="W24" s="7">
        <f t="shared" si="29"/>
        <v>-1.0600046355257464E-2</v>
      </c>
      <c r="X24" s="7">
        <f t="shared" si="45"/>
        <v>2.4563451909217271E-2</v>
      </c>
      <c r="Y24" s="7">
        <f t="shared" si="4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6"/>
        <v>2.4498286870526638</v>
      </c>
      <c r="AD24" s="8">
        <f t="shared" si="43"/>
        <v>2.81064944312521</v>
      </c>
      <c r="AE24" s="8">
        <f t="shared" si="44"/>
        <v>1.831713986286849</v>
      </c>
      <c r="AF24" s="7">
        <f t="shared" si="30"/>
        <v>-1.9065126390688247E-3</v>
      </c>
      <c r="AG24" s="7">
        <f t="shared" si="47"/>
        <v>-2.3503595024234603E-3</v>
      </c>
      <c r="AH24" s="7">
        <f t="shared" si="48"/>
        <v>1.9763214710052823E-2</v>
      </c>
      <c r="AI24" s="1">
        <f t="shared" si="31"/>
        <v>20719.298650453857</v>
      </c>
      <c r="AJ24" s="1">
        <f t="shared" si="32"/>
        <v>2682.1022227867443</v>
      </c>
      <c r="AK24" s="1">
        <f t="shared" si="33"/>
        <v>850.35676110346128</v>
      </c>
      <c r="AL24" s="10">
        <f t="shared" si="17"/>
        <v>7.9400560502048938</v>
      </c>
      <c r="AM24" s="10">
        <f t="shared" si="18"/>
        <v>1.0351128363209818</v>
      </c>
      <c r="AN24" s="10">
        <f t="shared" si="19"/>
        <v>0.43050997620774745</v>
      </c>
      <c r="AO24" s="7">
        <f t="shared" si="34"/>
        <v>2.0621120954280148E-2</v>
      </c>
      <c r="AP24" s="7">
        <f t="shared" si="20"/>
        <v>2.5977173653231045E-2</v>
      </c>
      <c r="AQ24" s="7">
        <f t="shared" si="21"/>
        <v>2.3564574154817608E-2</v>
      </c>
      <c r="AR24" s="1">
        <f t="shared" si="35"/>
        <v>13344.031722777712</v>
      </c>
      <c r="AS24" s="1">
        <f t="shared" si="36"/>
        <v>1942.3679221830037</v>
      </c>
      <c r="AT24" s="1">
        <f t="shared" si="37"/>
        <v>622.57783732422467</v>
      </c>
      <c r="AU24" s="1">
        <f t="shared" si="38"/>
        <v>2668.8063445555426</v>
      </c>
      <c r="AV24" s="1">
        <f t="shared" si="39"/>
        <v>388.47358443660073</v>
      </c>
      <c r="AW24" s="1">
        <f t="shared" si="40"/>
        <v>124.51556746484493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22"/>
        <v>0</v>
      </c>
      <c r="BC24">
        <f t="shared" si="5"/>
        <v>0</v>
      </c>
      <c r="BD24">
        <f t="shared" si="6"/>
        <v>0</v>
      </c>
      <c r="BE24">
        <f t="shared" si="7"/>
        <v>0</v>
      </c>
      <c r="BF24">
        <f t="shared" si="8"/>
        <v>0</v>
      </c>
      <c r="BG24">
        <f t="shared" si="9"/>
        <v>0</v>
      </c>
      <c r="BH24">
        <f t="shared" si="23"/>
        <v>0</v>
      </c>
      <c r="BI24">
        <f t="shared" si="24"/>
        <v>0</v>
      </c>
      <c r="BJ24">
        <f t="shared" si="25"/>
        <v>0</v>
      </c>
      <c r="BK24" s="7">
        <f t="shared" si="26"/>
        <v>5.298173514030588E-2</v>
      </c>
      <c r="BL24" s="8">
        <f>BL$3*temperature!$I134+BL$4*temperature!$I134^2+BL$5*temperature!$I134^6</f>
        <v>1.9136186649180167</v>
      </c>
      <c r="BM24" s="8">
        <f>BM$3*temperature!$I134+BM$4*temperature!$I134^2+BM$5*temperature!$I134^6</f>
        <v>1.1194864269039402</v>
      </c>
      <c r="BN24" s="8">
        <f>BN$3*temperature!$I134+BN$4*temperature!$I134^2+BN$5*temperature!$I134^6</f>
        <v>0.56655951675071636</v>
      </c>
      <c r="BO24" s="8"/>
      <c r="BP24" s="8"/>
      <c r="BQ24" s="8"/>
    </row>
    <row r="25" spans="1:69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27"/>
        <v>7.1710102906858975E-3</v>
      </c>
      <c r="F25" s="7">
        <f t="shared" si="10"/>
        <v>1.6106980972057983E-2</v>
      </c>
      <c r="G25" s="7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8"/>
        <v>3.1199121385352857E-2</v>
      </c>
      <c r="O25" s="7">
        <f t="shared" si="13"/>
        <v>3.4800518287731563E-2</v>
      </c>
      <c r="P25" s="7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41"/>
        <v>937.57902753538292</v>
      </c>
      <c r="V25" s="1">
        <f t="shared" si="42"/>
        <v>902.67990564339846</v>
      </c>
      <c r="W25" s="7">
        <f t="shared" si="29"/>
        <v>-1.449065348024936E-2</v>
      </c>
      <c r="X25" s="7">
        <f t="shared" si="45"/>
        <v>-1.6231741197668126E-2</v>
      </c>
      <c r="Y25" s="7">
        <f t="shared" si="4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6"/>
        <v>2.4496385895153021</v>
      </c>
      <c r="AD25" s="8">
        <f t="shared" si="43"/>
        <v>2.7832867863149318</v>
      </c>
      <c r="AE25" s="8">
        <f t="shared" si="44"/>
        <v>1.8505048501277181</v>
      </c>
      <c r="AF25" s="7">
        <f t="shared" si="30"/>
        <v>-7.7596257389900281E-5</v>
      </c>
      <c r="AG25" s="7">
        <f t="shared" si="47"/>
        <v>-9.73535026831851E-3</v>
      </c>
      <c r="AH25" s="7">
        <f t="shared" si="48"/>
        <v>1.0258623333963213E-2</v>
      </c>
      <c r="AI25" s="1">
        <f t="shared" si="31"/>
        <v>21316.175129964013</v>
      </c>
      <c r="AJ25" s="1">
        <f t="shared" si="32"/>
        <v>2802.3655849446704</v>
      </c>
      <c r="AK25" s="1">
        <f t="shared" si="33"/>
        <v>889.8366524579601</v>
      </c>
      <c r="AL25" s="10">
        <f t="shared" si="17"/>
        <v>8.1037889063999327</v>
      </c>
      <c r="AM25" s="10">
        <f t="shared" si="18"/>
        <v>1.0620021422207806</v>
      </c>
      <c r="AN25" s="10">
        <f t="shared" si="19"/>
        <v>0.44065476046648366</v>
      </c>
      <c r="AO25" s="7">
        <f t="shared" si="34"/>
        <v>2.0621120954280148E-2</v>
      </c>
      <c r="AP25" s="7">
        <f t="shared" si="20"/>
        <v>2.5977173653231045E-2</v>
      </c>
      <c r="AQ25" s="7">
        <f t="shared" si="21"/>
        <v>2.3564574154817608E-2</v>
      </c>
      <c r="AR25" s="1">
        <f t="shared" si="35"/>
        <v>13775.299073981647</v>
      </c>
      <c r="AS25" s="1">
        <f t="shared" si="36"/>
        <v>2036.2478405779661</v>
      </c>
      <c r="AT25" s="1">
        <f t="shared" si="37"/>
        <v>655.92537283621471</v>
      </c>
      <c r="AU25" s="1">
        <f t="shared" si="38"/>
        <v>2755.0598147963296</v>
      </c>
      <c r="AV25" s="1">
        <f t="shared" si="39"/>
        <v>407.24956811559326</v>
      </c>
      <c r="AW25" s="1">
        <f t="shared" si="40"/>
        <v>131.18507456724294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22"/>
        <v>0</v>
      </c>
      <c r="BC25">
        <f t="shared" si="5"/>
        <v>0</v>
      </c>
      <c r="BD25">
        <f t="shared" si="6"/>
        <v>0</v>
      </c>
      <c r="BE25">
        <f t="shared" si="7"/>
        <v>0</v>
      </c>
      <c r="BF25">
        <f t="shared" si="8"/>
        <v>0</v>
      </c>
      <c r="BG25">
        <f t="shared" si="9"/>
        <v>0</v>
      </c>
      <c r="BH25">
        <f t="shared" si="23"/>
        <v>0</v>
      </c>
      <c r="BI25">
        <f t="shared" si="24"/>
        <v>0</v>
      </c>
      <c r="BJ25">
        <f t="shared" si="25"/>
        <v>0</v>
      </c>
      <c r="BK25" s="7">
        <f t="shared" si="26"/>
        <v>5.1730956327600025E-2</v>
      </c>
      <c r="BL25" s="8">
        <f>BL$3*temperature!$I135+BL$4*temperature!$I135^2+BL$5*temperature!$I135^6</f>
        <v>1.9634099015386433</v>
      </c>
      <c r="BM25" s="8">
        <f>BM$3*temperature!$I135+BM$4*temperature!$I135^2+BM$5*temperature!$I135^6</f>
        <v>1.1469040007366094</v>
      </c>
      <c r="BN25" s="8">
        <f>BN$3*temperature!$I135+BN$4*temperature!$I135^2+BN$5*temperature!$I135^6</f>
        <v>0.5785130773335353</v>
      </c>
      <c r="BO25" s="8"/>
      <c r="BP25" s="8"/>
      <c r="BQ25" s="8"/>
    </row>
    <row r="26" spans="1:69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27"/>
        <v>6.9399655695143725E-3</v>
      </c>
      <c r="F26" s="7">
        <f t="shared" si="10"/>
        <v>1.5668442836691332E-2</v>
      </c>
      <c r="G26" s="7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8"/>
        <v>1.9866883309723526E-2</v>
      </c>
      <c r="O26" s="7">
        <f t="shared" si="13"/>
        <v>3.1415457728710017E-2</v>
      </c>
      <c r="P26" s="7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41"/>
        <v>902.87289581321522</v>
      </c>
      <c r="V26" s="1">
        <f t="shared" si="42"/>
        <v>880.94465297742408</v>
      </c>
      <c r="W26" s="7">
        <f t="shared" si="29"/>
        <v>-5.1281902986994754E-2</v>
      </c>
      <c r="X26" s="7">
        <f t="shared" si="45"/>
        <v>-3.7016753471331154E-2</v>
      </c>
      <c r="Y26" s="7">
        <f t="shared" si="46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6"/>
        <v>2.4457874406053151</v>
      </c>
      <c r="AD26" s="8">
        <f t="shared" si="43"/>
        <v>2.8182464047647726</v>
      </c>
      <c r="AE26" s="8">
        <f t="shared" si="44"/>
        <v>1.871783504022132</v>
      </c>
      <c r="AF26" s="7">
        <f t="shared" si="30"/>
        <v>-1.5721294261408225E-3</v>
      </c>
      <c r="AG26" s="7">
        <f t="shared" si="47"/>
        <v>1.2560552014162951E-2</v>
      </c>
      <c r="AH26" s="7">
        <f t="shared" si="48"/>
        <v>1.1498837137846607E-2</v>
      </c>
      <c r="AI26" s="1">
        <f t="shared" si="31"/>
        <v>21939.617431763942</v>
      </c>
      <c r="AJ26" s="1">
        <f t="shared" si="32"/>
        <v>2929.3785945657969</v>
      </c>
      <c r="AK26" s="1">
        <f t="shared" si="33"/>
        <v>932.03806177940703</v>
      </c>
      <c r="AL26" s="10">
        <f t="shared" si="17"/>
        <v>8.2708981176267589</v>
      </c>
      <c r="AM26" s="10">
        <f t="shared" si="18"/>
        <v>1.0895899562893532</v>
      </c>
      <c r="AN26" s="10">
        <f t="shared" si="19"/>
        <v>0.45103860224616948</v>
      </c>
      <c r="AO26" s="7">
        <f t="shared" si="34"/>
        <v>2.0621120954280148E-2</v>
      </c>
      <c r="AP26" s="7">
        <f t="shared" si="20"/>
        <v>2.5977173653231045E-2</v>
      </c>
      <c r="AQ26" s="7">
        <f t="shared" si="21"/>
        <v>2.3564574154817608E-2</v>
      </c>
      <c r="AR26" s="1">
        <f t="shared" si="35"/>
        <v>14219.109702597792</v>
      </c>
      <c r="AS26" s="1">
        <f t="shared" si="36"/>
        <v>2134.1259420488577</v>
      </c>
      <c r="AT26" s="1">
        <f t="shared" si="37"/>
        <v>691.18551481508996</v>
      </c>
      <c r="AU26" s="1">
        <f t="shared" si="38"/>
        <v>2843.8219405195587</v>
      </c>
      <c r="AV26" s="1">
        <f t="shared" si="39"/>
        <v>426.82518840977156</v>
      </c>
      <c r="AW26" s="1">
        <f t="shared" si="40"/>
        <v>138.237102963018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22"/>
        <v>0</v>
      </c>
      <c r="BC26">
        <f t="shared" si="5"/>
        <v>0</v>
      </c>
      <c r="BD26">
        <f t="shared" si="6"/>
        <v>0</v>
      </c>
      <c r="BE26">
        <f t="shared" si="7"/>
        <v>0</v>
      </c>
      <c r="BF26">
        <f t="shared" si="8"/>
        <v>0</v>
      </c>
      <c r="BG26">
        <f t="shared" si="9"/>
        <v>0</v>
      </c>
      <c r="BH26">
        <f t="shared" si="23"/>
        <v>0</v>
      </c>
      <c r="BI26">
        <f t="shared" si="24"/>
        <v>0</v>
      </c>
      <c r="BJ26">
        <f t="shared" si="25"/>
        <v>0</v>
      </c>
      <c r="BK26" s="7">
        <f t="shared" si="26"/>
        <v>4.2806571653571907E-2</v>
      </c>
      <c r="BL26" s="8">
        <f>BL$3*temperature!$I136+BL$4*temperature!$I136^2+BL$5*temperature!$I136^6</f>
        <v>2.0141932957809603</v>
      </c>
      <c r="BM26" s="8">
        <f>BM$3*temperature!$I136+BM$4*temperature!$I136^2+BM$5*temperature!$I136^6</f>
        <v>1.174731991391714</v>
      </c>
      <c r="BN26" s="8">
        <f>BN$3*temperature!$I136+BN$4*temperature!$I136^2+BN$5*temperature!$I136^6</f>
        <v>0.59048333673398323</v>
      </c>
      <c r="BO26" s="8"/>
      <c r="BP26" s="8"/>
      <c r="BQ26" s="8"/>
    </row>
    <row r="27" spans="1:69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27"/>
        <v>6.9168601659503892E-3</v>
      </c>
      <c r="F27" s="7">
        <f t="shared" si="10"/>
        <v>1.5817996879959884E-2</v>
      </c>
      <c r="G27" s="7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8"/>
        <v>8.3770125689435204E-3</v>
      </c>
      <c r="O27" s="7">
        <f t="shared" si="13"/>
        <v>3.3044380272222451E-3</v>
      </c>
      <c r="P27" s="7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41"/>
        <v>899.9089338975441</v>
      </c>
      <c r="V27" s="1">
        <f t="shared" si="42"/>
        <v>881.70150629598425</v>
      </c>
      <c r="W27" s="7">
        <f t="shared" si="29"/>
        <v>-4.1487321329563676E-2</v>
      </c>
      <c r="X27" s="7">
        <f t="shared" si="45"/>
        <v>-3.2828119322393379E-3</v>
      </c>
      <c r="Y27" s="7">
        <f t="shared" si="4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6"/>
        <v>2.4149199480729333</v>
      </c>
      <c r="AD27" s="8">
        <f t="shared" si="43"/>
        <v>2.735183012324311</v>
      </c>
      <c r="AE27" s="8">
        <f t="shared" si="44"/>
        <v>1.8350201755581217</v>
      </c>
      <c r="AF27" s="7">
        <f t="shared" si="30"/>
        <v>-1.2620676686745269E-2</v>
      </c>
      <c r="AG27" s="7">
        <f t="shared" si="47"/>
        <v>-2.9473431528211025E-2</v>
      </c>
      <c r="AH27" s="7">
        <f t="shared" si="48"/>
        <v>-1.9640801612479497E-2</v>
      </c>
      <c r="AI27" s="1">
        <f t="shared" si="31"/>
        <v>22589.477629107107</v>
      </c>
      <c r="AJ27" s="1">
        <f t="shared" si="32"/>
        <v>3063.265923518989</v>
      </c>
      <c r="AK27" s="1">
        <f t="shared" si="33"/>
        <v>977.0713585644844</v>
      </c>
      <c r="AL27" s="10">
        <f t="shared" si="17"/>
        <v>8.4414533081108676</v>
      </c>
      <c r="AM27" s="10">
        <f t="shared" si="18"/>
        <v>1.1178944237946982</v>
      </c>
      <c r="AN27" s="10">
        <f t="shared" si="19"/>
        <v>0.4616671348354846</v>
      </c>
      <c r="AO27" s="7">
        <f t="shared" si="34"/>
        <v>2.0621120954280148E-2</v>
      </c>
      <c r="AP27" s="7">
        <f t="shared" si="20"/>
        <v>2.5977173653231045E-2</v>
      </c>
      <c r="AQ27" s="7">
        <f t="shared" si="21"/>
        <v>2.3564574154817608E-2</v>
      </c>
      <c r="AR27" s="1">
        <f t="shared" si="35"/>
        <v>14678.013210257626</v>
      </c>
      <c r="AS27" s="1">
        <f t="shared" si="36"/>
        <v>2237.1355800170063</v>
      </c>
      <c r="AT27" s="1">
        <f t="shared" si="37"/>
        <v>728.41369484042536</v>
      </c>
      <c r="AU27" s="1">
        <f t="shared" si="38"/>
        <v>2935.6026420515254</v>
      </c>
      <c r="AV27" s="1">
        <f t="shared" si="39"/>
        <v>447.4271160034013</v>
      </c>
      <c r="AW27" s="1">
        <f t="shared" si="40"/>
        <v>145.68273896808509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22"/>
        <v>0</v>
      </c>
      <c r="BC27">
        <f t="shared" si="5"/>
        <v>0</v>
      </c>
      <c r="BD27">
        <f t="shared" si="6"/>
        <v>0</v>
      </c>
      <c r="BE27">
        <f t="shared" si="7"/>
        <v>0</v>
      </c>
      <c r="BF27">
        <f t="shared" si="8"/>
        <v>0</v>
      </c>
      <c r="BG27">
        <f t="shared" si="9"/>
        <v>0</v>
      </c>
      <c r="BH27">
        <f t="shared" si="23"/>
        <v>0</v>
      </c>
      <c r="BI27">
        <f t="shared" si="24"/>
        <v>0</v>
      </c>
      <c r="BJ27">
        <f t="shared" si="25"/>
        <v>0</v>
      </c>
      <c r="BK27" s="7">
        <f t="shared" si="26"/>
        <v>2.9448153818693784E-2</v>
      </c>
      <c r="BL27" s="8">
        <f>BL$3*temperature!$I137+BL$4*temperature!$I137^2+BL$5*temperature!$I137^6</f>
        <v>2.0657178112797956</v>
      </c>
      <c r="BM27" s="8">
        <f>BM$3*temperature!$I137+BM$4*temperature!$I137^2+BM$5*temperature!$I137^6</f>
        <v>1.2028196037044427</v>
      </c>
      <c r="BN27" s="8">
        <f>BN$3*temperature!$I137+BN$4*temperature!$I137^2+BN$5*temperature!$I137^6</f>
        <v>0.60238955657225768</v>
      </c>
      <c r="BO27" s="8"/>
      <c r="BP27" s="8"/>
      <c r="BQ27" s="8"/>
    </row>
    <row r="28" spans="1:69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27"/>
        <v>6.1984829573309419E-3</v>
      </c>
      <c r="F28" s="7">
        <f t="shared" si="10"/>
        <v>1.6820629902325246E-2</v>
      </c>
      <c r="G28" s="7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8"/>
        <v>-2.7494350847778737E-3</v>
      </c>
      <c r="O28" s="7">
        <f t="shared" si="13"/>
        <v>-1.2558306585870205E-2</v>
      </c>
      <c r="P28" s="7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41"/>
        <v>927.07388067722479</v>
      </c>
      <c r="V28" s="1">
        <f t="shared" si="42"/>
        <v>889.61113157263264</v>
      </c>
      <c r="W28" s="7">
        <f t="shared" si="29"/>
        <v>-2.8187302532176051E-2</v>
      </c>
      <c r="X28" s="7">
        <f t="shared" si="45"/>
        <v>3.0186328589969724E-2</v>
      </c>
      <c r="Y28" s="7">
        <f t="shared" si="4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6"/>
        <v>2.3856263347113855</v>
      </c>
      <c r="AD28" s="8">
        <f t="shared" si="43"/>
        <v>2.7388918519516774</v>
      </c>
      <c r="AE28" s="8">
        <f t="shared" si="44"/>
        <v>1.8382081108631489</v>
      </c>
      <c r="AF28" s="7">
        <f t="shared" si="30"/>
        <v>-1.2130262696667726E-2</v>
      </c>
      <c r="AG28" s="7">
        <f t="shared" si="47"/>
        <v>1.3559749423182055E-3</v>
      </c>
      <c r="AH28" s="7">
        <f t="shared" si="48"/>
        <v>1.7372753430668908E-3</v>
      </c>
      <c r="AI28" s="1">
        <f t="shared" si="31"/>
        <v>23266.132508247923</v>
      </c>
      <c r="AJ28" s="1">
        <f t="shared" si="32"/>
        <v>3204.3664471704915</v>
      </c>
      <c r="AK28" s="1">
        <f t="shared" si="33"/>
        <v>1025.0469616761211</v>
      </c>
      <c r="AL28" s="10">
        <f t="shared" si="17"/>
        <v>8.6155255378073292</v>
      </c>
      <c r="AM28" s="10">
        <f t="shared" si="18"/>
        <v>1.1469341613675916</v>
      </c>
      <c r="AN28" s="10">
        <f t="shared" si="19"/>
        <v>0.47254612426915754</v>
      </c>
      <c r="AO28" s="7">
        <f t="shared" si="34"/>
        <v>2.0621120954280148E-2</v>
      </c>
      <c r="AP28" s="7">
        <f t="shared" si="20"/>
        <v>2.5977173653231045E-2</v>
      </c>
      <c r="AQ28" s="7">
        <f t="shared" si="21"/>
        <v>2.3564574154817608E-2</v>
      </c>
      <c r="AR28" s="1">
        <f t="shared" si="35"/>
        <v>15144.061131962364</v>
      </c>
      <c r="AS28" s="1">
        <f t="shared" si="36"/>
        <v>2347.129099409734</v>
      </c>
      <c r="AT28" s="1">
        <f t="shared" si="37"/>
        <v>767.66952063484507</v>
      </c>
      <c r="AU28" s="1">
        <f t="shared" si="38"/>
        <v>3028.8122263924729</v>
      </c>
      <c r="AV28" s="1">
        <f t="shared" si="39"/>
        <v>469.42581988194684</v>
      </c>
      <c r="AW28" s="1">
        <f t="shared" si="40"/>
        <v>153.53390412696902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22"/>
        <v>0</v>
      </c>
      <c r="BC28">
        <f t="shared" si="5"/>
        <v>0</v>
      </c>
      <c r="BD28">
        <f t="shared" si="6"/>
        <v>0</v>
      </c>
      <c r="BE28">
        <f t="shared" si="7"/>
        <v>0</v>
      </c>
      <c r="BF28">
        <f t="shared" si="8"/>
        <v>0</v>
      </c>
      <c r="BG28">
        <f t="shared" si="9"/>
        <v>0</v>
      </c>
      <c r="BH28">
        <f t="shared" si="23"/>
        <v>0</v>
      </c>
      <c r="BI28">
        <f t="shared" si="24"/>
        <v>0</v>
      </c>
      <c r="BJ28">
        <f t="shared" si="25"/>
        <v>0</v>
      </c>
      <c r="BK28" s="7">
        <f t="shared" si="26"/>
        <v>1.7109021078205416E-2</v>
      </c>
      <c r="BL28" s="8">
        <f>BL$3*temperature!$I138+BL$4*temperature!$I138^2+BL$5*temperature!$I138^6</f>
        <v>2.1176619430043386</v>
      </c>
      <c r="BM28" s="8">
        <f>BM$3*temperature!$I138+BM$4*temperature!$I138^2+BM$5*temperature!$I138^6</f>
        <v>1.2309796768737473</v>
      </c>
      <c r="BN28" s="8">
        <f>BN$3*temperature!$I138+BN$4*temperature!$I138^2+BN$5*temperature!$I138^6</f>
        <v>0.61413805380737951</v>
      </c>
      <c r="BO28" s="8"/>
      <c r="BP28" s="8"/>
      <c r="BQ28" s="8"/>
    </row>
    <row r="29" spans="1:69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27"/>
        <v>5.666316603642807E-3</v>
      </c>
      <c r="F29" s="7">
        <f t="shared" si="10"/>
        <v>1.6624795407551574E-2</v>
      </c>
      <c r="G29" s="7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8"/>
        <v>1.9024498519717437E-2</v>
      </c>
      <c r="O29" s="7">
        <f t="shared" si="13"/>
        <v>-1.0547563627891443E-2</v>
      </c>
      <c r="P29" s="7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41"/>
        <v>939.74627918148394</v>
      </c>
      <c r="V29" s="1">
        <f t="shared" si="42"/>
        <v>883.6069313906263</v>
      </c>
      <c r="W29" s="7">
        <f t="shared" si="29"/>
        <v>-2.0726712821921511E-2</v>
      </c>
      <c r="X29" s="7">
        <f t="shared" si="45"/>
        <v>1.3669243377886886E-2</v>
      </c>
      <c r="Y29" s="7">
        <f t="shared" si="4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6"/>
        <v>2.3750849615876435</v>
      </c>
      <c r="AD29" s="8">
        <f t="shared" si="43"/>
        <v>2.7443910675908154</v>
      </c>
      <c r="AE29" s="8">
        <f t="shared" si="44"/>
        <v>1.8865369423268037</v>
      </c>
      <c r="AF29" s="7">
        <f t="shared" si="30"/>
        <v>-4.4187025312232286E-3</v>
      </c>
      <c r="AG29" s="7">
        <f t="shared" si="47"/>
        <v>2.0078250388817498E-3</v>
      </c>
      <c r="AH29" s="7">
        <f t="shared" si="48"/>
        <v>2.6291273103436374E-2</v>
      </c>
      <c r="AI29" s="1">
        <f t="shared" si="31"/>
        <v>23968.331483815607</v>
      </c>
      <c r="AJ29" s="1">
        <f t="shared" si="32"/>
        <v>3353.3556223353889</v>
      </c>
      <c r="AK29" s="1">
        <f t="shared" si="33"/>
        <v>1076.076169635478</v>
      </c>
      <c r="AL29" s="10">
        <f t="shared" si="17"/>
        <v>8.7931873320071432</v>
      </c>
      <c r="AM29" s="10">
        <f t="shared" si="18"/>
        <v>1.1767282692462604</v>
      </c>
      <c r="AN29" s="10">
        <f t="shared" si="19"/>
        <v>0.48368147245606974</v>
      </c>
      <c r="AO29" s="7">
        <f t="shared" si="34"/>
        <v>2.0621120954280148E-2</v>
      </c>
      <c r="AP29" s="7">
        <f t="shared" si="20"/>
        <v>2.5977173653231045E-2</v>
      </c>
      <c r="AQ29" s="7">
        <f t="shared" si="21"/>
        <v>2.3564574154817608E-2</v>
      </c>
      <c r="AR29" s="1">
        <f t="shared" si="35"/>
        <v>15618.982920650913</v>
      </c>
      <c r="AS29" s="1">
        <f t="shared" si="36"/>
        <v>2462.3553193478451</v>
      </c>
      <c r="AT29" s="1">
        <f t="shared" si="37"/>
        <v>808.99433513658573</v>
      </c>
      <c r="AU29" s="1">
        <f t="shared" si="38"/>
        <v>3123.796584130183</v>
      </c>
      <c r="AV29" s="1">
        <f t="shared" si="39"/>
        <v>492.47106386956904</v>
      </c>
      <c r="AW29" s="1">
        <f t="shared" si="40"/>
        <v>161.79886702731716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22"/>
        <v>0</v>
      </c>
      <c r="BC29">
        <f t="shared" si="5"/>
        <v>0</v>
      </c>
      <c r="BD29">
        <f t="shared" si="6"/>
        <v>0</v>
      </c>
      <c r="BE29">
        <f t="shared" si="7"/>
        <v>0</v>
      </c>
      <c r="BF29">
        <f t="shared" si="8"/>
        <v>0</v>
      </c>
      <c r="BG29">
        <f t="shared" si="9"/>
        <v>0</v>
      </c>
      <c r="BH29">
        <f t="shared" si="23"/>
        <v>0</v>
      </c>
      <c r="BI29">
        <f t="shared" si="24"/>
        <v>0</v>
      </c>
      <c r="BJ29">
        <f t="shared" si="25"/>
        <v>0</v>
      </c>
      <c r="BK29" s="7">
        <f t="shared" si="26"/>
        <v>3.5451074401415789E-2</v>
      </c>
      <c r="BL29" s="8">
        <f>BL$3*temperature!$I139+BL$4*temperature!$I139^2+BL$5*temperature!$I139^6</f>
        <v>2.1698501571169837</v>
      </c>
      <c r="BM29" s="8">
        <f>BM$3*temperature!$I139+BM$4*temperature!$I139^2+BM$5*temperature!$I139^6</f>
        <v>1.2591064170339041</v>
      </c>
      <c r="BN29" s="8">
        <f>BN$3*temperature!$I139+BN$4*temperature!$I139^2+BN$5*temperature!$I139^6</f>
        <v>0.62567179899520964</v>
      </c>
      <c r="BO29" s="8"/>
      <c r="BP29" s="8"/>
      <c r="BQ29" s="8"/>
    </row>
    <row r="30" spans="1:69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27"/>
        <v>5.2636035724735741E-3</v>
      </c>
      <c r="F30" s="7">
        <f t="shared" si="10"/>
        <v>1.5904845060938921E-2</v>
      </c>
      <c r="G30" s="7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8"/>
        <v>3.5377179583490292E-2</v>
      </c>
      <c r="O30" s="7">
        <f t="shared" si="13"/>
        <v>2.5417406123961817E-2</v>
      </c>
      <c r="P30" s="7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41"/>
        <v>941.66348339372075</v>
      </c>
      <c r="V30" s="1">
        <f t="shared" si="42"/>
        <v>872.71451539045961</v>
      </c>
      <c r="W30" s="7">
        <f t="shared" si="29"/>
        <v>-1.9561938367143039E-3</v>
      </c>
      <c r="X30" s="7">
        <f t="shared" si="45"/>
        <v>2.040129612331798E-3</v>
      </c>
      <c r="Y30" s="7">
        <f t="shared" si="4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6"/>
        <v>2.3409095494429892</v>
      </c>
      <c r="AD30" s="8">
        <f t="shared" si="43"/>
        <v>2.7203543668669528</v>
      </c>
      <c r="AE30" s="8">
        <f t="shared" si="44"/>
        <v>1.9115173214066605</v>
      </c>
      <c r="AF30" s="7">
        <f t="shared" si="30"/>
        <v>-1.4389132472048205E-2</v>
      </c>
      <c r="AG30" s="7">
        <f t="shared" si="47"/>
        <v>-8.7584823488597863E-3</v>
      </c>
      <c r="AH30" s="7">
        <f t="shared" si="48"/>
        <v>1.3241394069414048E-2</v>
      </c>
      <c r="AI30" s="1">
        <f t="shared" si="31"/>
        <v>24695.294919564229</v>
      </c>
      <c r="AJ30" s="1">
        <f t="shared" si="32"/>
        <v>3510.4911239714193</v>
      </c>
      <c r="AK30" s="1">
        <f t="shared" si="33"/>
        <v>1130.2674196992473</v>
      </c>
      <c r="AL30" s="10">
        <f t="shared" si="17"/>
        <v>8.974512711554107</v>
      </c>
      <c r="AM30" s="10">
        <f t="shared" si="18"/>
        <v>1.2072963438391364</v>
      </c>
      <c r="AN30" s="10">
        <f t="shared" si="19"/>
        <v>0.49507922038107216</v>
      </c>
      <c r="AO30" s="7">
        <f t="shared" si="34"/>
        <v>2.0621120954280148E-2</v>
      </c>
      <c r="AP30" s="7">
        <f t="shared" si="20"/>
        <v>2.5977173653231045E-2</v>
      </c>
      <c r="AQ30" s="7">
        <f t="shared" si="21"/>
        <v>2.3564574154817608E-2</v>
      </c>
      <c r="AR30" s="1">
        <f t="shared" si="35"/>
        <v>16104.103440851959</v>
      </c>
      <c r="AS30" s="1">
        <f t="shared" si="36"/>
        <v>2581.9539914058173</v>
      </c>
      <c r="AT30" s="1">
        <f t="shared" si="37"/>
        <v>852.46594137172281</v>
      </c>
      <c r="AU30" s="1">
        <f t="shared" si="38"/>
        <v>3220.8206881703918</v>
      </c>
      <c r="AV30" s="1">
        <f t="shared" si="39"/>
        <v>516.39079828116348</v>
      </c>
      <c r="AW30" s="1">
        <f t="shared" si="40"/>
        <v>170.49318827434456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22"/>
        <v>0</v>
      </c>
      <c r="BC30">
        <f t="shared" si="5"/>
        <v>0</v>
      </c>
      <c r="BD30">
        <f t="shared" si="6"/>
        <v>0</v>
      </c>
      <c r="BE30">
        <f t="shared" si="7"/>
        <v>0</v>
      </c>
      <c r="BF30">
        <f t="shared" si="8"/>
        <v>0</v>
      </c>
      <c r="BG30">
        <f t="shared" si="9"/>
        <v>0</v>
      </c>
      <c r="BH30">
        <f t="shared" si="23"/>
        <v>0</v>
      </c>
      <c r="BI30">
        <f t="shared" si="24"/>
        <v>0</v>
      </c>
      <c r="BJ30">
        <f t="shared" si="25"/>
        <v>0</v>
      </c>
      <c r="BK30" s="7">
        <f t="shared" si="26"/>
        <v>5.377947418379822E-2</v>
      </c>
      <c r="BL30" s="8">
        <f>BL$3*temperature!$I140+BL$4*temperature!$I140^2+BL$5*temperature!$I140^6</f>
        <v>2.2221390489074349</v>
      </c>
      <c r="BM30" s="8">
        <f>BM$3*temperature!$I140+BM$4*temperature!$I140^2+BM$5*temperature!$I140^6</f>
        <v>1.2871125438101301</v>
      </c>
      <c r="BN30" s="8">
        <f>BN$3*temperature!$I140+BN$4*temperature!$I140^2+BN$5*temperature!$I140^6</f>
        <v>0.63694281489987825</v>
      </c>
      <c r="BO30" s="8"/>
      <c r="BP30" s="8"/>
      <c r="BQ30" s="8"/>
    </row>
    <row r="31" spans="1:69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27"/>
        <v>5.4244692212248591E-3</v>
      </c>
      <c r="F31" s="7">
        <f t="shared" si="10"/>
        <v>1.6064507173073395E-2</v>
      </c>
      <c r="G31" s="7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8"/>
        <v>2.9085819571173399E-2</v>
      </c>
      <c r="O31" s="7">
        <f t="shared" si="13"/>
        <v>1.272489895011053E-2</v>
      </c>
      <c r="P31" s="7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41"/>
        <v>947.36627196858285</v>
      </c>
      <c r="V31" s="1">
        <f t="shared" si="42"/>
        <v>874.98272398389327</v>
      </c>
      <c r="W31" s="7">
        <f t="shared" si="29"/>
        <v>-1.3011283320596201E-2</v>
      </c>
      <c r="X31" s="7">
        <f t="shared" si="45"/>
        <v>6.0560791359451915E-3</v>
      </c>
      <c r="Y31" s="7">
        <f t="shared" si="4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6"/>
        <v>2.3139111537652339</v>
      </c>
      <c r="AD31" s="8">
        <f t="shared" si="43"/>
        <v>2.8188005878676665</v>
      </c>
      <c r="AE31" s="8">
        <f t="shared" si="44"/>
        <v>1.9431513150416031</v>
      </c>
      <c r="AF31" s="7">
        <f t="shared" si="30"/>
        <v>-1.1533292981858012E-2</v>
      </c>
      <c r="AG31" s="7">
        <f t="shared" si="47"/>
        <v>3.6188748862926667E-2</v>
      </c>
      <c r="AH31" s="7">
        <f t="shared" si="48"/>
        <v>1.6549153534043626E-2</v>
      </c>
      <c r="AI31" s="1">
        <f t="shared" si="31"/>
        <v>25446.586115778198</v>
      </c>
      <c r="AJ31" s="1">
        <f t="shared" si="32"/>
        <v>3675.8328098554407</v>
      </c>
      <c r="AK31" s="1">
        <f t="shared" si="33"/>
        <v>1187.7338660036671</v>
      </c>
      <c r="AL31" s="10">
        <f t="shared" si="17"/>
        <v>9.1595772236847885</v>
      </c>
      <c r="AM31" s="10">
        <f t="shared" si="18"/>
        <v>1.2386584906139566</v>
      </c>
      <c r="AN31" s="10">
        <f t="shared" si="19"/>
        <v>0.50674555138225119</v>
      </c>
      <c r="AO31" s="7">
        <f t="shared" si="34"/>
        <v>2.0621120954280148E-2</v>
      </c>
      <c r="AP31" s="7">
        <f t="shared" si="20"/>
        <v>2.5977173653231045E-2</v>
      </c>
      <c r="AQ31" s="7">
        <f t="shared" si="21"/>
        <v>2.3564574154817608E-2</v>
      </c>
      <c r="AR31" s="1">
        <f t="shared" si="35"/>
        <v>16606.714721536202</v>
      </c>
      <c r="AS31" s="1">
        <f t="shared" si="36"/>
        <v>2707.8262661865601</v>
      </c>
      <c r="AT31" s="1">
        <f t="shared" si="37"/>
        <v>898.1602512070865</v>
      </c>
      <c r="AU31" s="1">
        <f t="shared" si="38"/>
        <v>3321.3429443072405</v>
      </c>
      <c r="AV31" s="1">
        <f t="shared" si="39"/>
        <v>541.56525323731205</v>
      </c>
      <c r="AW31" s="1">
        <f t="shared" si="40"/>
        <v>179.63205024141732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22"/>
        <v>0</v>
      </c>
      <c r="BC31">
        <f t="shared" si="5"/>
        <v>0</v>
      </c>
      <c r="BD31">
        <f t="shared" si="6"/>
        <v>0</v>
      </c>
      <c r="BE31">
        <f t="shared" si="7"/>
        <v>0</v>
      </c>
      <c r="BF31">
        <f t="shared" si="8"/>
        <v>0</v>
      </c>
      <c r="BG31">
        <f t="shared" si="9"/>
        <v>0</v>
      </c>
      <c r="BH31">
        <f t="shared" si="23"/>
        <v>0</v>
      </c>
      <c r="BI31">
        <f t="shared" si="24"/>
        <v>0</v>
      </c>
      <c r="BJ31">
        <f t="shared" si="25"/>
        <v>0</v>
      </c>
      <c r="BK31" s="7">
        <f t="shared" si="26"/>
        <v>4.6607326093668328E-2</v>
      </c>
      <c r="BL31" s="8">
        <f>BL$3*temperature!$I141+BL$4*temperature!$I141^2+BL$5*temperature!$I141^6</f>
        <v>2.274565218099367</v>
      </c>
      <c r="BM31" s="8">
        <f>BM$3*temperature!$I141+BM$4*temperature!$I141^2+BM$5*temperature!$I141^6</f>
        <v>1.3150073206000652</v>
      </c>
      <c r="BN31" s="8">
        <f>BN$3*temperature!$I141+BN$4*temperature!$I141^2+BN$5*temperature!$I141^6</f>
        <v>0.64794214102893033</v>
      </c>
      <c r="BO31" s="8"/>
      <c r="BP31" s="8"/>
      <c r="BQ31" s="8"/>
    </row>
    <row r="32" spans="1:69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27"/>
        <v>5.6829898394004097E-3</v>
      </c>
      <c r="F32" s="7">
        <f t="shared" si="10"/>
        <v>1.659902638740296E-2</v>
      </c>
      <c r="G32" s="7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8"/>
        <v>2.4431689949962587E-2</v>
      </c>
      <c r="O32" s="7">
        <f t="shared" si="13"/>
        <v>2.4840729551819818E-2</v>
      </c>
      <c r="P32" s="7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41"/>
        <v>932.00882127495822</v>
      </c>
      <c r="V32" s="1">
        <f t="shared" si="42"/>
        <v>880.29203924593799</v>
      </c>
      <c r="W32" s="7">
        <f t="shared" si="29"/>
        <v>-1.9225474792414321E-2</v>
      </c>
      <c r="X32" s="7">
        <f t="shared" si="45"/>
        <v>-1.621067917238872E-2</v>
      </c>
      <c r="Y32" s="7">
        <f t="shared" si="4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6"/>
        <v>2.2895410329228123</v>
      </c>
      <c r="AD32" s="8">
        <f t="shared" si="43"/>
        <v>2.8253717061001042</v>
      </c>
      <c r="AE32" s="8">
        <f t="shared" si="44"/>
        <v>1.9502411781325806</v>
      </c>
      <c r="AF32" s="7">
        <f t="shared" si="30"/>
        <v>-1.0532003704103454E-2</v>
      </c>
      <c r="AG32" s="7">
        <f t="shared" si="47"/>
        <v>2.3311752738808256E-3</v>
      </c>
      <c r="AH32" s="7">
        <f t="shared" si="48"/>
        <v>3.6486417892915846E-3</v>
      </c>
      <c r="AI32" s="1">
        <f t="shared" si="31"/>
        <v>26223.270448507621</v>
      </c>
      <c r="AJ32" s="1">
        <f t="shared" si="32"/>
        <v>3849.8147821072084</v>
      </c>
      <c r="AK32" s="1">
        <f t="shared" si="33"/>
        <v>1248.5925296447178</v>
      </c>
      <c r="AL32" s="10">
        <f t="shared" si="17"/>
        <v>9.3484579735044626</v>
      </c>
      <c r="AM32" s="10">
        <f t="shared" si="18"/>
        <v>1.2708353373216845</v>
      </c>
      <c r="AN32" s="10">
        <f t="shared" si="19"/>
        <v>0.51868679450542221</v>
      </c>
      <c r="AO32" s="7">
        <f t="shared" si="34"/>
        <v>2.0621120954280148E-2</v>
      </c>
      <c r="AP32" s="7">
        <f t="shared" si="20"/>
        <v>2.5977173653231045E-2</v>
      </c>
      <c r="AQ32" s="7">
        <f t="shared" si="21"/>
        <v>2.3564574154817608E-2</v>
      </c>
      <c r="AR32" s="1">
        <f t="shared" si="35"/>
        <v>17128.86655162213</v>
      </c>
      <c r="AS32" s="1">
        <f t="shared" si="36"/>
        <v>2841.1558926250655</v>
      </c>
      <c r="AT32" s="1">
        <f t="shared" si="37"/>
        <v>946.69792193630326</v>
      </c>
      <c r="AU32" s="1">
        <f t="shared" si="38"/>
        <v>3425.7733103244263</v>
      </c>
      <c r="AV32" s="1">
        <f t="shared" si="39"/>
        <v>568.23117852501309</v>
      </c>
      <c r="AW32" s="1">
        <f t="shared" si="40"/>
        <v>189.33958438726066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22"/>
        <v>0</v>
      </c>
      <c r="BC32">
        <f t="shared" si="5"/>
        <v>0</v>
      </c>
      <c r="BD32">
        <f t="shared" si="6"/>
        <v>0</v>
      </c>
      <c r="BE32">
        <f t="shared" si="7"/>
        <v>0</v>
      </c>
      <c r="BF32">
        <f t="shared" si="8"/>
        <v>0</v>
      </c>
      <c r="BG32">
        <f t="shared" si="9"/>
        <v>0</v>
      </c>
      <c r="BH32">
        <f t="shared" si="23"/>
        <v>0</v>
      </c>
      <c r="BI32">
        <f t="shared" si="24"/>
        <v>0</v>
      </c>
      <c r="BJ32">
        <f t="shared" si="25"/>
        <v>0</v>
      </c>
      <c r="BK32" s="7">
        <f t="shared" si="26"/>
        <v>4.3919983115699973E-2</v>
      </c>
      <c r="BL32" s="8">
        <f>BL$3*temperature!$I142+BL$4*temperature!$I142^2+BL$5*temperature!$I142^6</f>
        <v>2.3271213879280808</v>
      </c>
      <c r="BM32" s="8">
        <f>BM$3*temperature!$I142+BM$4*temperature!$I142^2+BM$5*temperature!$I142^6</f>
        <v>1.3427754190860772</v>
      </c>
      <c r="BN32" s="8">
        <f>BN$3*temperature!$I142+BN$4*temperature!$I142^2+BN$5*temperature!$I142^6</f>
        <v>0.65864958076805713</v>
      </c>
      <c r="BO32" s="8"/>
      <c r="BP32" s="8"/>
      <c r="BQ32" s="8"/>
    </row>
    <row r="33" spans="1:69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27"/>
        <v>5.6025935173917851E-3</v>
      </c>
      <c r="F33" s="7">
        <f t="shared" si="10"/>
        <v>1.7099851299727353E-2</v>
      </c>
      <c r="G33" s="7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8"/>
        <v>2.4970831509726343E-2</v>
      </c>
      <c r="O33" s="7">
        <f t="shared" si="13"/>
        <v>2.3738205977081428E-2</v>
      </c>
      <c r="P33" s="7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41"/>
        <v>932.08276797894018</v>
      </c>
      <c r="V33" s="1">
        <f t="shared" si="42"/>
        <v>880.90253472291624</v>
      </c>
      <c r="W33" s="7">
        <f t="shared" si="29"/>
        <v>2.521244251574295E-4</v>
      </c>
      <c r="X33" s="7">
        <f t="shared" si="45"/>
        <v>7.9341206106642304E-5</v>
      </c>
      <c r="Y33" s="7">
        <f t="shared" si="4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6"/>
        <v>2.2887742285086174</v>
      </c>
      <c r="AD33" s="8">
        <f t="shared" si="43"/>
        <v>2.8495451502593916</v>
      </c>
      <c r="AE33" s="8">
        <f t="shared" si="44"/>
        <v>1.9390383149350143</v>
      </c>
      <c r="AF33" s="7">
        <f t="shared" si="30"/>
        <v>-3.3491621384740267E-4</v>
      </c>
      <c r="AG33" s="7">
        <f t="shared" si="47"/>
        <v>8.5558456280623307E-3</v>
      </c>
      <c r="AH33" s="7">
        <f t="shared" si="48"/>
        <v>-5.7443475828427015E-3</v>
      </c>
      <c r="AI33" s="1">
        <f t="shared" si="31"/>
        <v>27026.716713981288</v>
      </c>
      <c r="AJ33" s="1">
        <f t="shared" si="32"/>
        <v>4033.0644824215005</v>
      </c>
      <c r="AK33" s="1">
        <f t="shared" si="33"/>
        <v>1313.0728610675067</v>
      </c>
      <c r="AL33" s="10">
        <f t="shared" si="17"/>
        <v>9.5412336561121034</v>
      </c>
      <c r="AM33" s="10">
        <f t="shared" si="18"/>
        <v>1.3038480475639525</v>
      </c>
      <c r="AN33" s="10">
        <f t="shared" si="19"/>
        <v>0.53090942793766982</v>
      </c>
      <c r="AO33" s="7">
        <f t="shared" si="34"/>
        <v>2.0621120954280148E-2</v>
      </c>
      <c r="AP33" s="7">
        <f t="shared" si="20"/>
        <v>2.5977173653231045E-2</v>
      </c>
      <c r="AQ33" s="7">
        <f t="shared" si="21"/>
        <v>2.3564574154817608E-2</v>
      </c>
      <c r="AR33" s="1">
        <f t="shared" si="35"/>
        <v>17666.70561109337</v>
      </c>
      <c r="AS33" s="1">
        <f t="shared" si="36"/>
        <v>2982.3780962531046</v>
      </c>
      <c r="AT33" s="1">
        <f t="shared" si="37"/>
        <v>997.71591982171071</v>
      </c>
      <c r="AU33" s="1">
        <f t="shared" si="38"/>
        <v>3533.3411222186742</v>
      </c>
      <c r="AV33" s="1">
        <f t="shared" si="39"/>
        <v>596.47561925062098</v>
      </c>
      <c r="AW33" s="1">
        <f t="shared" si="40"/>
        <v>199.54318396434215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22"/>
        <v>0</v>
      </c>
      <c r="BC33">
        <f t="shared" si="5"/>
        <v>0</v>
      </c>
      <c r="BD33">
        <f t="shared" si="6"/>
        <v>0</v>
      </c>
      <c r="BE33">
        <f t="shared" si="7"/>
        <v>0</v>
      </c>
      <c r="BF33">
        <f t="shared" si="8"/>
        <v>0</v>
      </c>
      <c r="BG33">
        <f t="shared" si="9"/>
        <v>0</v>
      </c>
      <c r="BH33">
        <f t="shared" si="23"/>
        <v>0</v>
      </c>
      <c r="BI33">
        <f t="shared" si="24"/>
        <v>0</v>
      </c>
      <c r="BJ33">
        <f t="shared" si="25"/>
        <v>0</v>
      </c>
      <c r="BK33" s="7">
        <f t="shared" si="26"/>
        <v>4.4197072041392865E-2</v>
      </c>
      <c r="BL33" s="8">
        <f>BL$3*temperature!$I143+BL$4*temperature!$I143^2+BL$5*temperature!$I143^6</f>
        <v>2.37979675164169</v>
      </c>
      <c r="BM33" s="8">
        <f>BM$3*temperature!$I143+BM$4*temperature!$I143^2+BM$5*temperature!$I143^6</f>
        <v>1.3703986763386178</v>
      </c>
      <c r="BN33" s="8">
        <f>BN$3*temperature!$I143+BN$4*temperature!$I143^2+BN$5*temperature!$I143^6</f>
        <v>0.66904263833359656</v>
      </c>
      <c r="BO33" s="8"/>
      <c r="BP33" s="8"/>
      <c r="BQ33" s="8"/>
    </row>
    <row r="34" spans="1:69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27"/>
        <v>5.8100825047127103E-3</v>
      </c>
      <c r="F34" s="7">
        <f t="shared" si="10"/>
        <v>1.6909754969087532E-2</v>
      </c>
      <c r="G34" s="7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8"/>
        <v>4.0269213754335009E-2</v>
      </c>
      <c r="O34" s="7">
        <f t="shared" si="13"/>
        <v>1.6026457708014696E-2</v>
      </c>
      <c r="P34" s="7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41"/>
        <v>930.71902837306368</v>
      </c>
      <c r="V34" s="1">
        <f t="shared" si="42"/>
        <v>854.64270394924336</v>
      </c>
      <c r="W34" s="7">
        <f t="shared" si="29"/>
        <v>-1.51105625085175E-2</v>
      </c>
      <c r="X34" s="7">
        <f t="shared" si="45"/>
        <v>-1.4631099862875141E-3</v>
      </c>
      <c r="Y34" s="7">
        <f t="shared" si="4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6"/>
        <v>2.293792180198313</v>
      </c>
      <c r="AD34" s="8">
        <f t="shared" si="43"/>
        <v>2.8876122898394789</v>
      </c>
      <c r="AE34" s="8">
        <f t="shared" si="44"/>
        <v>1.9885137845060206</v>
      </c>
      <c r="AF34" s="7">
        <f t="shared" si="30"/>
        <v>2.1924188184192506E-3</v>
      </c>
      <c r="AG34" s="7">
        <f t="shared" si="47"/>
        <v>1.3359023132734738E-2</v>
      </c>
      <c r="AH34" s="7">
        <f t="shared" si="48"/>
        <v>2.5515467739823494E-2</v>
      </c>
      <c r="AI34" s="1">
        <f t="shared" si="31"/>
        <v>27857.386164801832</v>
      </c>
      <c r="AJ34" s="1">
        <f t="shared" si="32"/>
        <v>4226.2336534299711</v>
      </c>
      <c r="AK34" s="1">
        <f t="shared" si="33"/>
        <v>1381.3087589250983</v>
      </c>
      <c r="AL34" s="10">
        <f t="shared" si="17"/>
        <v>9.737984589387839</v>
      </c>
      <c r="AM34" s="10">
        <f t="shared" si="18"/>
        <v>1.3377183347129475</v>
      </c>
      <c r="AN34" s="10">
        <f t="shared" si="19"/>
        <v>0.54342008252179885</v>
      </c>
      <c r="AO34" s="7">
        <f t="shared" si="34"/>
        <v>2.0621120954280148E-2</v>
      </c>
      <c r="AP34" s="7">
        <f t="shared" si="20"/>
        <v>2.5977173653231045E-2</v>
      </c>
      <c r="AQ34" s="7">
        <f t="shared" si="21"/>
        <v>2.3564574154817608E-2</v>
      </c>
      <c r="AR34" s="1">
        <f t="shared" si="35"/>
        <v>18224.781346912463</v>
      </c>
      <c r="AS34" s="1">
        <f t="shared" si="36"/>
        <v>3130.3290962038368</v>
      </c>
      <c r="AT34" s="1">
        <f t="shared" si="37"/>
        <v>1051.2386818989658</v>
      </c>
      <c r="AU34" s="1">
        <f t="shared" si="38"/>
        <v>3644.9562693824928</v>
      </c>
      <c r="AV34" s="1">
        <f t="shared" si="39"/>
        <v>626.06581924076738</v>
      </c>
      <c r="AW34" s="1">
        <f t="shared" si="40"/>
        <v>210.24773637979317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22"/>
        <v>0</v>
      </c>
      <c r="BC34">
        <f t="shared" si="5"/>
        <v>0</v>
      </c>
      <c r="BD34">
        <f t="shared" si="6"/>
        <v>0</v>
      </c>
      <c r="BE34">
        <f t="shared" si="7"/>
        <v>0</v>
      </c>
      <c r="BF34">
        <f t="shared" si="8"/>
        <v>0</v>
      </c>
      <c r="BG34">
        <f t="shared" si="9"/>
        <v>0</v>
      </c>
      <c r="BH34">
        <f t="shared" si="23"/>
        <v>0</v>
      </c>
      <c r="BI34">
        <f t="shared" si="24"/>
        <v>0</v>
      </c>
      <c r="BJ34">
        <f t="shared" si="25"/>
        <v>0</v>
      </c>
      <c r="BK34" s="7">
        <f t="shared" si="26"/>
        <v>5.7694154448594243E-2</v>
      </c>
      <c r="BL34" s="8">
        <f>BL$3*temperature!$I144+BL$4*temperature!$I144^2+BL$5*temperature!$I144^6</f>
        <v>2.4325527743913256</v>
      </c>
      <c r="BM34" s="8">
        <f>BM$3*temperature!$I144+BM$4*temperature!$I144^2+BM$5*temperature!$I144^6</f>
        <v>1.3978434973497664</v>
      </c>
      <c r="BN34" s="8">
        <f>BN$3*temperature!$I144+BN$4*temperature!$I144^2+BN$5*temperature!$I144^6</f>
        <v>0.67909189457428165</v>
      </c>
      <c r="BO34" s="8"/>
      <c r="BP34" s="8"/>
      <c r="BQ34" s="8"/>
    </row>
    <row r="35" spans="1:69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27"/>
        <v>6.1326994822132885E-3</v>
      </c>
      <c r="F35" s="7">
        <f t="shared" si="10"/>
        <v>1.6217519828473526E-2</v>
      </c>
      <c r="G35" s="7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8"/>
        <v>3.2799220449000632E-2</v>
      </c>
      <c r="O35" s="7">
        <f t="shared" si="13"/>
        <v>-6.5636363100640693E-5</v>
      </c>
      <c r="P35" s="7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41"/>
        <v>927.55947584821479</v>
      </c>
      <c r="V35" s="1">
        <f t="shared" si="42"/>
        <v>838.68873584744733</v>
      </c>
      <c r="W35" s="7">
        <f t="shared" si="29"/>
        <v>-2.3085892152052589E-2</v>
      </c>
      <c r="X35" s="7">
        <f t="shared" si="45"/>
        <v>-3.394743664338673E-3</v>
      </c>
      <c r="Y35" s="7">
        <f t="shared" si="4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6"/>
        <v>2.3093853587707547</v>
      </c>
      <c r="AD35" s="8">
        <f t="shared" si="43"/>
        <v>2.8609420451927874</v>
      </c>
      <c r="AE35" s="8">
        <f t="shared" si="44"/>
        <v>1.9721805144674187</v>
      </c>
      <c r="AF35" s="7">
        <f t="shared" si="30"/>
        <v>6.7979909893551849E-3</v>
      </c>
      <c r="AG35" s="7">
        <f t="shared" si="47"/>
        <v>-9.2360891870889583E-3</v>
      </c>
      <c r="AH35" s="7">
        <f t="shared" si="48"/>
        <v>-8.2138078025238981E-3</v>
      </c>
      <c r="AI35" s="1">
        <f t="shared" si="31"/>
        <v>28716.603817704141</v>
      </c>
      <c r="AJ35" s="1">
        <f t="shared" si="32"/>
        <v>4429.6761073277412</v>
      </c>
      <c r="AK35" s="1">
        <f t="shared" si="33"/>
        <v>1453.4256194123818</v>
      </c>
      <c r="AL35" s="10">
        <f t="shared" si="17"/>
        <v>9.938792747456521</v>
      </c>
      <c r="AM35" s="10">
        <f t="shared" si="18"/>
        <v>1.3724684761928969</v>
      </c>
      <c r="AN35" s="10">
        <f t="shared" si="19"/>
        <v>0.55622554535360091</v>
      </c>
      <c r="AO35" s="7">
        <f t="shared" si="34"/>
        <v>2.0621120954280148E-2</v>
      </c>
      <c r="AP35" s="7">
        <f t="shared" si="20"/>
        <v>2.5977173653231045E-2</v>
      </c>
      <c r="AQ35" s="7">
        <f t="shared" si="21"/>
        <v>2.3564574154817608E-2</v>
      </c>
      <c r="AR35" s="1">
        <f t="shared" si="35"/>
        <v>18805.705535227633</v>
      </c>
      <c r="AS35" s="1">
        <f t="shared" si="36"/>
        <v>3283.9817317822931</v>
      </c>
      <c r="AT35" s="1">
        <f t="shared" si="37"/>
        <v>1107.2037703407129</v>
      </c>
      <c r="AU35" s="1">
        <f t="shared" si="38"/>
        <v>3761.141107045527</v>
      </c>
      <c r="AV35" s="1">
        <f t="shared" si="39"/>
        <v>656.79634635645868</v>
      </c>
      <c r="AW35" s="1">
        <f t="shared" si="40"/>
        <v>221.44075406814261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22"/>
        <v>0</v>
      </c>
      <c r="BC35">
        <f t="shared" si="5"/>
        <v>0</v>
      </c>
      <c r="BD35">
        <f t="shared" si="6"/>
        <v>0</v>
      </c>
      <c r="BE35">
        <f t="shared" si="7"/>
        <v>0</v>
      </c>
      <c r="BF35">
        <f t="shared" si="8"/>
        <v>0</v>
      </c>
      <c r="BG35">
        <f t="shared" si="9"/>
        <v>0</v>
      </c>
      <c r="BH35">
        <f t="shared" si="23"/>
        <v>0</v>
      </c>
      <c r="BI35">
        <f t="shared" si="24"/>
        <v>0</v>
      </c>
      <c r="BJ35">
        <f t="shared" si="25"/>
        <v>0</v>
      </c>
      <c r="BK35" s="7">
        <f t="shared" si="26"/>
        <v>4.9561917962211294E-2</v>
      </c>
      <c r="BL35" s="8">
        <f>BL$3*temperature!$I145+BL$4*temperature!$I145^2+BL$5*temperature!$I145^6</f>
        <v>2.485394782848505</v>
      </c>
      <c r="BM35" s="8">
        <f>BM$3*temperature!$I145+BM$4*temperature!$I145^2+BM$5*temperature!$I145^6</f>
        <v>1.4250980954903092</v>
      </c>
      <c r="BN35" s="8">
        <f>BN$3*temperature!$I145+BN$4*temperature!$I145^2+BN$5*temperature!$I145^6</f>
        <v>0.68877464048455361</v>
      </c>
      <c r="BO35" s="8"/>
      <c r="BP35" s="8"/>
      <c r="BQ35" s="8"/>
    </row>
    <row r="36" spans="1:69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27"/>
        <v>6.7135178745578727E-3</v>
      </c>
      <c r="F36" s="7">
        <f t="shared" si="10"/>
        <v>1.6330021206645062E-2</v>
      </c>
      <c r="G36" s="7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8"/>
        <v>2.8508342132963049E-2</v>
      </c>
      <c r="O36" s="7">
        <f t="shared" si="13"/>
        <v>3.6321432166639411E-3</v>
      </c>
      <c r="P36" s="7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41"/>
        <v>931.01927467261214</v>
      </c>
      <c r="V36" s="1">
        <f t="shared" si="42"/>
        <v>844.47815420020129</v>
      </c>
      <c r="W36" s="7">
        <f t="shared" si="29"/>
        <v>-3.8296340831148634E-2</v>
      </c>
      <c r="X36" s="7">
        <f t="shared" si="45"/>
        <v>3.7300021340771483E-3</v>
      </c>
      <c r="Y36" s="7">
        <f t="shared" si="4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6"/>
        <v>2.2835509596639398</v>
      </c>
      <c r="AD36" s="8">
        <f t="shared" si="43"/>
        <v>2.7475569888912075</v>
      </c>
      <c r="AE36" s="8">
        <f t="shared" si="44"/>
        <v>1.9497480298762651</v>
      </c>
      <c r="AF36" s="7">
        <f t="shared" si="30"/>
        <v>-1.1186699096666142E-2</v>
      </c>
      <c r="AG36" s="7">
        <f t="shared" si="47"/>
        <v>-3.9632070314776113E-2</v>
      </c>
      <c r="AH36" s="7">
        <f t="shared" si="48"/>
        <v>-1.137445808159776E-2</v>
      </c>
      <c r="AI36" s="1">
        <f t="shared" si="31"/>
        <v>29606.084542979253</v>
      </c>
      <c r="AJ36" s="1">
        <f t="shared" si="32"/>
        <v>4643.5048429514254</v>
      </c>
      <c r="AK36" s="1">
        <f t="shared" si="33"/>
        <v>1529.5238115392863</v>
      </c>
      <c r="AL36" s="10">
        <f t="shared" si="17"/>
        <v>10.143741794841343</v>
      </c>
      <c r="AM36" s="10">
        <f t="shared" si="18"/>
        <v>1.4081213281325451</v>
      </c>
      <c r="AN36" s="10">
        <f t="shared" si="19"/>
        <v>0.56933276346388972</v>
      </c>
      <c r="AO36" s="7">
        <f t="shared" si="34"/>
        <v>2.0621120954280148E-2</v>
      </c>
      <c r="AP36" s="7">
        <f t="shared" si="20"/>
        <v>2.5977173653231045E-2</v>
      </c>
      <c r="AQ36" s="7">
        <f t="shared" si="21"/>
        <v>2.3564574154817608E-2</v>
      </c>
      <c r="AR36" s="1">
        <f t="shared" si="35"/>
        <v>19414.601595393222</v>
      </c>
      <c r="AS36" s="1">
        <f t="shared" si="36"/>
        <v>3445.5695493833528</v>
      </c>
      <c r="AT36" s="1">
        <f t="shared" si="37"/>
        <v>1165.5922721539505</v>
      </c>
      <c r="AU36" s="1">
        <f t="shared" si="38"/>
        <v>3882.9203190786448</v>
      </c>
      <c r="AV36" s="1">
        <f t="shared" si="39"/>
        <v>689.11390987667062</v>
      </c>
      <c r="AW36" s="1">
        <f t="shared" si="40"/>
        <v>233.11845443079011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22"/>
        <v>0</v>
      </c>
      <c r="BC36">
        <f t="shared" si="5"/>
        <v>0</v>
      </c>
      <c r="BD36">
        <f t="shared" si="6"/>
        <v>0</v>
      </c>
      <c r="BE36">
        <f t="shared" si="7"/>
        <v>0</v>
      </c>
      <c r="BF36">
        <f t="shared" si="8"/>
        <v>0</v>
      </c>
      <c r="BG36">
        <f t="shared" si="9"/>
        <v>0</v>
      </c>
      <c r="BH36">
        <f t="shared" si="23"/>
        <v>0</v>
      </c>
      <c r="BI36">
        <f t="shared" si="24"/>
        <v>0</v>
      </c>
      <c r="BJ36">
        <f t="shared" si="25"/>
        <v>0</v>
      </c>
      <c r="BK36" s="7">
        <f t="shared" si="26"/>
        <v>4.6800538557361299E-2</v>
      </c>
      <c r="BL36" s="8">
        <f>BL$3*temperature!$I146+BL$4*temperature!$I146^2+BL$5*temperature!$I146^6</f>
        <v>2.5382453263476585</v>
      </c>
      <c r="BM36" s="8">
        <f>BM$3*temperature!$I146+BM$4*temperature!$I146^2+BM$5*temperature!$I146^6</f>
        <v>1.4521069164936662</v>
      </c>
      <c r="BN36" s="8">
        <f>BN$3*temperature!$I146+BN$4*temperature!$I146^2+BN$5*temperature!$I146^6</f>
        <v>0.69805125015551539</v>
      </c>
      <c r="BO36" s="8"/>
      <c r="BP36" s="8"/>
      <c r="BQ36" s="8"/>
    </row>
    <row r="37" spans="1:69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27"/>
        <v>6.4419132733040119E-3</v>
      </c>
      <c r="F37" s="7">
        <f t="shared" si="10"/>
        <v>1.4658561960459116E-2</v>
      </c>
      <c r="G37" s="7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8"/>
        <v>7.4530906226657478E-3</v>
      </c>
      <c r="O37" s="7">
        <f t="shared" si="13"/>
        <v>2.0536607851349364E-2</v>
      </c>
      <c r="P37" s="7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41"/>
        <v>898.86196704348333</v>
      </c>
      <c r="V37" s="1">
        <f t="shared" si="42"/>
        <v>853.87683090177541</v>
      </c>
      <c r="W37" s="7">
        <f t="shared" si="29"/>
        <v>-8.2496603834885107E-3</v>
      </c>
      <c r="X37" s="7">
        <f t="shared" si="45"/>
        <v>-3.4539894612210631E-2</v>
      </c>
      <c r="Y37" s="7">
        <f t="shared" si="4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6"/>
        <v>2.4940307832691997</v>
      </c>
      <c r="AD37" s="8">
        <f t="shared" si="43"/>
        <v>2.770157627257464</v>
      </c>
      <c r="AE37" s="8">
        <f t="shared" si="44"/>
        <v>1.9972197592887198</v>
      </c>
      <c r="AF37" s="7">
        <f t="shared" si="30"/>
        <v>9.2172159642207152E-2</v>
      </c>
      <c r="AG37" s="7">
        <f t="shared" si="47"/>
        <v>8.2257214163834469E-3</v>
      </c>
      <c r="AH37" s="7">
        <f t="shared" si="48"/>
        <v>2.4347622710749528E-2</v>
      </c>
      <c r="AI37" s="1">
        <f t="shared" si="31"/>
        <v>30528.396407759974</v>
      </c>
      <c r="AJ37" s="1">
        <f t="shared" si="32"/>
        <v>4868.2682685329537</v>
      </c>
      <c r="AK37" s="1">
        <f t="shared" si="33"/>
        <v>1609.6898848161477</v>
      </c>
      <c r="AL37" s="10">
        <f t="shared" si="17"/>
        <v>10.352917121321754</v>
      </c>
      <c r="AM37" s="10">
        <f t="shared" si="18"/>
        <v>1.4447003403982626</v>
      </c>
      <c r="AN37" s="10">
        <f t="shared" si="19"/>
        <v>0.58274884758730183</v>
      </c>
      <c r="AO37" s="7">
        <f t="shared" si="34"/>
        <v>2.0621120954280148E-2</v>
      </c>
      <c r="AP37" s="7">
        <f t="shared" si="20"/>
        <v>2.5977173653231045E-2</v>
      </c>
      <c r="AQ37" s="7">
        <f t="shared" si="21"/>
        <v>2.3564574154817608E-2</v>
      </c>
      <c r="AR37" s="1">
        <f t="shared" si="35"/>
        <v>20039.579743064602</v>
      </c>
      <c r="AS37" s="1">
        <f t="shared" si="36"/>
        <v>3610.4420492919689</v>
      </c>
      <c r="AT37" s="1">
        <f t="shared" si="37"/>
        <v>1226.6138409998002</v>
      </c>
      <c r="AU37" s="1">
        <f t="shared" si="38"/>
        <v>4007.9159486129206</v>
      </c>
      <c r="AV37" s="1">
        <f t="shared" si="39"/>
        <v>722.08840985839379</v>
      </c>
      <c r="AW37" s="1">
        <f t="shared" si="40"/>
        <v>245.32276819996005</v>
      </c>
      <c r="AX37">
        <v>0</v>
      </c>
      <c r="AY37">
        <v>0</v>
      </c>
      <c r="AZ37">
        <v>0</v>
      </c>
      <c r="BA37">
        <f t="shared" si="4"/>
        <v>0</v>
      </c>
      <c r="BB37">
        <f t="shared" si="22"/>
        <v>0</v>
      </c>
      <c r="BC37">
        <f t="shared" si="5"/>
        <v>0</v>
      </c>
      <c r="BD37">
        <f t="shared" si="6"/>
        <v>0</v>
      </c>
      <c r="BE37">
        <f t="shared" si="7"/>
        <v>0</v>
      </c>
      <c r="BF37">
        <f t="shared" si="8"/>
        <v>0</v>
      </c>
      <c r="BG37">
        <f t="shared" si="9"/>
        <v>0</v>
      </c>
      <c r="BH37">
        <f t="shared" si="23"/>
        <v>0</v>
      </c>
      <c r="BI37">
        <f t="shared" si="24"/>
        <v>0</v>
      </c>
      <c r="BJ37">
        <f t="shared" si="25"/>
        <v>0</v>
      </c>
      <c r="BK37" s="7">
        <f t="shared" si="26"/>
        <v>3.0796148802888695E-2</v>
      </c>
      <c r="BL37" s="8">
        <f>BL$3*temperature!$I147+BL$4*temperature!$I147^2+BL$5*temperature!$I147^6</f>
        <v>2.5909863869684227</v>
      </c>
      <c r="BM37" s="8">
        <f>BM$3*temperature!$I147+BM$4*temperature!$I147^2+BM$5*temperature!$I147^6</f>
        <v>1.4787937803918925</v>
      </c>
      <c r="BN37" s="8">
        <f>BN$3*temperature!$I147+BN$4*temperature!$I147^2+BN$5*temperature!$I147^6</f>
        <v>0.70687514959254394</v>
      </c>
      <c r="BO37" s="8"/>
      <c r="BP37" s="8"/>
      <c r="BQ37" s="8"/>
    </row>
    <row r="38" spans="1:69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27"/>
        <v>6.1882645985391616E-3</v>
      </c>
      <c r="F38" s="7">
        <f t="shared" si="10"/>
        <v>1.246241293638195E-2</v>
      </c>
      <c r="G38" s="7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8"/>
        <v>1.1061956968446474E-2</v>
      </c>
      <c r="O38" s="7">
        <f t="shared" si="13"/>
        <v>1.9712489992555371E-2</v>
      </c>
      <c r="P38" s="7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41"/>
        <v>848.05370684498394</v>
      </c>
      <c r="V38" s="1">
        <f t="shared" si="42"/>
        <v>848.93393409751468</v>
      </c>
      <c r="W38" s="7">
        <f t="shared" si="29"/>
        <v>-9.3167013436374901E-3</v>
      </c>
      <c r="X38" s="7">
        <f t="shared" si="45"/>
        <v>-5.6525097357958964E-2</v>
      </c>
      <c r="Y38" s="7">
        <f t="shared" si="4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6"/>
        <v>2.5066122179045962</v>
      </c>
      <c r="AD38" s="8">
        <f t="shared" si="43"/>
        <v>2.8705154383111862</v>
      </c>
      <c r="AE38" s="8">
        <f t="shared" si="44"/>
        <v>2.0325970830505562</v>
      </c>
      <c r="AF38" s="7">
        <f t="shared" si="30"/>
        <v>5.0446188233910227E-3</v>
      </c>
      <c r="AG38" s="7">
        <f t="shared" si="47"/>
        <v>3.6228195127321783E-2</v>
      </c>
      <c r="AH38" s="7">
        <f t="shared" si="48"/>
        <v>1.7713285479628693E-2</v>
      </c>
      <c r="AI38" s="1">
        <f t="shared" si="31"/>
        <v>31483.472715596898</v>
      </c>
      <c r="AJ38" s="1">
        <f t="shared" si="32"/>
        <v>5103.5298515380518</v>
      </c>
      <c r="AK38" s="1">
        <f t="shared" si="33"/>
        <v>1694.043664534493</v>
      </c>
      <c r="AL38" s="10">
        <f t="shared" si="17"/>
        <v>10.566405877510167</v>
      </c>
      <c r="AM38" s="10">
        <f t="shared" si="18"/>
        <v>1.4822295720176701</v>
      </c>
      <c r="AN38" s="10">
        <f t="shared" si="19"/>
        <v>0.5964810760199073</v>
      </c>
      <c r="AO38" s="7">
        <f t="shared" si="34"/>
        <v>2.0621120954280148E-2</v>
      </c>
      <c r="AP38" s="7">
        <f t="shared" si="20"/>
        <v>2.5977173653231045E-2</v>
      </c>
      <c r="AQ38" s="7">
        <f t="shared" si="21"/>
        <v>2.3564574154817608E-2</v>
      </c>
      <c r="AR38" s="1">
        <f t="shared" si="35"/>
        <v>20681.035819000379</v>
      </c>
      <c r="AS38" s="1">
        <f t="shared" si="36"/>
        <v>3776.5951924503188</v>
      </c>
      <c r="AT38" s="1">
        <f t="shared" si="37"/>
        <v>1289.9721805104373</v>
      </c>
      <c r="AU38" s="1">
        <f t="shared" si="38"/>
        <v>4136.2071638000762</v>
      </c>
      <c r="AV38" s="1">
        <f t="shared" si="39"/>
        <v>755.3190384900638</v>
      </c>
      <c r="AW38" s="1">
        <f t="shared" si="40"/>
        <v>257.99443610208749</v>
      </c>
      <c r="AX38">
        <v>0</v>
      </c>
      <c r="AY38">
        <v>0</v>
      </c>
      <c r="AZ38">
        <v>0</v>
      </c>
      <c r="BA38">
        <f t="shared" si="4"/>
        <v>0</v>
      </c>
      <c r="BB38">
        <f t="shared" si="22"/>
        <v>0</v>
      </c>
      <c r="BC38">
        <f t="shared" si="5"/>
        <v>0</v>
      </c>
      <c r="BD38">
        <f t="shared" si="6"/>
        <v>0</v>
      </c>
      <c r="BE38">
        <f t="shared" si="7"/>
        <v>0</v>
      </c>
      <c r="BF38">
        <f t="shared" si="8"/>
        <v>0</v>
      </c>
      <c r="BG38">
        <f t="shared" si="9"/>
        <v>0</v>
      </c>
      <c r="BH38">
        <f t="shared" si="23"/>
        <v>0</v>
      </c>
      <c r="BI38">
        <f t="shared" si="24"/>
        <v>0</v>
      </c>
      <c r="BJ38">
        <f t="shared" si="25"/>
        <v>0</v>
      </c>
      <c r="BK38" s="7">
        <f t="shared" si="26"/>
        <v>3.4870939747054103E-2</v>
      </c>
      <c r="BL38" s="8">
        <f>BL$3*temperature!$I148+BL$4*temperature!$I148^2+BL$5*temperature!$I148^6</f>
        <v>2.6435243161485582</v>
      </c>
      <c r="BM38" s="8">
        <f>BM$3*temperature!$I148+BM$4*temperature!$I148^2+BM$5*temperature!$I148^6</f>
        <v>1.5050953185709686</v>
      </c>
      <c r="BN38" s="8">
        <f>BN$3*temperature!$I148+BN$4*temperature!$I148^2+BN$5*temperature!$I148^6</f>
        <v>0.71520462499830462</v>
      </c>
      <c r="BO38" s="8"/>
      <c r="BP38" s="8"/>
      <c r="BQ38" s="8"/>
    </row>
    <row r="39" spans="1:69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27"/>
        <v>6.4313278720127265E-3</v>
      </c>
      <c r="F39" s="7">
        <f t="shared" si="10"/>
        <v>1.2593283935289801E-2</v>
      </c>
      <c r="G39" s="7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8"/>
        <v>1.942643926323484E-3</v>
      </c>
      <c r="O39" s="7">
        <f t="shared" si="13"/>
        <v>2.3637521771912917E-2</v>
      </c>
      <c r="P39" s="7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41"/>
        <v>809.7344341843268</v>
      </c>
      <c r="V39" s="1">
        <f t="shared" si="42"/>
        <v>848.75548948655353</v>
      </c>
      <c r="W39" s="7">
        <f t="shared" si="29"/>
        <v>5.477029712758652E-3</v>
      </c>
      <c r="X39" s="7">
        <f t="shared" si="45"/>
        <v>-4.518495981017101E-2</v>
      </c>
      <c r="Y39" s="7">
        <f t="shared" si="4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6"/>
        <v>2.5234576073225217</v>
      </c>
      <c r="AD39" s="8">
        <f t="shared" si="43"/>
        <v>2.8708353689561941</v>
      </c>
      <c r="AE39" s="8">
        <f t="shared" si="44"/>
        <v>2.0633186248030597</v>
      </c>
      <c r="AF39" s="7">
        <f t="shared" si="30"/>
        <v>6.7203811174301187E-3</v>
      </c>
      <c r="AG39" s="7">
        <f t="shared" si="47"/>
        <v>1.1145407571677701E-4</v>
      </c>
      <c r="AH39" s="7">
        <f t="shared" si="48"/>
        <v>1.5114427747970671E-2</v>
      </c>
      <c r="AI39" s="1">
        <f t="shared" si="31"/>
        <v>32471.332607837285</v>
      </c>
      <c r="AJ39" s="1">
        <f t="shared" si="32"/>
        <v>5348.4959048743103</v>
      </c>
      <c r="AK39" s="1">
        <f t="shared" si="33"/>
        <v>1782.6337341831313</v>
      </c>
      <c r="AL39" s="10">
        <f t="shared" ref="AL39:AL56" si="49">(1+AL$5)*AL38</f>
        <v>10.784297011162321</v>
      </c>
      <c r="AM39" s="10">
        <f t="shared" ref="AM39:AM56" si="50">(1+AM$5)*AM38</f>
        <v>1.5207337070039275</v>
      </c>
      <c r="AN39" s="10">
        <f t="shared" ref="AN39:AN56" si="51">(1+AN$5)*AN38</f>
        <v>0.61053689856772375</v>
      </c>
      <c r="AO39" s="7">
        <f t="shared" si="34"/>
        <v>2.0621120954280148E-2</v>
      </c>
      <c r="AP39" s="7">
        <f t="shared" si="20"/>
        <v>2.5977173653231045E-2</v>
      </c>
      <c r="AQ39" s="7">
        <f t="shared" si="21"/>
        <v>2.3564574154817608E-2</v>
      </c>
      <c r="AR39" s="1">
        <f t="shared" si="35"/>
        <v>21347.530965259215</v>
      </c>
      <c r="AS39" s="1">
        <f t="shared" si="36"/>
        <v>3950.5573444347792</v>
      </c>
      <c r="AT39" s="1">
        <f t="shared" si="37"/>
        <v>1356.2136574006256</v>
      </c>
      <c r="AU39" s="1">
        <f t="shared" si="38"/>
        <v>4269.5061930518432</v>
      </c>
      <c r="AV39" s="1">
        <f t="shared" si="39"/>
        <v>790.11146888695589</v>
      </c>
      <c r="AW39" s="1">
        <f t="shared" si="40"/>
        <v>271.24273148012514</v>
      </c>
      <c r="AX39">
        <v>0</v>
      </c>
      <c r="AY39">
        <v>0</v>
      </c>
      <c r="AZ39">
        <v>0</v>
      </c>
      <c r="BA39">
        <f t="shared" si="4"/>
        <v>0</v>
      </c>
      <c r="BB39">
        <f t="shared" si="22"/>
        <v>0</v>
      </c>
      <c r="BC39">
        <f t="shared" si="5"/>
        <v>0</v>
      </c>
      <c r="BD39">
        <f t="shared" si="6"/>
        <v>0</v>
      </c>
      <c r="BE39">
        <f t="shared" si="7"/>
        <v>0</v>
      </c>
      <c r="BF39">
        <f t="shared" si="8"/>
        <v>0</v>
      </c>
      <c r="BG39">
        <f t="shared" si="9"/>
        <v>0</v>
      </c>
      <c r="BH39">
        <f t="shared" si="23"/>
        <v>0</v>
      </c>
      <c r="BI39">
        <f t="shared" si="24"/>
        <v>0</v>
      </c>
      <c r="BJ39">
        <f t="shared" si="25"/>
        <v>0</v>
      </c>
      <c r="BK39" s="7">
        <f t="shared" si="26"/>
        <v>2.8112857947955566E-2</v>
      </c>
      <c r="BL39" s="8">
        <f>BL$3*temperature!$I149+BL$4*temperature!$I149^2+BL$5*temperature!$I149^6</f>
        <v>2.6956682217975674</v>
      </c>
      <c r="BM39" s="8">
        <f>BM$3*temperature!$I149+BM$4*temperature!$I149^2+BM$5*temperature!$I149^6</f>
        <v>1.5309005658345947</v>
      </c>
      <c r="BN39" s="8">
        <f>BN$3*temperature!$I149+BN$4*temperature!$I149^2+BN$5*temperature!$I149^6</f>
        <v>0.72298431430048193</v>
      </c>
      <c r="BO39" s="8"/>
      <c r="BP39" s="8"/>
      <c r="BQ39" s="8"/>
    </row>
    <row r="40" spans="1:69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27"/>
        <v>5.8607091553546375E-3</v>
      </c>
      <c r="F40" s="7">
        <f t="shared" si="10"/>
        <v>1.2074447177279346E-2</v>
      </c>
      <c r="G40" s="7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8"/>
        <v>2.3583191641807444E-2</v>
      </c>
      <c r="O40" s="7">
        <f t="shared" si="13"/>
        <v>2.2329565578571797E-2</v>
      </c>
      <c r="P40" s="7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41"/>
        <v>769.31632227109981</v>
      </c>
      <c r="V40" s="1">
        <f t="shared" si="42"/>
        <v>828.1612532754807</v>
      </c>
      <c r="W40" s="7">
        <f t="shared" si="29"/>
        <v>-1.3953446990799145E-2</v>
      </c>
      <c r="X40" s="7">
        <f t="shared" si="45"/>
        <v>-4.9915268768261689E-2</v>
      </c>
      <c r="Y40" s="7">
        <f t="shared" si="4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6"/>
        <v>2.5032209020804457</v>
      </c>
      <c r="AD40" s="8">
        <f t="shared" si="43"/>
        <v>2.882563824344889</v>
      </c>
      <c r="AE40" s="8">
        <f t="shared" si="44"/>
        <v>2.0908889139613622</v>
      </c>
      <c r="AF40" s="7">
        <f t="shared" si="30"/>
        <v>-8.0194353902968141E-3</v>
      </c>
      <c r="AG40" s="7">
        <f t="shared" si="47"/>
        <v>4.0853806928535796E-3</v>
      </c>
      <c r="AH40" s="7">
        <f t="shared" si="48"/>
        <v>1.3362109383825205E-2</v>
      </c>
      <c r="AI40" s="1">
        <f t="shared" si="31"/>
        <v>33493.705540105402</v>
      </c>
      <c r="AJ40" s="1">
        <f t="shared" si="32"/>
        <v>5603.7577832738352</v>
      </c>
      <c r="AK40" s="1">
        <f t="shared" si="33"/>
        <v>1875.6130922449433</v>
      </c>
      <c r="AL40" s="10">
        <f t="shared" si="49"/>
        <v>11.006681304236382</v>
      </c>
      <c r="AM40" s="10">
        <f t="shared" si="50"/>
        <v>1.5602380705910903</v>
      </c>
      <c r="AN40" s="10">
        <f t="shared" si="51"/>
        <v>0.62492394058827527</v>
      </c>
      <c r="AO40" s="7">
        <f t="shared" si="34"/>
        <v>2.0621120954280148E-2</v>
      </c>
      <c r="AP40" s="7">
        <f t="shared" si="20"/>
        <v>2.5977173653231045E-2</v>
      </c>
      <c r="AQ40" s="7">
        <f t="shared" si="21"/>
        <v>2.3564574154817608E-2</v>
      </c>
      <c r="AR40" s="1">
        <f t="shared" si="35"/>
        <v>22025.972673419677</v>
      </c>
      <c r="AS40" s="1">
        <f t="shared" si="36"/>
        <v>4130.6231448912513</v>
      </c>
      <c r="AT40" s="1">
        <f t="shared" si="37"/>
        <v>1425.405562220285</v>
      </c>
      <c r="AU40" s="1">
        <f t="shared" si="38"/>
        <v>4405.1945346839357</v>
      </c>
      <c r="AV40" s="1">
        <f t="shared" si="39"/>
        <v>826.12462897825026</v>
      </c>
      <c r="AW40" s="1">
        <f t="shared" si="40"/>
        <v>285.081112444057</v>
      </c>
      <c r="AX40">
        <v>0</v>
      </c>
      <c r="AY40">
        <v>0</v>
      </c>
      <c r="AZ40">
        <v>0</v>
      </c>
      <c r="BA40">
        <f t="shared" si="4"/>
        <v>0</v>
      </c>
      <c r="BB40">
        <f t="shared" si="22"/>
        <v>0</v>
      </c>
      <c r="BC40">
        <f t="shared" si="5"/>
        <v>0</v>
      </c>
      <c r="BD40">
        <f t="shared" si="6"/>
        <v>0</v>
      </c>
      <c r="BE40">
        <f t="shared" si="7"/>
        <v>0</v>
      </c>
      <c r="BF40">
        <f t="shared" si="8"/>
        <v>0</v>
      </c>
      <c r="BG40">
        <f t="shared" si="9"/>
        <v>0</v>
      </c>
      <c r="BH40">
        <f t="shared" si="23"/>
        <v>0</v>
      </c>
      <c r="BI40">
        <f t="shared" si="24"/>
        <v>0</v>
      </c>
      <c r="BJ40">
        <f t="shared" si="25"/>
        <v>0</v>
      </c>
      <c r="BK40" s="7">
        <f t="shared" si="26"/>
        <v>4.6463920071268622E-2</v>
      </c>
      <c r="BL40" s="8">
        <f>BL$3*temperature!$I150+BL$4*temperature!$I150^2+BL$5*temperature!$I150^6</f>
        <v>2.7472850523392416</v>
      </c>
      <c r="BM40" s="8">
        <f>BM$3*temperature!$I150+BM$4*temperature!$I150^2+BM$5*temperature!$I150^6</f>
        <v>1.556129396456948</v>
      </c>
      <c r="BN40" s="8">
        <f>BN$3*temperature!$I150+BN$4*temperature!$I150^2+BN$5*temperature!$I150^6</f>
        <v>0.73017109475625452</v>
      </c>
      <c r="BO40" s="8"/>
      <c r="BP40" s="8"/>
      <c r="BQ40" s="8"/>
    </row>
    <row r="41" spans="1:69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27"/>
        <v>5.7810995316500691E-3</v>
      </c>
      <c r="F41" s="7">
        <f t="shared" si="10"/>
        <v>1.2319281691468786E-2</v>
      </c>
      <c r="G41" s="7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8"/>
        <v>1.9840949040141886E-2</v>
      </c>
      <c r="O41" s="7">
        <f t="shared" si="13"/>
        <v>1.7723899912576169E-2</v>
      </c>
      <c r="P41" s="7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41"/>
        <v>758.7894364238</v>
      </c>
      <c r="V41" s="1">
        <f t="shared" si="42"/>
        <v>828.5351055881282</v>
      </c>
      <c r="W41" s="7">
        <f t="shared" si="29"/>
        <v>-3.3304077833318235E-3</v>
      </c>
      <c r="X41" s="7">
        <f t="shared" si="45"/>
        <v>-1.3683429744767883E-2</v>
      </c>
      <c r="Y41" s="7">
        <f t="shared" si="46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6"/>
        <v>2.481453543375975</v>
      </c>
      <c r="AD41" s="8">
        <f t="shared" si="43"/>
        <v>2.8768331091109078</v>
      </c>
      <c r="AE41" s="8">
        <f t="shared" si="44"/>
        <v>2.0728401776911358</v>
      </c>
      <c r="AF41" s="7">
        <f t="shared" si="30"/>
        <v>-8.6957402306683251E-3</v>
      </c>
      <c r="AG41" s="7">
        <f t="shared" si="47"/>
        <v>-1.9880618724144039E-3</v>
      </c>
      <c r="AH41" s="7">
        <f t="shared" si="48"/>
        <v>-8.632087601455396E-3</v>
      </c>
      <c r="AI41" s="1">
        <f t="shared" si="31"/>
        <v>34549.5295207788</v>
      </c>
      <c r="AJ41" s="1">
        <f t="shared" si="32"/>
        <v>5869.5066339247023</v>
      </c>
      <c r="AK41" s="1">
        <f t="shared" si="33"/>
        <v>1973.132895464506</v>
      </c>
      <c r="AL41" s="10">
        <f t="shared" si="49"/>
        <v>11.233651410716254</v>
      </c>
      <c r="AM41" s="10">
        <f t="shared" si="50"/>
        <v>1.6007686458912171</v>
      </c>
      <c r="AN41" s="10">
        <f t="shared" si="51"/>
        <v>0.63965000712738851</v>
      </c>
      <c r="AO41" s="7">
        <f t="shared" si="34"/>
        <v>2.0621120954280148E-2</v>
      </c>
      <c r="AP41" s="7">
        <f t="shared" si="20"/>
        <v>2.5977173653231045E-2</v>
      </c>
      <c r="AQ41" s="7">
        <f t="shared" si="21"/>
        <v>2.3564574154817608E-2</v>
      </c>
      <c r="AR41" s="1">
        <f t="shared" si="35"/>
        <v>22724.702776484522</v>
      </c>
      <c r="AS41" s="1">
        <f t="shared" si="36"/>
        <v>4319.48259514238</v>
      </c>
      <c r="AT41" s="1">
        <f t="shared" si="37"/>
        <v>1497.856068219344</v>
      </c>
      <c r="AU41" s="1">
        <f t="shared" si="38"/>
        <v>4544.9405552969047</v>
      </c>
      <c r="AV41" s="1">
        <f t="shared" si="39"/>
        <v>863.89651902847606</v>
      </c>
      <c r="AW41" s="1">
        <f t="shared" si="40"/>
        <v>299.57121364386882</v>
      </c>
      <c r="AX41">
        <v>0</v>
      </c>
      <c r="AY41">
        <v>0</v>
      </c>
      <c r="AZ41">
        <v>0</v>
      </c>
      <c r="BA41">
        <f t="shared" si="4"/>
        <v>0</v>
      </c>
      <c r="BB41">
        <f t="shared" si="22"/>
        <v>0</v>
      </c>
      <c r="BC41">
        <f t="shared" si="5"/>
        <v>0</v>
      </c>
      <c r="BD41">
        <f t="shared" si="6"/>
        <v>0</v>
      </c>
      <c r="BE41">
        <f t="shared" si="7"/>
        <v>0</v>
      </c>
      <c r="BF41">
        <f t="shared" si="8"/>
        <v>0</v>
      </c>
      <c r="BG41">
        <f t="shared" si="9"/>
        <v>0</v>
      </c>
      <c r="BH41">
        <f t="shared" si="23"/>
        <v>0</v>
      </c>
      <c r="BI41">
        <f t="shared" si="24"/>
        <v>0</v>
      </c>
      <c r="BJ41">
        <f t="shared" si="25"/>
        <v>0</v>
      </c>
      <c r="BK41" s="7">
        <f t="shared" si="26"/>
        <v>4.2982472566384516E-2</v>
      </c>
      <c r="BL41" s="8">
        <f>BL$3*temperature!$I151+BL$4*temperature!$I151^2+BL$5*temperature!$I151^6</f>
        <v>2.7983275007339916</v>
      </c>
      <c r="BM41" s="8">
        <f>BM$3*temperature!$I151+BM$4*temperature!$I151^2+BM$5*temperature!$I151^6</f>
        <v>1.5807444218209072</v>
      </c>
      <c r="BN41" s="8">
        <f>BN$3*temperature!$I151+BN$4*temperature!$I151^2+BN$5*temperature!$I151^6</f>
        <v>0.73673513085012454</v>
      </c>
      <c r="BO41" s="8"/>
      <c r="BP41" s="8"/>
      <c r="BQ41" s="8"/>
    </row>
    <row r="42" spans="1:69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27"/>
        <v>5.3138957956262445E-3</v>
      </c>
      <c r="F42" s="7">
        <f t="shared" si="10"/>
        <v>1.1294017092817743E-2</v>
      </c>
      <c r="G42" s="7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8"/>
        <v>2.079703416733536E-2</v>
      </c>
      <c r="O42" s="7">
        <f t="shared" si="13"/>
        <v>3.4958300484184024E-2</v>
      </c>
      <c r="P42" s="7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41"/>
        <v>737.34655045426848</v>
      </c>
      <c r="V42" s="1">
        <f t="shared" si="42"/>
        <v>805.08355118898066</v>
      </c>
      <c r="W42" s="7">
        <f t="shared" si="29"/>
        <v>3.1484869104354551E-3</v>
      </c>
      <c r="X42" s="7">
        <f t="shared" si="45"/>
        <v>-2.8259336438040794E-2</v>
      </c>
      <c r="Y42" s="7">
        <f t="shared" si="46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6"/>
        <v>2.4730972206074497</v>
      </c>
      <c r="AD42" s="8">
        <f t="shared" si="43"/>
        <v>2.8631502910465834</v>
      </c>
      <c r="AE42" s="8">
        <f t="shared" si="44"/>
        <v>2.1511802606194173</v>
      </c>
      <c r="AF42" s="7">
        <f t="shared" si="30"/>
        <v>-3.3675112680757735E-3</v>
      </c>
      <c r="AG42" s="7">
        <f t="shared" si="47"/>
        <v>-4.7562084922448955E-3</v>
      </c>
      <c r="AH42" s="7">
        <f t="shared" si="48"/>
        <v>3.7793595363218913E-2</v>
      </c>
      <c r="AI42" s="1">
        <f t="shared" si="31"/>
        <v>35639.51712399783</v>
      </c>
      <c r="AJ42" s="1">
        <f t="shared" si="32"/>
        <v>6146.4524895607083</v>
      </c>
      <c r="AK42" s="1">
        <f t="shared" si="33"/>
        <v>2075.3908195619242</v>
      </c>
      <c r="AL42" s="10">
        <f t="shared" si="49"/>
        <v>11.465301895214854</v>
      </c>
      <c r="AM42" s="10">
        <f t="shared" si="50"/>
        <v>1.6423520909841809</v>
      </c>
      <c r="AN42" s="10">
        <f t="shared" si="51"/>
        <v>0.65472308715347149</v>
      </c>
      <c r="AO42" s="7">
        <f t="shared" si="34"/>
        <v>2.0621120954280148E-2</v>
      </c>
      <c r="AP42" s="7">
        <f t="shared" si="20"/>
        <v>2.5977173653231045E-2</v>
      </c>
      <c r="AQ42" s="7">
        <f t="shared" si="21"/>
        <v>2.3564574154817608E-2</v>
      </c>
      <c r="AR42" s="1">
        <f t="shared" si="35"/>
        <v>23437.001416640374</v>
      </c>
      <c r="AS42" s="1">
        <f t="shared" si="36"/>
        <v>4513.1104635571901</v>
      </c>
      <c r="AT42" s="1">
        <f t="shared" si="37"/>
        <v>1573.6982981308186</v>
      </c>
      <c r="AU42" s="1">
        <f t="shared" si="38"/>
        <v>4687.4002833280747</v>
      </c>
      <c r="AV42" s="1">
        <f t="shared" si="39"/>
        <v>902.62209271143809</v>
      </c>
      <c r="AW42" s="1">
        <f t="shared" si="40"/>
        <v>314.73965962616376</v>
      </c>
      <c r="AX42">
        <v>0</v>
      </c>
      <c r="AY42">
        <v>0</v>
      </c>
      <c r="AZ42">
        <v>0</v>
      </c>
      <c r="BA42">
        <f t="shared" si="4"/>
        <v>0</v>
      </c>
      <c r="BB42">
        <f t="shared" si="22"/>
        <v>0</v>
      </c>
      <c r="BC42">
        <f t="shared" si="5"/>
        <v>0</v>
      </c>
      <c r="BD42">
        <f t="shared" si="6"/>
        <v>0</v>
      </c>
      <c r="BE42">
        <f t="shared" si="7"/>
        <v>0</v>
      </c>
      <c r="BF42">
        <f t="shared" si="8"/>
        <v>0</v>
      </c>
      <c r="BG42">
        <f t="shared" si="9"/>
        <v>0</v>
      </c>
      <c r="BH42">
        <f t="shared" si="23"/>
        <v>0</v>
      </c>
      <c r="BI42">
        <f t="shared" si="24"/>
        <v>0</v>
      </c>
      <c r="BJ42">
        <f t="shared" si="25"/>
        <v>0</v>
      </c>
      <c r="BK42" s="7">
        <f t="shared" si="26"/>
        <v>4.61427456650296E-2</v>
      </c>
      <c r="BL42" s="8">
        <f>BL$3*temperature!$I152+BL$4*temperature!$I152^2+BL$5*temperature!$I152^6</f>
        <v>2.8487588891499049</v>
      </c>
      <c r="BM42" s="8">
        <f>BM$3*temperature!$I152+BM$4*temperature!$I152^2+BM$5*temperature!$I152^6</f>
        <v>1.6047127751671888</v>
      </c>
      <c r="BN42" s="8">
        <f>BN$3*temperature!$I152+BN$4*temperature!$I152^2+BN$5*temperature!$I152^6</f>
        <v>0.742646969620126</v>
      </c>
      <c r="BO42" s="8"/>
      <c r="BP42" s="8"/>
      <c r="BQ42" s="8"/>
    </row>
    <row r="43" spans="1:69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27"/>
        <v>5.6420769798790626E-3</v>
      </c>
      <c r="F43" s="7">
        <f t="shared" si="10"/>
        <v>1.0971471739061212E-2</v>
      </c>
      <c r="G43" s="7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8"/>
        <v>2.6929718211903264E-2</v>
      </c>
      <c r="O43" s="7">
        <f t="shared" si="13"/>
        <v>5.0765530651725621E-2</v>
      </c>
      <c r="P43" s="7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41"/>
        <v>689.80970911035058</v>
      </c>
      <c r="V43" s="1">
        <f t="shared" si="42"/>
        <v>804.35740114786302</v>
      </c>
      <c r="W43" s="7">
        <f t="shared" si="29"/>
        <v>-2.4877022112913094E-2</v>
      </c>
      <c r="X43" s="7">
        <f t="shared" si="45"/>
        <v>-6.447014814761276E-2</v>
      </c>
      <c r="Y43" s="7">
        <f t="shared" si="4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6"/>
        <v>2.4755464706454462</v>
      </c>
      <c r="AD43" s="8">
        <f t="shared" si="43"/>
        <v>2.8303909353791314</v>
      </c>
      <c r="AE43" s="8">
        <f t="shared" si="44"/>
        <v>2.1734776131873805</v>
      </c>
      <c r="AF43" s="7">
        <f t="shared" si="30"/>
        <v>9.9035736144448272E-4</v>
      </c>
      <c r="AG43" s="7">
        <f t="shared" si="47"/>
        <v>-1.1441717107863458E-2</v>
      </c>
      <c r="AH43" s="7">
        <f t="shared" si="48"/>
        <v>1.0365171611207868E-2</v>
      </c>
      <c r="AI43" s="1">
        <f t="shared" si="31"/>
        <v>36762.965694926119</v>
      </c>
      <c r="AJ43" s="1">
        <f t="shared" si="32"/>
        <v>6434.4293333160758</v>
      </c>
      <c r="AK43" s="1">
        <f t="shared" si="33"/>
        <v>2182.5913972318958</v>
      </c>
      <c r="AL43" s="10">
        <f t="shared" si="49"/>
        <v>11.701729272373417</v>
      </c>
      <c r="AM43" s="10">
        <f t="shared" si="50"/>
        <v>1.6850157564514241</v>
      </c>
      <c r="AN43" s="10">
        <f t="shared" si="51"/>
        <v>0.67015135789157054</v>
      </c>
      <c r="AO43" s="7">
        <f t="shared" si="34"/>
        <v>2.0621120954280148E-2</v>
      </c>
      <c r="AP43" s="7">
        <f t="shared" si="20"/>
        <v>2.5977173653231045E-2</v>
      </c>
      <c r="AQ43" s="7">
        <f t="shared" si="21"/>
        <v>2.3564574154817608E-2</v>
      </c>
      <c r="AR43" s="1">
        <f t="shared" si="35"/>
        <v>24177.81734819313</v>
      </c>
      <c r="AS43" s="1">
        <f t="shared" si="36"/>
        <v>4713.9164827962522</v>
      </c>
      <c r="AT43" s="1">
        <f t="shared" si="37"/>
        <v>1653.0702030024202</v>
      </c>
      <c r="AU43" s="1">
        <f t="shared" si="38"/>
        <v>4835.563469638626</v>
      </c>
      <c r="AV43" s="1">
        <f t="shared" si="39"/>
        <v>942.78329655925052</v>
      </c>
      <c r="AW43" s="1">
        <f t="shared" si="40"/>
        <v>330.61404060048403</v>
      </c>
      <c r="AX43">
        <v>0</v>
      </c>
      <c r="AY43">
        <v>0</v>
      </c>
      <c r="AZ43">
        <v>0</v>
      </c>
      <c r="BA43">
        <f t="shared" si="4"/>
        <v>0</v>
      </c>
      <c r="BB43">
        <f t="shared" si="22"/>
        <v>0</v>
      </c>
      <c r="BC43">
        <f t="shared" si="5"/>
        <v>0</v>
      </c>
      <c r="BD43">
        <f t="shared" si="6"/>
        <v>0</v>
      </c>
      <c r="BE43">
        <f t="shared" si="7"/>
        <v>0</v>
      </c>
      <c r="BF43">
        <f t="shared" si="8"/>
        <v>0</v>
      </c>
      <c r="BG43">
        <f t="shared" si="9"/>
        <v>0</v>
      </c>
      <c r="BH43">
        <f t="shared" si="23"/>
        <v>0</v>
      </c>
      <c r="BI43">
        <f t="shared" si="24"/>
        <v>0</v>
      </c>
      <c r="BJ43">
        <f t="shared" si="25"/>
        <v>0</v>
      </c>
      <c r="BK43" s="7">
        <f t="shared" si="26"/>
        <v>5.2327866650176941E-2</v>
      </c>
      <c r="BL43" s="8">
        <f>BL$3*temperature!$I153+BL$4*temperature!$I153^2+BL$5*temperature!$I153^6</f>
        <v>2.8985294816904221</v>
      </c>
      <c r="BM43" s="8">
        <f>BM$3*temperature!$I153+BM$4*temperature!$I153^2+BM$5*temperature!$I153^6</f>
        <v>1.627994630901207</v>
      </c>
      <c r="BN43" s="8">
        <f>BN$3*temperature!$I153+BN$4*temperature!$I153^2+BN$5*temperature!$I153^6</f>
        <v>0.74787440062369526</v>
      </c>
      <c r="BO43" s="8"/>
      <c r="BP43" s="8"/>
      <c r="BQ43" s="8"/>
    </row>
    <row r="44" spans="1:69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27"/>
        <v>4.949025180586597E-3</v>
      </c>
      <c r="F44" s="7">
        <f t="shared" si="10"/>
        <v>1.0535666758227036E-2</v>
      </c>
      <c r="G44" s="7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8"/>
        <v>1.9572843685802921E-2</v>
      </c>
      <c r="O44" s="7">
        <f t="shared" si="13"/>
        <v>2.0073859041340292E-2</v>
      </c>
      <c r="P44" s="7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41"/>
        <v>675.62399492262864</v>
      </c>
      <c r="V44" s="1">
        <f t="shared" si="42"/>
        <v>807.31845876176374</v>
      </c>
      <c r="W44" s="7">
        <f t="shared" si="29"/>
        <v>-2.252769971002011E-2</v>
      </c>
      <c r="X44" s="7">
        <f t="shared" si="45"/>
        <v>-2.0564677476078597E-2</v>
      </c>
      <c r="Y44" s="7">
        <f t="shared" si="4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6"/>
        <v>2.4456886797812856</v>
      </c>
      <c r="AD44" s="8">
        <f t="shared" si="43"/>
        <v>2.7175457818006472</v>
      </c>
      <c r="AE44" s="8">
        <f t="shared" si="44"/>
        <v>2.122670576096306</v>
      </c>
      <c r="AF44" s="7">
        <f t="shared" si="30"/>
        <v>-1.2061090841237965E-2</v>
      </c>
      <c r="AG44" s="7">
        <f t="shared" si="47"/>
        <v>-3.9869105065293287E-2</v>
      </c>
      <c r="AH44" s="7">
        <f t="shared" si="48"/>
        <v>-2.337591921021287E-2</v>
      </c>
      <c r="AI44" s="1">
        <f t="shared" si="31"/>
        <v>37922.232595072135</v>
      </c>
      <c r="AJ44" s="1">
        <f t="shared" si="32"/>
        <v>6733.769696543719</v>
      </c>
      <c r="AK44" s="1">
        <f t="shared" si="33"/>
        <v>2294.9462981091901</v>
      </c>
      <c r="AL44" s="10">
        <f t="shared" si="49"/>
        <v>11.94303204707327</v>
      </c>
      <c r="AM44" s="10">
        <f t="shared" si="50"/>
        <v>1.7287877033651933</v>
      </c>
      <c r="AN44" s="10">
        <f t="shared" si="51"/>
        <v>0.68594318925955822</v>
      </c>
      <c r="AO44" s="7">
        <f t="shared" si="34"/>
        <v>2.0621120954280148E-2</v>
      </c>
      <c r="AP44" s="7">
        <f t="shared" si="20"/>
        <v>2.5977173653231045E-2</v>
      </c>
      <c r="AQ44" s="7">
        <f t="shared" si="21"/>
        <v>2.3564574154817608E-2</v>
      </c>
      <c r="AR44" s="1">
        <f t="shared" si="35"/>
        <v>24928.350490542522</v>
      </c>
      <c r="AS44" s="1">
        <f t="shared" si="36"/>
        <v>4921.6479408485302</v>
      </c>
      <c r="AT44" s="1">
        <f t="shared" si="37"/>
        <v>1736.109108197119</v>
      </c>
      <c r="AU44" s="1">
        <f t="shared" si="38"/>
        <v>4985.670098108505</v>
      </c>
      <c r="AV44" s="1">
        <f t="shared" si="39"/>
        <v>984.32958816970608</v>
      </c>
      <c r="AW44" s="1">
        <f t="shared" si="40"/>
        <v>347.22182163942381</v>
      </c>
      <c r="AX44">
        <v>0</v>
      </c>
      <c r="AY44">
        <v>0</v>
      </c>
      <c r="AZ44">
        <v>0</v>
      </c>
      <c r="BA44">
        <f t="shared" si="4"/>
        <v>0</v>
      </c>
      <c r="BB44">
        <f t="shared" si="22"/>
        <v>0</v>
      </c>
      <c r="BC44">
        <f t="shared" si="5"/>
        <v>0</v>
      </c>
      <c r="BD44">
        <f t="shared" si="6"/>
        <v>0</v>
      </c>
      <c r="BE44">
        <f t="shared" si="7"/>
        <v>0</v>
      </c>
      <c r="BF44">
        <f t="shared" si="8"/>
        <v>0</v>
      </c>
      <c r="BG44">
        <f t="shared" si="9"/>
        <v>0</v>
      </c>
      <c r="BH44">
        <f t="shared" si="23"/>
        <v>0</v>
      </c>
      <c r="BI44">
        <f t="shared" si="24"/>
        <v>0</v>
      </c>
      <c r="BJ44">
        <f t="shared" si="25"/>
        <v>0</v>
      </c>
      <c r="BK44" s="7">
        <f t="shared" si="26"/>
        <v>4.0538539895418974E-2</v>
      </c>
      <c r="BL44" s="8">
        <f>BL$3*temperature!$I154+BL$4*temperature!$I154^2+BL$5*temperature!$I154^6</f>
        <v>2.9475765448185358</v>
      </c>
      <c r="BM44" s="8">
        <f>BM$3*temperature!$I154+BM$4*temperature!$I154^2+BM$5*temperature!$I154^6</f>
        <v>1.6505436147516179</v>
      </c>
      <c r="BN44" s="8">
        <f>BN$3*temperature!$I154+BN$4*temperature!$I154^2+BN$5*temperature!$I154^6</f>
        <v>0.75238308462929226</v>
      </c>
      <c r="BO44" s="8"/>
      <c r="BP44" s="8"/>
      <c r="BQ44" s="8"/>
    </row>
    <row r="45" spans="1:69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27"/>
        <v>5.0461581002705369E-3</v>
      </c>
      <c r="F45" s="7">
        <f t="shared" si="10"/>
        <v>9.9070939245591294E-3</v>
      </c>
      <c r="G45" s="7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8"/>
        <v>2.7359512403899E-2</v>
      </c>
      <c r="O45" s="7">
        <f t="shared" si="13"/>
        <v>1.4888187542058562E-2</v>
      </c>
      <c r="P45" s="7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41"/>
        <v>671.17417898722408</v>
      </c>
      <c r="V45" s="1">
        <f t="shared" si="42"/>
        <v>796.29855538743095</v>
      </c>
      <c r="W45" s="7">
        <f t="shared" si="29"/>
        <v>-1.580135147593198E-2</v>
      </c>
      <c r="X45" s="7">
        <f t="shared" si="45"/>
        <v>-6.5862313488646018E-3</v>
      </c>
      <c r="Y45" s="7">
        <f t="shared" si="4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6"/>
        <v>2.3919360266608938</v>
      </c>
      <c r="AD45" s="8">
        <f t="shared" si="43"/>
        <v>2.6903682010478107</v>
      </c>
      <c r="AE45" s="8">
        <f t="shared" si="44"/>
        <v>2.0888168511936764</v>
      </c>
      <c r="AF45" s="7">
        <f t="shared" si="30"/>
        <v>-2.1978534539072614E-2</v>
      </c>
      <c r="AG45" s="7">
        <f t="shared" si="47"/>
        <v>-1.0000781195608321E-2</v>
      </c>
      <c r="AH45" s="7">
        <f t="shared" si="48"/>
        <v>-1.5948647559287488E-2</v>
      </c>
      <c r="AI45" s="1">
        <f t="shared" si="31"/>
        <v>39115.679433673431</v>
      </c>
      <c r="AJ45" s="1">
        <f t="shared" si="32"/>
        <v>7044.7223150590535</v>
      </c>
      <c r="AK45" s="1">
        <f t="shared" si="33"/>
        <v>2412.6734899376952</v>
      </c>
      <c r="AL45" s="10">
        <f t="shared" si="49"/>
        <v>12.189310755476813</v>
      </c>
      <c r="AM45" s="10">
        <f t="shared" si="50"/>
        <v>1.7736967217450814</v>
      </c>
      <c r="AN45" s="10">
        <f t="shared" si="51"/>
        <v>0.70210714840885713</v>
      </c>
      <c r="AO45" s="7">
        <f t="shared" si="34"/>
        <v>2.0621120954280148E-2</v>
      </c>
      <c r="AP45" s="7">
        <f t="shared" si="20"/>
        <v>2.5977173653231045E-2</v>
      </c>
      <c r="AQ45" s="7">
        <f t="shared" si="21"/>
        <v>2.3564574154817608E-2</v>
      </c>
      <c r="AR45" s="1">
        <f t="shared" si="35"/>
        <v>25703.85697583104</v>
      </c>
      <c r="AS45" s="1">
        <f t="shared" si="36"/>
        <v>5135.6391984713746</v>
      </c>
      <c r="AT45" s="1">
        <f t="shared" si="37"/>
        <v>1822.8596256349915</v>
      </c>
      <c r="AU45" s="1">
        <f t="shared" si="38"/>
        <v>5140.7713951662081</v>
      </c>
      <c r="AV45" s="1">
        <f t="shared" si="39"/>
        <v>1027.1278396942751</v>
      </c>
      <c r="AW45" s="1">
        <f t="shared" si="40"/>
        <v>364.57192512699834</v>
      </c>
      <c r="AX45">
        <v>0</v>
      </c>
      <c r="AY45">
        <v>0</v>
      </c>
      <c r="AZ45">
        <v>0</v>
      </c>
      <c r="BA45">
        <f t="shared" si="4"/>
        <v>0</v>
      </c>
      <c r="BB45">
        <f t="shared" si="22"/>
        <v>0</v>
      </c>
      <c r="BC45">
        <f t="shared" si="5"/>
        <v>0</v>
      </c>
      <c r="BD45">
        <f t="shared" si="6"/>
        <v>0</v>
      </c>
      <c r="BE45">
        <f t="shared" si="7"/>
        <v>0</v>
      </c>
      <c r="BF45">
        <f t="shared" si="8"/>
        <v>0</v>
      </c>
      <c r="BG45">
        <f t="shared" si="9"/>
        <v>0</v>
      </c>
      <c r="BH45">
        <f t="shared" si="23"/>
        <v>0</v>
      </c>
      <c r="BI45">
        <f t="shared" si="24"/>
        <v>0</v>
      </c>
      <c r="BJ45">
        <f t="shared" si="25"/>
        <v>0</v>
      </c>
      <c r="BK45" s="7">
        <f t="shared" si="26"/>
        <v>4.9542836593907874E-2</v>
      </c>
      <c r="BL45" s="8">
        <f>BL$3*temperature!$I155+BL$4*temperature!$I155^2+BL$5*temperature!$I155^6</f>
        <v>2.9957599763291345</v>
      </c>
      <c r="BM45" s="8">
        <f>BM$3*temperature!$I155+BM$4*temperature!$I155^2+BM$5*temperature!$I155^6</f>
        <v>1.6722785318112798</v>
      </c>
      <c r="BN45" s="8">
        <f>BN$3*temperature!$I155+BN$4*temperature!$I155^2+BN$5*temperature!$I155^6</f>
        <v>0.75613279078929452</v>
      </c>
      <c r="BO45" s="8"/>
      <c r="BP45" s="8"/>
      <c r="BQ45" s="8"/>
    </row>
    <row r="46" spans="1:69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27"/>
        <v>5.2037039583325839E-3</v>
      </c>
      <c r="F46" s="7">
        <f t="shared" si="10"/>
        <v>9.6601701710541388E-3</v>
      </c>
      <c r="G46" s="7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8"/>
        <v>3.3721781268760465E-2</v>
      </c>
      <c r="O46" s="7">
        <f t="shared" si="13"/>
        <v>5.3442657858149278E-2</v>
      </c>
      <c r="P46" s="7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41"/>
        <v>638.42352768132957</v>
      </c>
      <c r="V46" s="1">
        <f t="shared" si="42"/>
        <v>779.94831820855222</v>
      </c>
      <c r="W46" s="7">
        <f t="shared" si="29"/>
        <v>-1.6865366322528885E-2</v>
      </c>
      <c r="X46" s="7">
        <f t="shared" si="45"/>
        <v>-4.8796053738708989E-2</v>
      </c>
      <c r="Y46" s="7">
        <f t="shared" si="46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6"/>
        <v>2.3673145145870551</v>
      </c>
      <c r="AD46" s="8">
        <f t="shared" si="43"/>
        <v>2.7418723028144973</v>
      </c>
      <c r="AE46" s="8">
        <f t="shared" si="44"/>
        <v>2.1498916534983441</v>
      </c>
      <c r="AF46" s="7">
        <f t="shared" si="30"/>
        <v>-1.0293549576327887E-2</v>
      </c>
      <c r="AG46" s="7">
        <f t="shared" si="47"/>
        <v>1.9143885861655496E-2</v>
      </c>
      <c r="AH46" s="7">
        <f t="shared" si="48"/>
        <v>2.9238945611610667E-2</v>
      </c>
      <c r="AI46" s="1">
        <f t="shared" si="31"/>
        <v>40344.882885472296</v>
      </c>
      <c r="AJ46" s="1">
        <f t="shared" si="32"/>
        <v>7367.3779232474235</v>
      </c>
      <c r="AK46" s="1">
        <f t="shared" si="33"/>
        <v>2535.9780660709243</v>
      </c>
      <c r="AL46" s="10">
        <f t="shared" si="49"/>
        <v>12.440668006914807</v>
      </c>
      <c r="AM46" s="10">
        <f t="shared" si="50"/>
        <v>1.8197723494940201</v>
      </c>
      <c r="AN46" s="10">
        <f t="shared" si="51"/>
        <v>0.71865200437216514</v>
      </c>
      <c r="AO46" s="7">
        <f t="shared" si="34"/>
        <v>2.0621120954280148E-2</v>
      </c>
      <c r="AP46" s="7">
        <f t="shared" si="20"/>
        <v>2.5977173653231045E-2</v>
      </c>
      <c r="AQ46" s="7">
        <f t="shared" si="21"/>
        <v>2.3564574154817608E-2</v>
      </c>
      <c r="AR46" s="1">
        <f t="shared" si="35"/>
        <v>26506.57579579583</v>
      </c>
      <c r="AS46" s="1">
        <f t="shared" si="36"/>
        <v>5357.5002106462607</v>
      </c>
      <c r="AT46" s="1">
        <f t="shared" si="37"/>
        <v>1913.4415533132769</v>
      </c>
      <c r="AU46" s="1">
        <f t="shared" si="38"/>
        <v>5301.3151591591668</v>
      </c>
      <c r="AV46" s="1">
        <f t="shared" si="39"/>
        <v>1071.5000421292523</v>
      </c>
      <c r="AW46" s="1">
        <f t="shared" si="40"/>
        <v>382.6883106626554</v>
      </c>
      <c r="AX46">
        <v>0</v>
      </c>
      <c r="AY46">
        <v>0</v>
      </c>
      <c r="AZ46">
        <v>0</v>
      </c>
      <c r="BA46">
        <f t="shared" si="4"/>
        <v>0</v>
      </c>
      <c r="BB46">
        <f t="shared" si="22"/>
        <v>0</v>
      </c>
      <c r="BC46">
        <f t="shared" si="5"/>
        <v>0</v>
      </c>
      <c r="BD46">
        <f t="shared" si="6"/>
        <v>0</v>
      </c>
      <c r="BE46">
        <f t="shared" si="7"/>
        <v>0</v>
      </c>
      <c r="BF46">
        <f t="shared" si="8"/>
        <v>0</v>
      </c>
      <c r="BG46">
        <f t="shared" si="9"/>
        <v>0</v>
      </c>
      <c r="BH46">
        <f t="shared" si="23"/>
        <v>0</v>
      </c>
      <c r="BI46">
        <f t="shared" si="24"/>
        <v>0</v>
      </c>
      <c r="BJ46">
        <f t="shared" si="25"/>
        <v>0</v>
      </c>
      <c r="BK46" s="7">
        <f t="shared" si="26"/>
        <v>5.901072102361879E-2</v>
      </c>
      <c r="BL46" s="8">
        <f>BL$3*temperature!$I156+BL$4*temperature!$I156^2+BL$5*temperature!$I156^6</f>
        <v>3.0429403362356755</v>
      </c>
      <c r="BM46" s="8">
        <f>BM$3*temperature!$I156+BM$4*temperature!$I156^2+BM$5*temperature!$I156^6</f>
        <v>1.6931211598689202</v>
      </c>
      <c r="BN46" s="8">
        <f>BN$3*temperature!$I156+BN$4*temperature!$I156^2+BN$5*temperature!$I156^6</f>
        <v>0.75908769739059645</v>
      </c>
      <c r="BO46" s="8"/>
      <c r="BP46" s="8"/>
      <c r="BQ46" s="8"/>
    </row>
    <row r="47" spans="1:69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27"/>
        <v>5.1361628961192896E-3</v>
      </c>
      <c r="F47" s="7">
        <f t="shared" si="10"/>
        <v>9.0965036346561945E-3</v>
      </c>
      <c r="G47" s="7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8"/>
        <v>9.8766071969917935E-3</v>
      </c>
      <c r="O47" s="7">
        <f t="shared" si="13"/>
        <v>1.586951016649385E-2</v>
      </c>
      <c r="P47" s="7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41"/>
        <v>627.8075767908158</v>
      </c>
      <c r="V47" s="1">
        <f t="shared" si="42"/>
        <v>772.83249999518864</v>
      </c>
      <c r="W47" s="7">
        <f t="shared" si="29"/>
        <v>-1.6922081128060151E-2</v>
      </c>
      <c r="X47" s="7">
        <f t="shared" si="45"/>
        <v>-1.6628382931107688E-2</v>
      </c>
      <c r="Y47" s="7">
        <f t="shared" si="46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6"/>
        <v>2.3617291537136604</v>
      </c>
      <c r="AD47" s="8">
        <f t="shared" si="43"/>
        <v>2.7584318673499464</v>
      </c>
      <c r="AE47" s="8">
        <f t="shared" si="44"/>
        <v>2.146501845743741</v>
      </c>
      <c r="AF47" s="7">
        <f t="shared" si="30"/>
        <v>-2.3593657872574836E-3</v>
      </c>
      <c r="AG47" s="7">
        <f t="shared" si="47"/>
        <v>6.039509760702888E-3</v>
      </c>
      <c r="AH47" s="7">
        <f t="shared" si="48"/>
        <v>-1.5767342270887053E-3</v>
      </c>
      <c r="AI47" s="1">
        <f t="shared" si="31"/>
        <v>41611.709756084238</v>
      </c>
      <c r="AJ47" s="1">
        <f t="shared" si="32"/>
        <v>7702.1401730519337</v>
      </c>
      <c r="AK47" s="1">
        <f t="shared" si="33"/>
        <v>2665.0685701264874</v>
      </c>
      <c r="AL47" s="10">
        <f t="shared" si="49"/>
        <v>12.697208526637441</v>
      </c>
      <c r="AM47" s="10">
        <f t="shared" si="50"/>
        <v>1.8670448918261746</v>
      </c>
      <c r="AN47" s="10">
        <f t="shared" si="51"/>
        <v>0.73558673282070131</v>
      </c>
      <c r="AO47" s="7">
        <f t="shared" si="34"/>
        <v>2.0621120954280148E-2</v>
      </c>
      <c r="AP47" s="7">
        <f t="shared" si="20"/>
        <v>2.5977173653231045E-2</v>
      </c>
      <c r="AQ47" s="7">
        <f t="shared" si="21"/>
        <v>2.3564574154817608E-2</v>
      </c>
      <c r="AR47" s="1">
        <f t="shared" si="35"/>
        <v>27332.761906267424</v>
      </c>
      <c r="AS47" s="1">
        <f t="shared" si="36"/>
        <v>5586.0619840749941</v>
      </c>
      <c r="AT47" s="1">
        <f t="shared" si="37"/>
        <v>2007.6764529415955</v>
      </c>
      <c r="AU47" s="1">
        <f t="shared" si="38"/>
        <v>5466.5523812534848</v>
      </c>
      <c r="AV47" s="1">
        <f t="shared" si="39"/>
        <v>1117.2123968149988</v>
      </c>
      <c r="AW47" s="1">
        <f t="shared" si="40"/>
        <v>401.53529058831913</v>
      </c>
      <c r="AX47">
        <v>0</v>
      </c>
      <c r="AY47">
        <v>0</v>
      </c>
      <c r="AZ47">
        <v>0</v>
      </c>
      <c r="BA47">
        <f t="shared" si="4"/>
        <v>0</v>
      </c>
      <c r="BB47">
        <f t="shared" si="22"/>
        <v>0</v>
      </c>
      <c r="BC47">
        <f t="shared" si="5"/>
        <v>0</v>
      </c>
      <c r="BD47">
        <f t="shared" si="6"/>
        <v>0</v>
      </c>
      <c r="BE47">
        <f t="shared" si="7"/>
        <v>0</v>
      </c>
      <c r="BF47">
        <f t="shared" si="8"/>
        <v>0</v>
      </c>
      <c r="BG47">
        <f t="shared" si="9"/>
        <v>0</v>
      </c>
      <c r="BH47">
        <f t="shared" si="23"/>
        <v>0</v>
      </c>
      <c r="BI47">
        <f t="shared" si="24"/>
        <v>0</v>
      </c>
      <c r="BJ47">
        <f t="shared" si="25"/>
        <v>0</v>
      </c>
      <c r="BK47" s="7">
        <f t="shared" si="26"/>
        <v>3.4458438866883351E-2</v>
      </c>
      <c r="BL47" s="8">
        <f>BL$3*temperature!$I157+BL$4*temperature!$I157^2+BL$5*temperature!$I157^6</f>
        <v>3.0891070619214376</v>
      </c>
      <c r="BM47" s="8">
        <f>BM$3*temperature!$I157+BM$4*temperature!$I157^2+BM$5*temperature!$I157^6</f>
        <v>1.7130514391212905</v>
      </c>
      <c r="BN47" s="8">
        <f>BN$3*temperature!$I157+BN$4*temperature!$I157^2+BN$5*temperature!$I157^6</f>
        <v>0.76122205697723477</v>
      </c>
      <c r="BO47" s="8"/>
      <c r="BP47" s="8"/>
      <c r="BQ47" s="8"/>
    </row>
    <row r="48" spans="1:69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27"/>
        <v>5.4964173080269685E-3</v>
      </c>
      <c r="F48" s="7">
        <f t="shared" si="10"/>
        <v>8.5885929137337058E-3</v>
      </c>
      <c r="G48" s="7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8"/>
        <v>8.6370088528000544E-3</v>
      </c>
      <c r="O48" s="7">
        <f t="shared" si="13"/>
        <v>1.1755319086833138E-2</v>
      </c>
      <c r="P48" s="7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41"/>
        <v>640.77071315297712</v>
      </c>
      <c r="V48" s="1">
        <f t="shared" si="42"/>
        <v>767.02933827513027</v>
      </c>
      <c r="W48" s="7">
        <f t="shared" si="29"/>
        <v>-7.838575247812285E-3</v>
      </c>
      <c r="X48" s="7">
        <f t="shared" si="45"/>
        <v>2.0648263642222053E-2</v>
      </c>
      <c r="Y48" s="7">
        <f t="shared" si="4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6"/>
        <v>2.3607141356840198</v>
      </c>
      <c r="AD48" s="8">
        <f t="shared" si="43"/>
        <v>2.725952338571509</v>
      </c>
      <c r="AE48" s="8">
        <f t="shared" si="44"/>
        <v>2.1343413981287398</v>
      </c>
      <c r="AF48" s="7">
        <f t="shared" si="30"/>
        <v>-4.2977749080352901E-4</v>
      </c>
      <c r="AG48" s="7">
        <f t="shared" si="47"/>
        <v>-1.1774635133417588E-2</v>
      </c>
      <c r="AH48" s="7">
        <f t="shared" si="48"/>
        <v>-5.6652397663267129E-3</v>
      </c>
      <c r="AI48" s="1">
        <f t="shared" si="31"/>
        <v>42917.091161729302</v>
      </c>
      <c r="AJ48" s="1">
        <f t="shared" si="32"/>
        <v>8049.1385525617397</v>
      </c>
      <c r="AK48" s="1">
        <f t="shared" si="33"/>
        <v>2800.097003702158</v>
      </c>
      <c r="AL48" s="10">
        <f t="shared" si="49"/>
        <v>12.959039199446948</v>
      </c>
      <c r="AM48" s="10">
        <f t="shared" si="50"/>
        <v>1.9155454411995212</v>
      </c>
      <c r="AN48" s="10">
        <f t="shared" si="51"/>
        <v>0.75292052093355477</v>
      </c>
      <c r="AO48" s="7">
        <f t="shared" si="34"/>
        <v>2.0621120954280148E-2</v>
      </c>
      <c r="AP48" s="7">
        <f t="shared" si="20"/>
        <v>2.5977173653231045E-2</v>
      </c>
      <c r="AQ48" s="7">
        <f t="shared" si="21"/>
        <v>2.3564574154817608E-2</v>
      </c>
      <c r="AR48" s="1">
        <f t="shared" si="35"/>
        <v>28192.619850113704</v>
      </c>
      <c r="AS48" s="1">
        <f t="shared" si="36"/>
        <v>5821.5990028613178</v>
      </c>
      <c r="AT48" s="1">
        <f t="shared" si="37"/>
        <v>2105.5340680257759</v>
      </c>
      <c r="AU48" s="1">
        <f t="shared" si="38"/>
        <v>5638.5239700227412</v>
      </c>
      <c r="AV48" s="1">
        <f t="shared" si="39"/>
        <v>1164.3198005722636</v>
      </c>
      <c r="AW48" s="1">
        <f t="shared" si="40"/>
        <v>421.1068136051552</v>
      </c>
      <c r="AX48">
        <v>0</v>
      </c>
      <c r="AY48">
        <v>0</v>
      </c>
      <c r="AZ48">
        <v>0</v>
      </c>
      <c r="BA48">
        <f t="shared" si="4"/>
        <v>0</v>
      </c>
      <c r="BB48">
        <f t="shared" si="22"/>
        <v>0</v>
      </c>
      <c r="BC48">
        <f t="shared" si="5"/>
        <v>0</v>
      </c>
      <c r="BD48">
        <f t="shared" si="6"/>
        <v>0</v>
      </c>
      <c r="BE48">
        <f t="shared" si="7"/>
        <v>0</v>
      </c>
      <c r="BF48">
        <f t="shared" si="8"/>
        <v>0</v>
      </c>
      <c r="BG48">
        <f t="shared" si="9"/>
        <v>0</v>
      </c>
      <c r="BH48">
        <f t="shared" si="23"/>
        <v>0</v>
      </c>
      <c r="BI48">
        <f t="shared" si="24"/>
        <v>0</v>
      </c>
      <c r="BJ48">
        <f t="shared" si="25"/>
        <v>0</v>
      </c>
      <c r="BK48" s="7">
        <f t="shared" si="26"/>
        <v>3.3734789113614133E-2</v>
      </c>
      <c r="BL48" s="8">
        <f>BL$3*temperature!$I158+BL$4*temperature!$I158^2+BL$5*temperature!$I158^6</f>
        <v>3.134237679347021</v>
      </c>
      <c r="BM48" s="8">
        <f>BM$3*temperature!$I158+BM$4*temperature!$I158^2+BM$5*temperature!$I158^6</f>
        <v>1.7320424108545767</v>
      </c>
      <c r="BN48" s="8">
        <f>BN$3*temperature!$I158+BN$4*temperature!$I158^2+BN$5*temperature!$I158^6</f>
        <v>0.76250670859821168</v>
      </c>
      <c r="BO48" s="8"/>
      <c r="BP48" s="8"/>
      <c r="BQ48" s="8"/>
    </row>
    <row r="49" spans="1:69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27"/>
        <v>5.692077919426719E-3</v>
      </c>
      <c r="F49" s="7">
        <f t="shared" si="10"/>
        <v>8.3063244179379936E-3</v>
      </c>
      <c r="G49" s="7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8"/>
        <v>1.088282622402903E-2</v>
      </c>
      <c r="O49" s="7">
        <f t="shared" si="13"/>
        <v>4.5419366484862334E-2</v>
      </c>
      <c r="P49" s="7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41"/>
        <v>650.85913114958009</v>
      </c>
      <c r="V49" s="1">
        <f t="shared" si="42"/>
        <v>745.46786082046196</v>
      </c>
      <c r="W49" s="7">
        <f t="shared" si="29"/>
        <v>-4.3733895179066673E-3</v>
      </c>
      <c r="X49" s="7">
        <f t="shared" si="45"/>
        <v>1.5744193343297352E-2</v>
      </c>
      <c r="Y49" s="7">
        <f t="shared" si="46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6"/>
        <v>2.3691541875089199</v>
      </c>
      <c r="AD49" s="8">
        <f t="shared" si="43"/>
        <v>2.8505990233612173</v>
      </c>
      <c r="AE49" s="8">
        <f t="shared" si="44"/>
        <v>2.1840804821604887</v>
      </c>
      <c r="AF49" s="7">
        <f t="shared" si="30"/>
        <v>3.57521128768723E-3</v>
      </c>
      <c r="AG49" s="7">
        <f t="shared" si="47"/>
        <v>4.5725922286310894E-2</v>
      </c>
      <c r="AH49" s="7">
        <f t="shared" si="48"/>
        <v>2.3304183705267212E-2</v>
      </c>
      <c r="AI49" s="1">
        <f t="shared" si="31"/>
        <v>44263.906015579116</v>
      </c>
      <c r="AJ49" s="1">
        <f t="shared" si="32"/>
        <v>8408.5444978778305</v>
      </c>
      <c r="AK49" s="1">
        <f t="shared" si="33"/>
        <v>2941.1941169370975</v>
      </c>
      <c r="AL49" s="10">
        <f t="shared" si="49"/>
        <v>13.226269114230002</v>
      </c>
      <c r="AM49" s="10">
        <f t="shared" si="50"/>
        <v>1.9653058977662163</v>
      </c>
      <c r="AN49" s="10">
        <f t="shared" si="51"/>
        <v>0.77066277238177738</v>
      </c>
      <c r="AO49" s="7">
        <f t="shared" si="34"/>
        <v>2.0621120954280148E-2</v>
      </c>
      <c r="AP49" s="7">
        <f t="shared" si="20"/>
        <v>2.5977173653231045E-2</v>
      </c>
      <c r="AQ49" s="7">
        <f t="shared" si="21"/>
        <v>2.3564574154817608E-2</v>
      </c>
      <c r="AR49" s="1">
        <f t="shared" si="35"/>
        <v>29084.118227152823</v>
      </c>
      <c r="AS49" s="1">
        <f t="shared" si="36"/>
        <v>6065.2438169985398</v>
      </c>
      <c r="AT49" s="1">
        <f t="shared" si="37"/>
        <v>2207.2496945686739</v>
      </c>
      <c r="AU49" s="1">
        <f t="shared" si="38"/>
        <v>5816.8236454305652</v>
      </c>
      <c r="AV49" s="1">
        <f t="shared" si="39"/>
        <v>1213.0487633997079</v>
      </c>
      <c r="AW49" s="1">
        <f t="shared" si="40"/>
        <v>441.4499389137348</v>
      </c>
      <c r="AX49">
        <v>0</v>
      </c>
      <c r="AY49">
        <v>0</v>
      </c>
      <c r="AZ49">
        <v>0</v>
      </c>
      <c r="BA49">
        <f t="shared" si="4"/>
        <v>0</v>
      </c>
      <c r="BB49">
        <f t="shared" si="22"/>
        <v>0</v>
      </c>
      <c r="BC49">
        <f t="shared" si="5"/>
        <v>0</v>
      </c>
      <c r="BD49">
        <f t="shared" si="6"/>
        <v>0</v>
      </c>
      <c r="BE49">
        <f t="shared" si="7"/>
        <v>0</v>
      </c>
      <c r="BF49">
        <f t="shared" si="8"/>
        <v>0</v>
      </c>
      <c r="BG49">
        <f t="shared" si="9"/>
        <v>0</v>
      </c>
      <c r="BH49">
        <f t="shared" si="23"/>
        <v>0</v>
      </c>
      <c r="BI49">
        <f t="shared" si="24"/>
        <v>0</v>
      </c>
      <c r="BJ49">
        <f t="shared" si="25"/>
        <v>0</v>
      </c>
      <c r="BK49" s="7">
        <f t="shared" si="26"/>
        <v>4.135893874752436E-2</v>
      </c>
      <c r="BL49" s="8">
        <f>BL$3*temperature!$I159+BL$4*temperature!$I159^2+BL$5*temperature!$I159^6</f>
        <v>3.1782529916388258</v>
      </c>
      <c r="BM49" s="8">
        <f>BM$3*temperature!$I159+BM$4*temperature!$I159^2+BM$5*temperature!$I159^6</f>
        <v>1.7500424831518797</v>
      </c>
      <c r="BN49" s="8">
        <f>BN$3*temperature!$I159+BN$4*temperature!$I159^2+BN$5*temperature!$I159^6</f>
        <v>0.76290963127154765</v>
      </c>
      <c r="BO49" s="8"/>
      <c r="BP49" s="8"/>
      <c r="BQ49" s="8"/>
    </row>
    <row r="50" spans="1:69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27"/>
        <v>5.7154259211955605E-3</v>
      </c>
      <c r="F50" s="7">
        <f t="shared" si="10"/>
        <v>8.1920930794385782E-3</v>
      </c>
      <c r="G50" s="7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8"/>
        <v>2.3345824611354482E-2</v>
      </c>
      <c r="O50" s="7">
        <f t="shared" si="13"/>
        <v>6.9793483828880509E-2</v>
      </c>
      <c r="P50" s="7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41"/>
        <v>659.2426856397459</v>
      </c>
      <c r="V50" s="1">
        <f t="shared" si="42"/>
        <v>740.04755533355137</v>
      </c>
      <c r="W50" s="7">
        <f t="shared" si="29"/>
        <v>-1.0802331397296472E-2</v>
      </c>
      <c r="X50" s="7">
        <f t="shared" si="45"/>
        <v>1.2880751131751689E-2</v>
      </c>
      <c r="Y50" s="7">
        <f t="shared" si="46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6"/>
        <v>2.3563375646650235</v>
      </c>
      <c r="AD50" s="8">
        <f t="shared" si="43"/>
        <v>2.8460274542755997</v>
      </c>
      <c r="AE50" s="8">
        <f t="shared" si="44"/>
        <v>2.2028024729330009</v>
      </c>
      <c r="AF50" s="7">
        <f t="shared" si="30"/>
        <v>-5.4097884010548825E-3</v>
      </c>
      <c r="AG50" s="7">
        <f t="shared" si="47"/>
        <v>-1.6037222521135819E-3</v>
      </c>
      <c r="AH50" s="7">
        <f t="shared" si="48"/>
        <v>8.5720242113020984E-3</v>
      </c>
      <c r="AI50" s="1">
        <f t="shared" si="31"/>
        <v>45654.33905945177</v>
      </c>
      <c r="AJ50" s="1">
        <f t="shared" si="32"/>
        <v>8780.7388114897549</v>
      </c>
      <c r="AK50" s="1">
        <f t="shared" si="33"/>
        <v>3088.524644157123</v>
      </c>
      <c r="AL50" s="10">
        <f t="shared" si="49"/>
        <v>13.499009609408398</v>
      </c>
      <c r="AM50" s="10">
        <f t="shared" si="50"/>
        <v>2.0163589903542083</v>
      </c>
      <c r="AN50" s="10">
        <f t="shared" si="51"/>
        <v>0.78882311242992509</v>
      </c>
      <c r="AO50" s="7">
        <f t="shared" si="34"/>
        <v>2.0621120954280148E-2</v>
      </c>
      <c r="AP50" s="7">
        <f t="shared" si="20"/>
        <v>2.5977173653231045E-2</v>
      </c>
      <c r="AQ50" s="7">
        <f t="shared" si="21"/>
        <v>2.3564574154817608E-2</v>
      </c>
      <c r="AR50" s="1">
        <f t="shared" si="35"/>
        <v>30004.542351393924</v>
      </c>
      <c r="AS50" s="1">
        <f t="shared" si="36"/>
        <v>6318.0438883377183</v>
      </c>
      <c r="AT50" s="1">
        <f t="shared" si="37"/>
        <v>2313.1287472214703</v>
      </c>
      <c r="AU50" s="1">
        <f t="shared" si="38"/>
        <v>6000.908470278785</v>
      </c>
      <c r="AV50" s="1">
        <f t="shared" si="39"/>
        <v>1263.6087776675438</v>
      </c>
      <c r="AW50" s="1">
        <f t="shared" si="40"/>
        <v>462.62574944429412</v>
      </c>
      <c r="AX50">
        <v>0</v>
      </c>
      <c r="AY50">
        <v>0</v>
      </c>
      <c r="AZ50">
        <v>0</v>
      </c>
      <c r="BA50">
        <f t="shared" si="4"/>
        <v>0</v>
      </c>
      <c r="BB50">
        <f t="shared" si="22"/>
        <v>0</v>
      </c>
      <c r="BC50">
        <f t="shared" si="5"/>
        <v>0</v>
      </c>
      <c r="BD50">
        <f t="shared" si="6"/>
        <v>0</v>
      </c>
      <c r="BE50">
        <f t="shared" si="7"/>
        <v>0</v>
      </c>
      <c r="BF50">
        <f t="shared" si="8"/>
        <v>0</v>
      </c>
      <c r="BG50">
        <f t="shared" si="9"/>
        <v>0</v>
      </c>
      <c r="BH50">
        <f t="shared" si="23"/>
        <v>0</v>
      </c>
      <c r="BI50">
        <f t="shared" si="24"/>
        <v>0</v>
      </c>
      <c r="BJ50">
        <f t="shared" si="25"/>
        <v>0</v>
      </c>
      <c r="BK50" s="7">
        <f t="shared" si="26"/>
        <v>5.5408121957962936E-2</v>
      </c>
      <c r="BL50" s="8">
        <f>BL$3*temperature!$I160+BL$4*temperature!$I160^2+BL$5*temperature!$I160^6</f>
        <v>3.2212344961691133</v>
      </c>
      <c r="BM50" s="8">
        <f>BM$3*temperature!$I160+BM$4*temperature!$I160^2+BM$5*temperature!$I160^6</f>
        <v>1.7670634570761838</v>
      </c>
      <c r="BN50" s="8">
        <f>BN$3*temperature!$I160+BN$4*temperature!$I160^2+BN$5*temperature!$I160^6</f>
        <v>0.76239648944835314</v>
      </c>
      <c r="BO50" s="8"/>
      <c r="BP50" s="8"/>
      <c r="BQ50" s="8"/>
    </row>
    <row r="51" spans="1:69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27"/>
        <v>5.5451977384386453E-3</v>
      </c>
      <c r="F51" s="7">
        <f t="shared" si="10"/>
        <v>8.2128220658019835E-3</v>
      </c>
      <c r="G51" s="7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8"/>
        <v>1.7685495252261374E-2</v>
      </c>
      <c r="O51" s="7">
        <f t="shared" si="13"/>
        <v>6.4412973631277071E-2</v>
      </c>
      <c r="P51" s="7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41"/>
        <v>646.21647871792322</v>
      </c>
      <c r="V51" s="1">
        <f t="shared" si="42"/>
        <v>715.40687160768516</v>
      </c>
      <c r="W51" s="7">
        <f t="shared" si="29"/>
        <v>-1.8631044100680727E-2</v>
      </c>
      <c r="X51" s="7">
        <f t="shared" si="45"/>
        <v>-1.9759349941337212E-2</v>
      </c>
      <c r="Y51" s="7">
        <f t="shared" si="4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6"/>
        <v>2.3432536955324719</v>
      </c>
      <c r="AD51" s="8">
        <f t="shared" si="43"/>
        <v>2.8628978785670416</v>
      </c>
      <c r="AE51" s="8">
        <f t="shared" si="44"/>
        <v>2.2281980989767489</v>
      </c>
      <c r="AF51" s="7">
        <f t="shared" si="30"/>
        <v>-5.552629355298544E-3</v>
      </c>
      <c r="AG51" s="7">
        <f t="shared" si="47"/>
        <v>5.92770961014355E-3</v>
      </c>
      <c r="AH51" s="7">
        <f t="shared" si="48"/>
        <v>1.1528780431199648E-2</v>
      </c>
      <c r="AI51" s="1">
        <f t="shared" si="31"/>
        <v>47089.813623785383</v>
      </c>
      <c r="AJ51" s="1">
        <f t="shared" si="32"/>
        <v>9166.2737080083225</v>
      </c>
      <c r="AK51" s="1">
        <f t="shared" si="33"/>
        <v>3242.2979291857046</v>
      </c>
      <c r="AL51" s="10">
        <f t="shared" si="49"/>
        <v>13.777374319326999</v>
      </c>
      <c r="AM51" s="10">
        <f t="shared" si="50"/>
        <v>2.0687382979938933</v>
      </c>
      <c r="AN51" s="10">
        <f t="shared" si="51"/>
        <v>0.80741139315781407</v>
      </c>
      <c r="AO51" s="7">
        <f t="shared" si="34"/>
        <v>2.0621120954280148E-2</v>
      </c>
      <c r="AP51" s="7">
        <f t="shared" si="20"/>
        <v>2.5977173653231045E-2</v>
      </c>
      <c r="AQ51" s="7">
        <f t="shared" si="21"/>
        <v>2.3564574154817608E-2</v>
      </c>
      <c r="AR51" s="1">
        <f t="shared" si="35"/>
        <v>30950.082986290967</v>
      </c>
      <c r="AS51" s="1">
        <f t="shared" si="36"/>
        <v>6581.038969262434</v>
      </c>
      <c r="AT51" s="1">
        <f t="shared" si="37"/>
        <v>2423.2196271173834</v>
      </c>
      <c r="AU51" s="1">
        <f t="shared" si="38"/>
        <v>6190.0165972581935</v>
      </c>
      <c r="AV51" s="1">
        <f t="shared" si="39"/>
        <v>1316.2077938524869</v>
      </c>
      <c r="AW51" s="1">
        <f t="shared" si="40"/>
        <v>484.64392542347673</v>
      </c>
      <c r="AX51">
        <v>0</v>
      </c>
      <c r="AY51">
        <v>0</v>
      </c>
      <c r="AZ51">
        <v>0</v>
      </c>
      <c r="BA51">
        <f t="shared" si="4"/>
        <v>0</v>
      </c>
      <c r="BB51">
        <f t="shared" si="22"/>
        <v>0</v>
      </c>
      <c r="BC51">
        <f t="shared" si="5"/>
        <v>0</v>
      </c>
      <c r="BD51">
        <f t="shared" si="6"/>
        <v>0</v>
      </c>
      <c r="BE51">
        <f t="shared" si="7"/>
        <v>0</v>
      </c>
      <c r="BF51">
        <f t="shared" si="8"/>
        <v>0</v>
      </c>
      <c r="BG51">
        <f t="shared" si="9"/>
        <v>0</v>
      </c>
      <c r="BH51">
        <f t="shared" si="23"/>
        <v>0</v>
      </c>
      <c r="BI51">
        <f t="shared" si="24"/>
        <v>0</v>
      </c>
      <c r="BJ51">
        <f t="shared" si="25"/>
        <v>0</v>
      </c>
      <c r="BK51" s="7">
        <f t="shared" si="26"/>
        <v>5.0456056851588355E-2</v>
      </c>
      <c r="BL51" s="8">
        <f>BL$3*temperature!$I161+BL$4*temperature!$I161^2+BL$5*temperature!$I161^6</f>
        <v>3.2632122150072727</v>
      </c>
      <c r="BM51" s="8">
        <f>BM$3*temperature!$I161+BM$4*temperature!$I161^2+BM$5*temperature!$I161^6</f>
        <v>1.7830893868938422</v>
      </c>
      <c r="BN51" s="8">
        <f>BN$3*temperature!$I161+BN$4*temperature!$I161^2+BN$5*temperature!$I161^6</f>
        <v>0.76092156441736369</v>
      </c>
      <c r="BO51" s="8"/>
      <c r="BP51" s="8"/>
      <c r="BQ51" s="8"/>
    </row>
    <row r="52" spans="1:69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27"/>
        <v>5.6189487943716365E-3</v>
      </c>
      <c r="F52" s="7">
        <f t="shared" si="10"/>
        <v>8.1453534478015399E-3</v>
      </c>
      <c r="G52" s="7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8"/>
        <v>2.3462387645812433E-2</v>
      </c>
      <c r="O52" s="7">
        <f t="shared" si="13"/>
        <v>7.3997005066261501E-2</v>
      </c>
      <c r="P52" s="7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41"/>
        <v>634.29732229691115</v>
      </c>
      <c r="V52" s="1">
        <f t="shared" si="42"/>
        <v>691.71563413523154</v>
      </c>
      <c r="W52" s="7">
        <f t="shared" si="29"/>
        <v>-3.1451366898878286E-2</v>
      </c>
      <c r="X52" s="7">
        <f t="shared" si="45"/>
        <v>-1.8444525655952559E-2</v>
      </c>
      <c r="Y52" s="7">
        <f t="shared" si="46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6"/>
        <v>2.3387955022900764</v>
      </c>
      <c r="AD52" s="8">
        <f t="shared" si="43"/>
        <v>2.8897620504912451</v>
      </c>
      <c r="AE52" s="8">
        <f t="shared" si="44"/>
        <v>2.2061797953892048</v>
      </c>
      <c r="AF52" s="7">
        <f t="shared" si="30"/>
        <v>-1.9025653308027968E-3</v>
      </c>
      <c r="AG52" s="7">
        <f t="shared" si="47"/>
        <v>9.3835592688515934E-3</v>
      </c>
      <c r="AH52" s="7">
        <f t="shared" si="48"/>
        <v>-9.8816633932393705E-3</v>
      </c>
      <c r="AI52" s="1">
        <f t="shared" si="31"/>
        <v>48570.848858665042</v>
      </c>
      <c r="AJ52" s="1">
        <f t="shared" si="32"/>
        <v>9565.8541310599776</v>
      </c>
      <c r="AK52" s="1">
        <f t="shared" si="33"/>
        <v>3402.7120616906113</v>
      </c>
      <c r="AL52" s="10">
        <f t="shared" si="49"/>
        <v>14.061479221598233</v>
      </c>
      <c r="AM52" s="10">
        <f t="shared" si="50"/>
        <v>2.1224782720039701</v>
      </c>
      <c r="AN52" s="10">
        <f t="shared" si="51"/>
        <v>0.82643769880532603</v>
      </c>
      <c r="AO52" s="7">
        <f t="shared" si="34"/>
        <v>2.0621120954280148E-2</v>
      </c>
      <c r="AP52" s="7">
        <f t="shared" si="20"/>
        <v>2.5977173653231045E-2</v>
      </c>
      <c r="AQ52" s="7">
        <f t="shared" si="21"/>
        <v>2.3564574154817608E-2</v>
      </c>
      <c r="AR52" s="1">
        <f t="shared" si="35"/>
        <v>31927.349928287691</v>
      </c>
      <c r="AS52" s="1">
        <f t="shared" si="36"/>
        <v>6854.2015330672539</v>
      </c>
      <c r="AT52" s="1">
        <f t="shared" si="37"/>
        <v>2538.1812614470864</v>
      </c>
      <c r="AU52" s="1">
        <f t="shared" si="38"/>
        <v>6385.4699856575389</v>
      </c>
      <c r="AV52" s="1">
        <f t="shared" si="39"/>
        <v>1370.8403066134508</v>
      </c>
      <c r="AW52" s="1">
        <f t="shared" si="40"/>
        <v>507.63625228941731</v>
      </c>
      <c r="AX52">
        <v>0</v>
      </c>
      <c r="AY52">
        <v>0</v>
      </c>
      <c r="AZ52">
        <v>0</v>
      </c>
      <c r="BA52">
        <f t="shared" si="4"/>
        <v>0</v>
      </c>
      <c r="BB52">
        <f t="shared" si="22"/>
        <v>0</v>
      </c>
      <c r="BC52">
        <f t="shared" si="5"/>
        <v>0</v>
      </c>
      <c r="BD52">
        <f t="shared" si="6"/>
        <v>0</v>
      </c>
      <c r="BE52">
        <f t="shared" si="7"/>
        <v>0</v>
      </c>
      <c r="BF52">
        <f t="shared" si="8"/>
        <v>0</v>
      </c>
      <c r="BG52">
        <f t="shared" si="9"/>
        <v>0</v>
      </c>
      <c r="BH52">
        <f t="shared" si="23"/>
        <v>0</v>
      </c>
      <c r="BI52">
        <f t="shared" si="24"/>
        <v>0</v>
      </c>
      <c r="BJ52">
        <f t="shared" si="25"/>
        <v>0</v>
      </c>
      <c r="BK52" s="7">
        <f t="shared" si="26"/>
        <v>5.7020783818685555E-2</v>
      </c>
      <c r="BL52" s="8">
        <f>BL$3*temperature!$I162+BL$4*temperature!$I162^2+BL$5*temperature!$I162^6</f>
        <v>3.3041538672182194</v>
      </c>
      <c r="BM52" s="8">
        <f>BM$3*temperature!$I162+BM$4*temperature!$I162^2+BM$5*temperature!$I162^6</f>
        <v>1.7980747081940476</v>
      </c>
      <c r="BN52" s="8">
        <f>BN$3*temperature!$I162+BN$4*temperature!$I162^2+BN$5*temperature!$I162^6</f>
        <v>0.75843182070619042</v>
      </c>
      <c r="BO52" s="8"/>
      <c r="BP52" s="8"/>
      <c r="BQ52" s="8"/>
    </row>
    <row r="53" spans="1:69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27"/>
        <v>5.9575399981963706E-3</v>
      </c>
      <c r="F53" s="7">
        <f t="shared" si="10"/>
        <v>8.1044756914163685E-3</v>
      </c>
      <c r="G53" s="7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8"/>
        <v>2.0470395087995197E-2</v>
      </c>
      <c r="O53" s="7">
        <f t="shared" si="13"/>
        <v>7.8402451038241505E-2</v>
      </c>
      <c r="P53" s="7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41"/>
        <v>604.17834263666111</v>
      </c>
      <c r="V53" s="1">
        <f t="shared" si="42"/>
        <v>672.98973661232958</v>
      </c>
      <c r="W53" s="7">
        <f t="shared" si="29"/>
        <v>-2.088827018530437E-2</v>
      </c>
      <c r="X53" s="7">
        <f t="shared" si="45"/>
        <v>-4.7484008841758074E-2</v>
      </c>
      <c r="Y53" s="7">
        <f t="shared" si="4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6"/>
        <v>2.3365257523444609</v>
      </c>
      <c r="AD53" s="8">
        <f t="shared" si="43"/>
        <v>2.9121314785809065</v>
      </c>
      <c r="AE53" s="8">
        <f t="shared" si="44"/>
        <v>2.2542764742919856</v>
      </c>
      <c r="AF53" s="7">
        <f t="shared" si="30"/>
        <v>-9.7047815569728524E-4</v>
      </c>
      <c r="AG53" s="7">
        <f t="shared" si="47"/>
        <v>7.7409238888228593E-3</v>
      </c>
      <c r="AH53" s="7">
        <f t="shared" si="48"/>
        <v>2.1800888124938966E-2</v>
      </c>
      <c r="AI53" s="1">
        <f t="shared" si="31"/>
        <v>50099.233958456076</v>
      </c>
      <c r="AJ53" s="1">
        <f t="shared" si="32"/>
        <v>9980.1090245674313</v>
      </c>
      <c r="AK53" s="1">
        <f t="shared" si="33"/>
        <v>3570.0771078109678</v>
      </c>
      <c r="AL53" s="10">
        <f t="shared" si="49"/>
        <v>14.351442685422908</v>
      </c>
      <c r="AM53" s="10">
        <f t="shared" si="50"/>
        <v>2.177614258651027</v>
      </c>
      <c r="AN53" s="10">
        <f t="shared" si="51"/>
        <v>0.845912351243161</v>
      </c>
      <c r="AO53" s="7">
        <f t="shared" si="34"/>
        <v>2.0621120954280148E-2</v>
      </c>
      <c r="AP53" s="7">
        <f t="shared" si="20"/>
        <v>2.5977173653231045E-2</v>
      </c>
      <c r="AQ53" s="7">
        <f t="shared" si="21"/>
        <v>2.3564574154817608E-2</v>
      </c>
      <c r="AR53" s="1">
        <f t="shared" si="35"/>
        <v>32944.447016896374</v>
      </c>
      <c r="AS53" s="1">
        <f t="shared" si="36"/>
        <v>7138.0783223378066</v>
      </c>
      <c r="AT53" s="1">
        <f t="shared" si="37"/>
        <v>2657.8534183072488</v>
      </c>
      <c r="AU53" s="1">
        <f t="shared" si="38"/>
        <v>6588.8894033792749</v>
      </c>
      <c r="AV53" s="1">
        <f t="shared" si="39"/>
        <v>1427.6156644675614</v>
      </c>
      <c r="AW53" s="1">
        <f t="shared" si="40"/>
        <v>531.57068366144983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22"/>
        <v>0</v>
      </c>
      <c r="BC53">
        <f t="shared" si="5"/>
        <v>0</v>
      </c>
      <c r="BD53">
        <f t="shared" si="6"/>
        <v>0</v>
      </c>
      <c r="BE53">
        <f t="shared" si="7"/>
        <v>0</v>
      </c>
      <c r="BF53">
        <f t="shared" si="8"/>
        <v>0</v>
      </c>
      <c r="BG53">
        <f t="shared" si="9"/>
        <v>0</v>
      </c>
      <c r="BH53">
        <f t="shared" si="23"/>
        <v>0</v>
      </c>
      <c r="BI53">
        <f t="shared" si="24"/>
        <v>0</v>
      </c>
      <c r="BJ53">
        <f t="shared" si="25"/>
        <v>0</v>
      </c>
      <c r="BK53" s="7">
        <f t="shared" si="26"/>
        <v>5.6209829446846243E-2</v>
      </c>
      <c r="BL53" s="8">
        <f>BL$3*temperature!$I163+BL$4*temperature!$I163^2+BL$5*temperature!$I163^6</f>
        <v>3.3439948442247003</v>
      </c>
      <c r="BM53" s="8">
        <f>BM$3*temperature!$I163+BM$4*temperature!$I163^2+BM$5*temperature!$I163^6</f>
        <v>1.8119580727808866</v>
      </c>
      <c r="BN53" s="8">
        <f>BN$3*temperature!$I163+BN$4*temperature!$I163^2+BN$5*temperature!$I163^6</f>
        <v>0.75486974953087627</v>
      </c>
      <c r="BO53" s="8"/>
      <c r="BP53" s="8"/>
      <c r="BQ53" s="8"/>
    </row>
    <row r="54" spans="1:69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27"/>
        <v>5.7120049793621952E-3</v>
      </c>
      <c r="F54" s="7">
        <f t="shared" si="10"/>
        <v>8.1531947903412672E-3</v>
      </c>
      <c r="G54" s="7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8"/>
        <v>-4.648633033494165E-3</v>
      </c>
      <c r="O54" s="7">
        <f t="shared" si="13"/>
        <v>4.2789525278652762E-2</v>
      </c>
      <c r="P54" s="7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41"/>
        <v>604.67001308648867</v>
      </c>
      <c r="V54" s="1">
        <f t="shared" si="42"/>
        <v>665.92165165765812</v>
      </c>
      <c r="W54" s="7">
        <f t="shared" si="29"/>
        <v>-1.5629859236737653E-2</v>
      </c>
      <c r="X54" s="7">
        <f t="shared" si="45"/>
        <v>8.1378363825801436E-4</v>
      </c>
      <c r="Y54" s="7">
        <f t="shared" si="46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6"/>
        <v>2.3337186594678334</v>
      </c>
      <c r="AD54" s="8">
        <f t="shared" si="43"/>
        <v>2.8737358406172713</v>
      </c>
      <c r="AE54" s="8">
        <f t="shared" si="44"/>
        <v>2.3022859575808767</v>
      </c>
      <c r="AF54" s="7">
        <f t="shared" si="30"/>
        <v>-1.2013960786911859E-3</v>
      </c>
      <c r="AG54" s="7">
        <f t="shared" si="47"/>
        <v>-1.3184719936596201E-2</v>
      </c>
      <c r="AH54" s="7">
        <f t="shared" si="48"/>
        <v>2.1297069741176955E-2</v>
      </c>
      <c r="AI54" s="1">
        <f t="shared" si="31"/>
        <v>51678.199965989741</v>
      </c>
      <c r="AJ54" s="1">
        <f t="shared" si="32"/>
        <v>10409.71378657825</v>
      </c>
      <c r="AK54" s="1">
        <f t="shared" si="33"/>
        <v>3744.6400806913211</v>
      </c>
      <c r="AL54" s="10">
        <f t="shared" si="49"/>
        <v>14.647385520907433</v>
      </c>
      <c r="AM54" s="10">
        <f t="shared" si="50"/>
        <v>2.2341825223977567</v>
      </c>
      <c r="AN54" s="10">
        <f t="shared" si="51"/>
        <v>0.86584591557250656</v>
      </c>
      <c r="AO54" s="7">
        <f t="shared" si="34"/>
        <v>2.0621120954280148E-2</v>
      </c>
      <c r="AP54" s="7">
        <f t="shared" si="20"/>
        <v>2.5977173653231045E-2</v>
      </c>
      <c r="AQ54" s="7">
        <f t="shared" si="21"/>
        <v>2.3564574154817608E-2</v>
      </c>
      <c r="AR54" s="1">
        <f t="shared" si="35"/>
        <v>33987.634527119866</v>
      </c>
      <c r="AS54" s="1">
        <f t="shared" si="36"/>
        <v>7433.6298606039227</v>
      </c>
      <c r="AT54" s="1">
        <f t="shared" si="37"/>
        <v>2782.8872036418302</v>
      </c>
      <c r="AU54" s="1">
        <f t="shared" si="38"/>
        <v>6797.5269054239734</v>
      </c>
      <c r="AV54" s="1">
        <f t="shared" si="39"/>
        <v>1486.7259721207847</v>
      </c>
      <c r="AW54" s="1">
        <f t="shared" si="40"/>
        <v>556.57744072836601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22"/>
        <v>0</v>
      </c>
      <c r="BC54">
        <f t="shared" si="5"/>
        <v>0</v>
      </c>
      <c r="BD54">
        <f t="shared" si="6"/>
        <v>0</v>
      </c>
      <c r="BE54">
        <f t="shared" si="7"/>
        <v>0</v>
      </c>
      <c r="BF54">
        <f t="shared" si="8"/>
        <v>0</v>
      </c>
      <c r="BG54">
        <f t="shared" si="9"/>
        <v>0</v>
      </c>
      <c r="BH54">
        <f t="shared" si="23"/>
        <v>0</v>
      </c>
      <c r="BI54">
        <f t="shared" si="24"/>
        <v>0</v>
      </c>
      <c r="BJ54">
        <f t="shared" si="25"/>
        <v>0</v>
      </c>
      <c r="BK54" s="7">
        <f t="shared" si="26"/>
        <v>2.9851806401616859E-2</v>
      </c>
      <c r="BL54" s="8">
        <f>BL$3*temperature!$I164+BL$4*temperature!$I164^2+BL$5*temperature!$I164^6</f>
        <v>3.3826335844190591</v>
      </c>
      <c r="BM54" s="8">
        <f>BM$3*temperature!$I164+BM$4*temperature!$I164^2+BM$5*temperature!$I164^6</f>
        <v>1.824662787694429</v>
      </c>
      <c r="BN54" s="8">
        <f>BN$3*temperature!$I164+BN$4*temperature!$I164^2+BN$5*temperature!$I164^6</f>
        <v>0.75017712443354112</v>
      </c>
      <c r="BO54" s="8"/>
      <c r="BP54" s="8"/>
      <c r="BQ54" s="8"/>
    </row>
    <row r="55" spans="1:69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27"/>
        <v>5.0995244411160545E-3</v>
      </c>
      <c r="F55" s="7">
        <f t="shared" si="10"/>
        <v>8.1161002345619959E-3</v>
      </c>
      <c r="G55" s="7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8"/>
        <v>-4.541462181660294E-2</v>
      </c>
      <c r="O55" s="7">
        <f t="shared" si="13"/>
        <v>2.1828133538632777E-3</v>
      </c>
      <c r="P55" s="7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41"/>
        <v>606.72180992229414</v>
      </c>
      <c r="V55" s="1">
        <f t="shared" si="42"/>
        <v>663.64450671499844</v>
      </c>
      <c r="W55" s="7">
        <f t="shared" si="29"/>
        <v>-6.3617666547265417E-3</v>
      </c>
      <c r="X55" s="7">
        <f t="shared" si="45"/>
        <v>3.3932505191256457E-3</v>
      </c>
      <c r="Y55" s="7">
        <f t="shared" si="46"/>
        <v>-3.4195388256129666E-3</v>
      </c>
      <c r="Z55" s="4">
        <f t="shared" ref="Z55:AB57" si="52">Q54*AC55</f>
        <v>12188.303444360248</v>
      </c>
      <c r="AA55" s="4">
        <f t="shared" si="52"/>
        <v>13336.262456993791</v>
      </c>
      <c r="AB55" s="4">
        <f t="shared" si="52"/>
        <v>4319.0487389807877</v>
      </c>
      <c r="AC55" s="12">
        <f t="shared" ref="AC55:AC57" si="53">AC54*(1+AF55)</f>
        <v>2.324266156668239</v>
      </c>
      <c r="AD55" s="12">
        <f t="shared" ref="AD55:AD57" si="54">AD54*(1+AG55)</f>
        <v>2.8745885881272062</v>
      </c>
      <c r="AE55" s="12">
        <f t="shared" ref="AE55:AE57" si="55">AE54*(1+AH55)</f>
        <v>2.324833886965608</v>
      </c>
      <c r="AF55" s="11">
        <f t="shared" ref="AF55:AH57" si="56">AC$5-1</f>
        <v>-4.0504037456468023E-3</v>
      </c>
      <c r="AG55" s="11">
        <f t="shared" si="56"/>
        <v>2.9673830763510267E-4</v>
      </c>
      <c r="AH55" s="11">
        <f t="shared" si="56"/>
        <v>9.7937136394747881E-3</v>
      </c>
      <c r="AI55" s="1">
        <f t="shared" si="31"/>
        <v>53307.906874814747</v>
      </c>
      <c r="AJ55" s="1">
        <f t="shared" si="32"/>
        <v>10855.468380041209</v>
      </c>
      <c r="AK55" s="1">
        <f t="shared" si="33"/>
        <v>3926.7535133505553</v>
      </c>
      <c r="AL55" s="10">
        <f t="shared" si="49"/>
        <v>14.949431029398037</v>
      </c>
      <c r="AM55" s="10">
        <f t="shared" si="50"/>
        <v>2.2922202697550969</v>
      </c>
      <c r="AN55" s="10">
        <f t="shared" si="51"/>
        <v>0.88624920585666089</v>
      </c>
      <c r="AO55" s="7">
        <f t="shared" si="34"/>
        <v>2.0621120954280148E-2</v>
      </c>
      <c r="AP55" s="7">
        <f t="shared" si="20"/>
        <v>2.5977173653231045E-2</v>
      </c>
      <c r="AQ55" s="7">
        <f t="shared" si="21"/>
        <v>2.3564574154817608E-2</v>
      </c>
      <c r="AR55" s="1">
        <f t="shared" si="35"/>
        <v>35046.898880452107</v>
      </c>
      <c r="AS55" s="1">
        <f t="shared" si="36"/>
        <v>7740.8566921998518</v>
      </c>
      <c r="AT55" s="1">
        <f t="shared" si="37"/>
        <v>2913.5578118777248</v>
      </c>
      <c r="AU55" s="1">
        <f t="shared" si="38"/>
        <v>7009.3797760904217</v>
      </c>
      <c r="AV55" s="1">
        <f t="shared" si="39"/>
        <v>1548.1713384399704</v>
      </c>
      <c r="AW55" s="1">
        <f t="shared" si="40"/>
        <v>582.71156237554499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22"/>
        <v>0</v>
      </c>
      <c r="BC55">
        <f t="shared" si="5"/>
        <v>0</v>
      </c>
      <c r="BD55">
        <f t="shared" si="6"/>
        <v>0</v>
      </c>
      <c r="BE55">
        <f t="shared" si="7"/>
        <v>0</v>
      </c>
      <c r="BF55">
        <f t="shared" si="8"/>
        <v>0</v>
      </c>
      <c r="BG55">
        <f t="shared" si="9"/>
        <v>0</v>
      </c>
      <c r="BH55">
        <f t="shared" si="23"/>
        <v>0</v>
      </c>
      <c r="BI55">
        <f t="shared" si="24"/>
        <v>0</v>
      </c>
      <c r="BJ55">
        <f t="shared" si="25"/>
        <v>0</v>
      </c>
      <c r="BK55" s="7">
        <f t="shared" si="26"/>
        <v>-8.519125488337026E-3</v>
      </c>
      <c r="BL55" s="8">
        <f>BL$3*temperature!$I165+BL$4*temperature!$I165^2+BL$5*temperature!$I165^6</f>
        <v>3.4199702264716842</v>
      </c>
      <c r="BM55" s="8">
        <f>BM$3*temperature!$I165+BM$4*temperature!$I165^2+BM$5*temperature!$I165^6</f>
        <v>1.8361114156705867</v>
      </c>
      <c r="BN55" s="8">
        <f>BN$3*temperature!$I165+BN$4*temperature!$I165^2+BN$5*temperature!$I165^6</f>
        <v>0.7442933884484475</v>
      </c>
      <c r="BO55" s="8"/>
      <c r="BP55" s="8"/>
      <c r="BQ55" s="8"/>
    </row>
    <row r="56" spans="1:69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27"/>
        <v>4.1079767039275961E-3</v>
      </c>
      <c r="F56" s="7">
        <f t="shared" si="10"/>
        <v>8.0929895690897702E-3</v>
      </c>
      <c r="G56" s="7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8"/>
        <v>2.1035151553658649E-2</v>
      </c>
      <c r="O56" s="7">
        <f t="shared" si="13"/>
        <v>3.1463911881298268E-2</v>
      </c>
      <c r="P56" s="7">
        <f t="shared" si="14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15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29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2"/>
        <v>11572.648363264367</v>
      </c>
      <c r="AA56" s="4">
        <f t="shared" si="52"/>
        <v>13523.579650465739</v>
      </c>
      <c r="AB56" s="4">
        <f t="shared" si="52"/>
        <v>4525.7999835111077</v>
      </c>
      <c r="AC56" s="12">
        <f t="shared" si="53"/>
        <v>2.3148519403213901</v>
      </c>
      <c r="AD56" s="12">
        <f t="shared" si="54"/>
        <v>2.8754415886799944</v>
      </c>
      <c r="AE56" s="12">
        <f t="shared" si="55"/>
        <v>2.3476026443138962</v>
      </c>
      <c r="AF56" s="11">
        <f t="shared" si="56"/>
        <v>-4.0504037456468023E-3</v>
      </c>
      <c r="AG56" s="11">
        <f t="shared" si="56"/>
        <v>2.9673830763510267E-4</v>
      </c>
      <c r="AH56" s="11">
        <f t="shared" si="56"/>
        <v>9.7937136394747881E-3</v>
      </c>
      <c r="AI56" s="1">
        <f t="shared" si="31"/>
        <v>54986.495963423695</v>
      </c>
      <c r="AJ56" s="1">
        <f t="shared" si="32"/>
        <v>11318.092880477059</v>
      </c>
      <c r="AK56" s="1">
        <f t="shared" si="33"/>
        <v>4116.7897243910447</v>
      </c>
      <c r="AL56" s="10">
        <f t="shared" si="49"/>
        <v>15.257705054852922</v>
      </c>
      <c r="AM56" s="10">
        <f t="shared" si="50"/>
        <v>2.3517656737539809</v>
      </c>
      <c r="AN56" s="10">
        <f t="shared" si="51"/>
        <v>0.90713329098771844</v>
      </c>
      <c r="AO56" s="7">
        <f t="shared" si="34"/>
        <v>2.0621120954280148E-2</v>
      </c>
      <c r="AP56" s="7">
        <f t="shared" si="20"/>
        <v>2.5977173653231045E-2</v>
      </c>
      <c r="AQ56" s="7">
        <f t="shared" si="21"/>
        <v>2.3564574154817608E-2</v>
      </c>
      <c r="AR56" s="1">
        <f t="shared" si="35"/>
        <v>36110.322211354614</v>
      </c>
      <c r="AS56" s="1">
        <f t="shared" si="36"/>
        <v>8060.3173095367674</v>
      </c>
      <c r="AT56" s="1">
        <f t="shared" si="37"/>
        <v>3050.2621608647241</v>
      </c>
      <c r="AU56" s="1">
        <f t="shared" si="38"/>
        <v>7222.0644422709229</v>
      </c>
      <c r="AV56" s="1">
        <f t="shared" si="39"/>
        <v>1612.0634619073535</v>
      </c>
      <c r="AW56" s="1">
        <f t="shared" si="40"/>
        <v>610.0524321729448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22"/>
        <v>0</v>
      </c>
      <c r="BC56">
        <f t="shared" si="5"/>
        <v>0</v>
      </c>
      <c r="BD56">
        <f t="shared" si="6"/>
        <v>0</v>
      </c>
      <c r="BE56">
        <f t="shared" si="7"/>
        <v>0</v>
      </c>
      <c r="BF56">
        <f t="shared" si="8"/>
        <v>0</v>
      </c>
      <c r="BG56">
        <f t="shared" si="9"/>
        <v>0</v>
      </c>
      <c r="BH56">
        <f t="shared" si="23"/>
        <v>0</v>
      </c>
      <c r="BI56">
        <f t="shared" si="24"/>
        <v>0</v>
      </c>
      <c r="BJ56">
        <f t="shared" si="25"/>
        <v>0</v>
      </c>
      <c r="BK56" s="7">
        <f t="shared" si="26"/>
        <v>4.7671804232349374E-2</v>
      </c>
      <c r="BL56" s="8">
        <f>BL$3*temperature!$I166+BL$4*temperature!$I166^2+BL$5*temperature!$I166^6</f>
        <v>3.4558342210054338</v>
      </c>
      <c r="BM56" s="8">
        <f>BM$3*temperature!$I166+BM$4*temperature!$I166^2+BM$5*temperature!$I166^6</f>
        <v>1.8462057798324336</v>
      </c>
      <c r="BN56" s="8">
        <f>BN$3*temperature!$I166+BN$4*temperature!$I166^2+BN$5*temperature!$I166^6</f>
        <v>0.73717064881289907</v>
      </c>
      <c r="BO56" s="8"/>
      <c r="BP56" s="8"/>
      <c r="BQ56" s="8"/>
    </row>
    <row r="57" spans="1:69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57">H57/B57*1000</f>
        <v>34366.614800887306</v>
      </c>
      <c r="L57" s="4">
        <f t="shared" ref="L57" si="58">I57/C57*1000</f>
        <v>3273.9338274738834</v>
      </c>
      <c r="M57" s="4">
        <f t="shared" ref="M57" si="59">J57/D57*1000</f>
        <v>982.64017688906665</v>
      </c>
      <c r="N57" s="11">
        <f t="shared" ref="N57" si="60">K57/K56-1</f>
        <v>2.5933156236528365E-2</v>
      </c>
      <c r="O57" s="11">
        <f t="shared" ref="O57" si="61">L57/L56-1</f>
        <v>3.2694965195487979E-2</v>
      </c>
      <c r="P57" s="11">
        <f t="shared" ref="P57" si="62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2"/>
        <v>11710.753949059279</v>
      </c>
      <c r="AA57" s="4">
        <f t="shared" si="52"/>
        <v>13894.821479715458</v>
      </c>
      <c r="AB57" s="4">
        <f t="shared" si="52"/>
        <v>4752.017687831225</v>
      </c>
      <c r="AC57" s="12">
        <f t="shared" si="53"/>
        <v>2.3054758553516947</v>
      </c>
      <c r="AD57" s="12">
        <f t="shared" si="54"/>
        <v>2.8762948423507231</v>
      </c>
      <c r="AE57" s="12">
        <f t="shared" si="55"/>
        <v>2.3705943923515802</v>
      </c>
      <c r="AF57" s="11">
        <f t="shared" si="56"/>
        <v>-4.0504037456468023E-3</v>
      </c>
      <c r="AG57" s="11">
        <f t="shared" si="56"/>
        <v>2.9673830763510267E-4</v>
      </c>
      <c r="AH57" s="11">
        <f t="shared" si="56"/>
        <v>9.7937136394747881E-3</v>
      </c>
      <c r="AI57" s="1">
        <f t="shared" ref="AI57:AI120" si="63">(1-$AI$5)*AI56+AU56</f>
        <v>56709.910809352252</v>
      </c>
      <c r="AJ57" s="1">
        <f t="shared" ref="AJ57:AJ120" si="64">(1-$AI$5)*AJ56+AV56</f>
        <v>11798.347054336708</v>
      </c>
      <c r="AK57" s="1">
        <f t="shared" ref="AK57:AK120" si="65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66">AL57*AI57^$AR$5*B57^(1-$AR$5)</f>
        <v>37191.354770352256</v>
      </c>
      <c r="AS57" s="1">
        <f t="shared" ref="AS57:AS60" si="67">AM57*AJ57^$AR$5*C57^(1-$AR$5)</f>
        <v>8387.8456859616163</v>
      </c>
      <c r="AT57" s="1">
        <f t="shared" ref="AT57:AT60" si="68">AN57*AK57^$AR$5*D57^(1-$AR$5)</f>
        <v>3190.4426309979572</v>
      </c>
      <c r="AU57" s="1">
        <f t="shared" ref="AU57:AU120" si="69">$AU$5*AR57</f>
        <v>7438.2709540704518</v>
      </c>
      <c r="AV57" s="1">
        <f t="shared" ref="AV57:AV120" si="70">$AU$5*AS57</f>
        <v>1677.5691371923233</v>
      </c>
      <c r="AW57" s="1">
        <f t="shared" ref="AW57:AW120" si="71">$AU$5*AT57</f>
        <v>638.08852619959146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22"/>
        <v>0</v>
      </c>
      <c r="BC57">
        <f t="shared" si="5"/>
        <v>0</v>
      </c>
      <c r="BD57">
        <f t="shared" si="6"/>
        <v>0</v>
      </c>
      <c r="BE57">
        <f t="shared" si="7"/>
        <v>0</v>
      </c>
      <c r="BF57">
        <f t="shared" si="8"/>
        <v>0</v>
      </c>
      <c r="BG57">
        <f t="shared" si="9"/>
        <v>0</v>
      </c>
      <c r="BH57">
        <f t="shared" si="23"/>
        <v>0</v>
      </c>
      <c r="BI57">
        <f t="shared" si="24"/>
        <v>0</v>
      </c>
      <c r="BJ57">
        <f t="shared" si="25"/>
        <v>0</v>
      </c>
      <c r="BK57" s="7">
        <f t="shared" si="26"/>
        <v>5.171791401868428E-2</v>
      </c>
      <c r="BL57" s="8">
        <f>BL$3*temperature!$I167+BL$4*temperature!$I167^2+BL$5*temperature!$I167^6</f>
        <v>3.490054464598543</v>
      </c>
      <c r="BM57" s="8">
        <f>BM$3*temperature!$I167+BM$4*temperature!$I167^2+BM$5*temperature!$I167^6</f>
        <v>1.8548538452477714</v>
      </c>
      <c r="BN57" s="8">
        <f>BN$3*temperature!$I167+BN$4*temperature!$I167^2+BN$5*temperature!$I167^6</f>
        <v>0.72877138603874991</v>
      </c>
      <c r="BO57" s="8"/>
      <c r="BP57" s="8"/>
      <c r="BQ57" s="8"/>
    </row>
    <row r="58" spans="1:69" x14ac:dyDescent="0.3">
      <c r="A58">
        <f t="shared" ref="A58:A121" si="72">1+A57</f>
        <v>2012</v>
      </c>
      <c r="B58" s="4">
        <f t="shared" ref="B58:B121" si="73">B57*(1+E58)</f>
        <v>1086.2064837273883</v>
      </c>
      <c r="C58" s="4">
        <f t="shared" ref="C58:C121" si="74">C57*(1+F58)</f>
        <v>2580.7210258214618</v>
      </c>
      <c r="D58" s="4">
        <f t="shared" ref="D58:D121" si="75">D57*(1+G58)</f>
        <v>3295.2187763382026</v>
      </c>
      <c r="E58" s="11">
        <f t="shared" ref="E58:E121" si="76">E57*$E$5</f>
        <v>3.7074489752946553E-3</v>
      </c>
      <c r="F58" s="11">
        <f t="shared" ref="F58:F121" si="77">F57*$E$5</f>
        <v>7.303923086103517E-3</v>
      </c>
      <c r="G58" s="11">
        <f t="shared" ref="G58:G121" si="78">G57*$E$5</f>
        <v>1.4910699164118045E-2</v>
      </c>
      <c r="H58" s="4">
        <f t="shared" ref="H58:H121" si="79">AR58</f>
        <v>38289.802272710556</v>
      </c>
      <c r="I58" s="4">
        <f t="shared" ref="I58:I121" si="80">AS58</f>
        <v>8723.4200775481604</v>
      </c>
      <c r="J58" s="4">
        <f t="shared" ref="J58:J121" si="81">AT58</f>
        <v>3334.0416588395269</v>
      </c>
      <c r="K58" s="4">
        <f t="shared" ref="K58:K121" si="82">H58/B58*1000</f>
        <v>35250.942473954492</v>
      </c>
      <c r="L58" s="4">
        <f t="shared" ref="L58:L121" si="83">I58/C58*1000</f>
        <v>3380.2259098390664</v>
      </c>
      <c r="M58" s="4">
        <f t="shared" ref="M58:M121" si="84">J58/D58*1000</f>
        <v>1011.7815796571983</v>
      </c>
      <c r="N58" s="11">
        <f t="shared" ref="N58:N121" si="85">K58/K57-1</f>
        <v>2.5732172871572923E-2</v>
      </c>
      <c r="O58" s="11">
        <f t="shared" ref="O58:O121" si="86">L58/L57-1</f>
        <v>3.2466166992506373E-2</v>
      </c>
      <c r="P58" s="11">
        <f t="shared" ref="P58:P121" si="87">M58/M57-1</f>
        <v>2.9656229669328349E-2</v>
      </c>
      <c r="Q58" s="4">
        <f t="shared" ref="Q58:Q121" si="88">T58*H58/1000</f>
        <v>5271.10497633862</v>
      </c>
      <c r="R58" s="4">
        <f t="shared" ref="R58:R121" si="89">U58*I58/1000</f>
        <v>5101.6406255620414</v>
      </c>
      <c r="S58" s="4">
        <f t="shared" ref="S58:S121" si="90">V58*J58/1000</f>
        <v>2148.5768888938487</v>
      </c>
      <c r="T58" s="4">
        <f t="shared" ref="T58:T121" si="91">T57*(1+W58)</f>
        <v>137.66341593504072</v>
      </c>
      <c r="U58" s="4">
        <f t="shared" ref="U58:U121" si="92">U57*(1+X58)</f>
        <v>584.82115732249918</v>
      </c>
      <c r="V58" s="4">
        <f t="shared" ref="V58:V121" si="93">V57*(1+Y58)</f>
        <v>644.43612550471232</v>
      </c>
      <c r="W58" s="11">
        <f t="shared" ref="W58:W121" si="94">T$5-1</f>
        <v>-1.0734613539272964E-2</v>
      </c>
      <c r="X58" s="11">
        <f t="shared" ref="X58:X121" si="95">U$5-1</f>
        <v>-1.217998157191269E-2</v>
      </c>
      <c r="Y58" s="11">
        <f t="shared" ref="Y58:Y121" si="96">V$5-1</f>
        <v>-9.7425357312937999E-3</v>
      </c>
      <c r="Z58" s="4">
        <f t="shared" ref="Z58:Z60" si="97">Q57*AC58</f>
        <v>11883.535419541931</v>
      </c>
      <c r="AA58" s="4">
        <f t="shared" ref="AA58:AA60" si="98">R57*AD58</f>
        <v>14287.555818346813</v>
      </c>
      <c r="AB58" s="4">
        <f t="shared" ref="AB58:AB60" si="99">S57*AE58</f>
        <v>4970.1856194244674</v>
      </c>
      <c r="AC58" s="12">
        <f t="shared" ref="AC58:AC121" si="100">AC57*(1+AF58)</f>
        <v>2.29613774731168</v>
      </c>
      <c r="AD58" s="12">
        <f t="shared" ref="AD58:AD121" si="101">AD57*(1+AG58)</f>
        <v>2.8771483492145018</v>
      </c>
      <c r="AE58" s="12">
        <f t="shared" ref="AE58:AE121" si="102">AE57*(1+AH58)</f>
        <v>2.3938113149856162</v>
      </c>
      <c r="AF58" s="11">
        <f t="shared" ref="AF58:AF121" si="103">AC$5-1</f>
        <v>-4.0504037456468023E-3</v>
      </c>
      <c r="AG58" s="11">
        <f t="shared" ref="AG58:AG121" si="104">AD$5-1</f>
        <v>2.9673830763510267E-4</v>
      </c>
      <c r="AH58" s="11">
        <f t="shared" ref="AH58:AH121" si="105">AE$5-1</f>
        <v>9.7937136394747881E-3</v>
      </c>
      <c r="AI58" s="1">
        <f t="shared" si="63"/>
        <v>58477.190682487482</v>
      </c>
      <c r="AJ58" s="1">
        <f t="shared" si="64"/>
        <v>12296.081486095361</v>
      </c>
      <c r="AK58" s="1">
        <f t="shared" si="65"/>
        <v>4521.7353919119887</v>
      </c>
      <c r="AL58" s="10">
        <f t="shared" ref="AL58:AL121" si="106">AL57*(1+AO58)</f>
        <v>15.883854893493284</v>
      </c>
      <c r="AM58" s="10">
        <f t="shared" ref="AM58:AM121" si="107">AM57*(1+AP58)</f>
        <v>2.4736633345742631</v>
      </c>
      <c r="AN58" s="10">
        <f t="shared" ref="AN58:AN121" si="108">AN57*(1+AQ58)</f>
        <v>0.94973532197815758</v>
      </c>
      <c r="AO58" s="7">
        <f t="shared" ref="AO58:AO121" si="109">AO$5*AO57</f>
        <v>2.0210760647289973E-2</v>
      </c>
      <c r="AP58" s="7">
        <f t="shared" ref="AP58:AP121" si="110">AP$5*AP57</f>
        <v>2.5460227897531749E-2</v>
      </c>
      <c r="AQ58" s="7">
        <f t="shared" ref="AQ58:AQ121" si="111">AQ$5*AQ57</f>
        <v>2.3095639129136737E-2</v>
      </c>
      <c r="AR58" s="1">
        <f t="shared" si="66"/>
        <v>38289.802272710556</v>
      </c>
      <c r="AS58" s="1">
        <f t="shared" si="67"/>
        <v>8723.4200775481604</v>
      </c>
      <c r="AT58" s="1">
        <f t="shared" si="68"/>
        <v>3334.0416588395269</v>
      </c>
      <c r="AU58" s="1">
        <f t="shared" si="69"/>
        <v>7657.9604545421116</v>
      </c>
      <c r="AV58" s="1">
        <f t="shared" si="70"/>
        <v>1744.6840155096322</v>
      </c>
      <c r="AW58" s="1">
        <f t="shared" si="71"/>
        <v>666.80833176790543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22"/>
        <v>0</v>
      </c>
      <c r="BC58">
        <f t="shared" si="5"/>
        <v>0</v>
      </c>
      <c r="BD58">
        <f t="shared" si="6"/>
        <v>0</v>
      </c>
      <c r="BE58">
        <f t="shared" si="7"/>
        <v>0</v>
      </c>
      <c r="BF58">
        <f t="shared" si="8"/>
        <v>0</v>
      </c>
      <c r="BG58">
        <f t="shared" si="9"/>
        <v>0</v>
      </c>
      <c r="BH58">
        <f t="shared" si="23"/>
        <v>0</v>
      </c>
      <c r="BI58">
        <f t="shared" si="24"/>
        <v>0</v>
      </c>
      <c r="BJ58">
        <f t="shared" si="25"/>
        <v>0</v>
      </c>
      <c r="BK58" s="7">
        <f t="shared" si="26"/>
        <v>5.1800204936879507E-2</v>
      </c>
      <c r="BL58" s="8">
        <f>BL$3*temperature!$I168+BL$4*temperature!$I168^2+BL$5*temperature!$I168^6</f>
        <v>3.5225599385444202</v>
      </c>
      <c r="BM58" s="8">
        <f>BM$3*temperature!$I168+BM$4*temperature!$I168^2+BM$5*temperature!$I168^6</f>
        <v>1.8619925881259525</v>
      </c>
      <c r="BN58" s="8">
        <f>BN$3*temperature!$I168+BN$4*temperature!$I168^2+BN$5*temperature!$I168^6</f>
        <v>0.7190395740162574</v>
      </c>
      <c r="BO58" s="8"/>
      <c r="BP58" s="8"/>
      <c r="BQ58" s="8"/>
    </row>
    <row r="59" spans="1:69" x14ac:dyDescent="0.3">
      <c r="A59">
        <f t="shared" si="72"/>
        <v>2013</v>
      </c>
      <c r="B59" s="4">
        <f t="shared" si="73"/>
        <v>1090.0321860866893</v>
      </c>
      <c r="C59" s="4">
        <f t="shared" si="74"/>
        <v>2598.6279443067874</v>
      </c>
      <c r="D59" s="4">
        <f t="shared" si="75"/>
        <v>3341.8960913994383</v>
      </c>
      <c r="E59" s="11">
        <f t="shared" si="76"/>
        <v>3.5220765265299224E-3</v>
      </c>
      <c r="F59" s="11">
        <f t="shared" si="77"/>
        <v>6.9387269317983408E-3</v>
      </c>
      <c r="G59" s="11">
        <f t="shared" si="78"/>
        <v>1.4165164205912142E-2</v>
      </c>
      <c r="H59" s="4">
        <f t="shared" si="79"/>
        <v>39405.476324541247</v>
      </c>
      <c r="I59" s="4">
        <f t="shared" si="80"/>
        <v>9067.0190675271242</v>
      </c>
      <c r="J59" s="4">
        <f t="shared" si="81"/>
        <v>3481.0018618386325</v>
      </c>
      <c r="K59" s="4">
        <f t="shared" si="82"/>
        <v>36150.745663768284</v>
      </c>
      <c r="L59" s="4">
        <f t="shared" si="83"/>
        <v>3489.156301652044</v>
      </c>
      <c r="M59" s="4">
        <f t="shared" si="84"/>
        <v>1041.6248041934011</v>
      </c>
      <c r="N59" s="11">
        <f t="shared" si="85"/>
        <v>2.5525649150476504E-2</v>
      </c>
      <c r="O59" s="11">
        <f t="shared" si="86"/>
        <v>3.2225772690489762E-2</v>
      </c>
      <c r="P59" s="11">
        <f t="shared" si="87"/>
        <v>2.949571838055598E-2</v>
      </c>
      <c r="Q59" s="4">
        <f t="shared" si="88"/>
        <v>5366.4605000696056</v>
      </c>
      <c r="R59" s="4">
        <f t="shared" si="89"/>
        <v>5237.9992020132186</v>
      </c>
      <c r="S59" s="4">
        <f t="shared" si="90"/>
        <v>2221.4280844987065</v>
      </c>
      <c r="T59" s="4">
        <f t="shared" si="91"/>
        <v>136.18565236648186</v>
      </c>
      <c r="U59" s="4">
        <f t="shared" si="92"/>
        <v>577.69804640344648</v>
      </c>
      <c r="V59" s="4">
        <f t="shared" si="93"/>
        <v>638.15768352544615</v>
      </c>
      <c r="W59" s="11">
        <f t="shared" si="94"/>
        <v>-1.0734613539272964E-2</v>
      </c>
      <c r="X59" s="11">
        <f t="shared" si="95"/>
        <v>-1.217998157191269E-2</v>
      </c>
      <c r="Y59" s="11">
        <f t="shared" si="96"/>
        <v>-9.7425357312937999E-3</v>
      </c>
      <c r="Z59" s="4">
        <f t="shared" si="97"/>
        <v>12054.16032802589</v>
      </c>
      <c r="AA59" s="4">
        <f t="shared" si="98"/>
        <v>14682.532481495164</v>
      </c>
      <c r="AB59" s="4">
        <f t="shared" si="99"/>
        <v>5193.6595543340809</v>
      </c>
      <c r="AC59" s="12">
        <f t="shared" si="100"/>
        <v>2.2868374623794478</v>
      </c>
      <c r="AD59" s="12">
        <f t="shared" si="101"/>
        <v>2.8780021093464629</v>
      </c>
      <c r="AE59" s="12">
        <f t="shared" si="102"/>
        <v>2.4172556175115201</v>
      </c>
      <c r="AF59" s="11">
        <f t="shared" si="103"/>
        <v>-4.0504037456468023E-3</v>
      </c>
      <c r="AG59" s="11">
        <f t="shared" si="104"/>
        <v>2.9673830763510267E-4</v>
      </c>
      <c r="AH59" s="11">
        <f t="shared" si="105"/>
        <v>9.7937136394747881E-3</v>
      </c>
      <c r="AI59" s="1">
        <f t="shared" si="63"/>
        <v>60287.432068780843</v>
      </c>
      <c r="AJ59" s="1">
        <f t="shared" si="64"/>
        <v>12811.157352995458</v>
      </c>
      <c r="AK59" s="1">
        <f t="shared" si="65"/>
        <v>4736.3701844886955</v>
      </c>
      <c r="AL59" s="10">
        <f t="shared" si="106"/>
        <v>16.201669435007876</v>
      </c>
      <c r="AM59" s="10">
        <f t="shared" si="107"/>
        <v>2.5360135664918921</v>
      </c>
      <c r="AN59" s="10">
        <f t="shared" si="108"/>
        <v>0.97145071880011358</v>
      </c>
      <c r="AO59" s="7">
        <f t="shared" si="109"/>
        <v>2.0008653040817073E-2</v>
      </c>
      <c r="AP59" s="7">
        <f t="shared" si="110"/>
        <v>2.5205625618556431E-2</v>
      </c>
      <c r="AQ59" s="7">
        <f t="shared" si="111"/>
        <v>2.2864682737845369E-2</v>
      </c>
      <c r="AR59" s="1">
        <f t="shared" si="66"/>
        <v>39405.476324541247</v>
      </c>
      <c r="AS59" s="1">
        <f t="shared" si="67"/>
        <v>9067.0190675271242</v>
      </c>
      <c r="AT59" s="1">
        <f t="shared" si="68"/>
        <v>3481.0018618386325</v>
      </c>
      <c r="AU59" s="1">
        <f t="shared" si="69"/>
        <v>7881.0952649082501</v>
      </c>
      <c r="AV59" s="1">
        <f t="shared" si="70"/>
        <v>1813.403813505425</v>
      </c>
      <c r="AW59" s="1">
        <f t="shared" si="71"/>
        <v>696.20037236772657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22"/>
        <v>0</v>
      </c>
      <c r="BC59">
        <f t="shared" si="5"/>
        <v>0</v>
      </c>
      <c r="BD59">
        <f t="shared" si="6"/>
        <v>0</v>
      </c>
      <c r="BE59">
        <f t="shared" si="7"/>
        <v>0</v>
      </c>
      <c r="BF59">
        <f t="shared" si="8"/>
        <v>0</v>
      </c>
      <c r="BG59">
        <f t="shared" si="9"/>
        <v>0</v>
      </c>
      <c r="BH59">
        <f t="shared" si="23"/>
        <v>0</v>
      </c>
      <c r="BI59">
        <f t="shared" si="24"/>
        <v>0</v>
      </c>
      <c r="BJ59">
        <f t="shared" si="25"/>
        <v>0</v>
      </c>
      <c r="BK59" s="7">
        <f t="shared" si="26"/>
        <v>5.186228683269653E-2</v>
      </c>
      <c r="BL59" s="8">
        <f>BL$3*temperature!$I169+BL$4*temperature!$I169^2+BL$5*temperature!$I169^6</f>
        <v>3.5532729968225971</v>
      </c>
      <c r="BM59" s="8">
        <f>BM$3*temperature!$I169+BM$4*temperature!$I169^2+BM$5*temperature!$I169^6</f>
        <v>1.8675539159616283</v>
      </c>
      <c r="BN59" s="8">
        <f>BN$3*temperature!$I169+BN$4*temperature!$I169^2+BN$5*temperature!$I169^6</f>
        <v>0.70791528252494595</v>
      </c>
      <c r="BO59" s="8"/>
      <c r="BP59" s="8"/>
      <c r="BQ59" s="8"/>
    </row>
    <row r="60" spans="1:69" x14ac:dyDescent="0.3">
      <c r="A60">
        <f t="shared" si="72"/>
        <v>2014</v>
      </c>
      <c r="B60" s="4">
        <f t="shared" si="73"/>
        <v>1093.6794040236784</v>
      </c>
      <c r="C60" s="4">
        <f t="shared" si="74"/>
        <v>2615.7575555245285</v>
      </c>
      <c r="D60" s="4">
        <f t="shared" si="75"/>
        <v>3386.8676729485187</v>
      </c>
      <c r="E60" s="11">
        <f t="shared" si="76"/>
        <v>3.3459727002034261E-3</v>
      </c>
      <c r="F60" s="11">
        <f t="shared" si="77"/>
        <v>6.5917905852084235E-3</v>
      </c>
      <c r="G60" s="11">
        <f t="shared" si="78"/>
        <v>1.3456905995616535E-2</v>
      </c>
      <c r="H60" s="4">
        <f t="shared" si="79"/>
        <v>40538.19408886286</v>
      </c>
      <c r="I60" s="4">
        <f t="shared" si="80"/>
        <v>9418.6216664414496</v>
      </c>
      <c r="J60" s="4">
        <f t="shared" si="81"/>
        <v>3631.2663652454685</v>
      </c>
      <c r="K60" s="4">
        <f t="shared" si="82"/>
        <v>37065.884151901977</v>
      </c>
      <c r="L60" s="4">
        <f t="shared" si="83"/>
        <v>3600.7242515840758</v>
      </c>
      <c r="M60" s="4">
        <f t="shared" si="84"/>
        <v>1072.1606852989869</v>
      </c>
      <c r="N60" s="11">
        <f t="shared" si="85"/>
        <v>2.5314512089051666E-2</v>
      </c>
      <c r="O60" s="11">
        <f t="shared" si="86"/>
        <v>3.1975623986580048E-2</v>
      </c>
      <c r="P60" s="11">
        <f t="shared" si="87"/>
        <v>2.9315623996907236E-2</v>
      </c>
      <c r="Q60" s="4">
        <f t="shared" si="88"/>
        <v>5461.4576077152651</v>
      </c>
      <c r="R60" s="4">
        <f t="shared" si="89"/>
        <v>5374.8466032670513</v>
      </c>
      <c r="S60" s="4">
        <f t="shared" si="90"/>
        <v>2294.7439538259314</v>
      </c>
      <c r="T60" s="4">
        <f t="shared" si="91"/>
        <v>134.7237520187339</v>
      </c>
      <c r="U60" s="4">
        <f t="shared" si="92"/>
        <v>570.66169484412251</v>
      </c>
      <c r="V60" s="4">
        <f t="shared" si="93"/>
        <v>631.94040949149985</v>
      </c>
      <c r="W60" s="11">
        <f t="shared" si="94"/>
        <v>-1.0734613539272964E-2</v>
      </c>
      <c r="X60" s="11">
        <f t="shared" si="95"/>
        <v>-1.217998157191269E-2</v>
      </c>
      <c r="Y60" s="11">
        <f t="shared" si="96"/>
        <v>-9.7425357312937999E-3</v>
      </c>
      <c r="Z60" s="4">
        <f t="shared" si="97"/>
        <v>12222.51545428879</v>
      </c>
      <c r="AA60" s="4">
        <f t="shared" si="98"/>
        <v>15079.446074051251</v>
      </c>
      <c r="AB60" s="4">
        <f t="shared" si="99"/>
        <v>5422.3494031663949</v>
      </c>
      <c r="AC60" s="12">
        <f t="shared" si="100"/>
        <v>2.2775748473561408</v>
      </c>
      <c r="AD60" s="12">
        <f t="shared" si="101"/>
        <v>2.8788561228217606</v>
      </c>
      <c r="AE60" s="12">
        <f t="shared" si="102"/>
        <v>2.4409295268228397</v>
      </c>
      <c r="AF60" s="11">
        <f t="shared" si="103"/>
        <v>-4.0504037456468023E-3</v>
      </c>
      <c r="AG60" s="11">
        <f t="shared" si="104"/>
        <v>2.9673830763510267E-4</v>
      </c>
      <c r="AH60" s="11">
        <f t="shared" si="105"/>
        <v>9.7937136394747881E-3</v>
      </c>
      <c r="AI60" s="1">
        <f t="shared" si="63"/>
        <v>62139.784126811006</v>
      </c>
      <c r="AJ60" s="1">
        <f t="shared" si="64"/>
        <v>13343.445431201339</v>
      </c>
      <c r="AK60" s="1">
        <f t="shared" si="65"/>
        <v>4958.9335384075521</v>
      </c>
      <c r="AL60" s="10">
        <f t="shared" si="106"/>
        <v>16.522601281590887</v>
      </c>
      <c r="AM60" s="10">
        <f t="shared" si="107"/>
        <v>2.5992961569272608</v>
      </c>
      <c r="AN60" s="10">
        <f t="shared" si="108"/>
        <v>0.99344051215612184</v>
      </c>
      <c r="AO60" s="7">
        <f t="shared" si="109"/>
        <v>1.9808566510408902E-2</v>
      </c>
      <c r="AP60" s="7">
        <f t="shared" si="110"/>
        <v>2.4953569362370868E-2</v>
      </c>
      <c r="AQ60" s="7">
        <f t="shared" si="111"/>
        <v>2.2636035910466916E-2</v>
      </c>
      <c r="AR60" s="1">
        <f t="shared" si="66"/>
        <v>40538.19408886286</v>
      </c>
      <c r="AS60" s="1">
        <f t="shared" si="67"/>
        <v>9418.6216664414496</v>
      </c>
      <c r="AT60" s="1">
        <f t="shared" si="68"/>
        <v>3631.2663652454685</v>
      </c>
      <c r="AU60" s="1">
        <f t="shared" si="69"/>
        <v>8107.6388177725721</v>
      </c>
      <c r="AV60" s="1">
        <f t="shared" si="70"/>
        <v>1883.7243332882899</v>
      </c>
      <c r="AW60" s="1">
        <f t="shared" si="71"/>
        <v>726.25327304909376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22"/>
        <v>0</v>
      </c>
      <c r="BC60">
        <f t="shared" si="5"/>
        <v>0</v>
      </c>
      <c r="BD60">
        <f t="shared" si="6"/>
        <v>0</v>
      </c>
      <c r="BE60">
        <f t="shared" si="7"/>
        <v>0</v>
      </c>
      <c r="BF60">
        <f t="shared" si="8"/>
        <v>0</v>
      </c>
      <c r="BG60">
        <f t="shared" si="9"/>
        <v>0</v>
      </c>
      <c r="BH60">
        <f t="shared" si="23"/>
        <v>0</v>
      </c>
      <c r="BI60">
        <f t="shared" si="24"/>
        <v>0</v>
      </c>
      <c r="BJ60">
        <f t="shared" si="25"/>
        <v>0</v>
      </c>
      <c r="BK60" s="7">
        <f t="shared" si="26"/>
        <v>5.1905794116508169E-2</v>
      </c>
      <c r="BL60" s="8">
        <f>BL$3*temperature!$I170+BL$4*temperature!$I170^2+BL$5*temperature!$I170^6</f>
        <v>3.5821064707471693</v>
      </c>
      <c r="BM60" s="8">
        <f>BM$3*temperature!$I170+BM$4*temperature!$I170^2+BM$5*temperature!$I170^6</f>
        <v>1.8714641466575659</v>
      </c>
      <c r="BN60" s="8">
        <f>BN$3*temperature!$I170+BN$4*temperature!$I170^2+BN$5*temperature!$I170^6</f>
        <v>0.69533573146444416</v>
      </c>
      <c r="BO60" s="8"/>
      <c r="BP60" s="8"/>
      <c r="BQ60" s="8"/>
    </row>
    <row r="61" spans="1:69" x14ac:dyDescent="0.3">
      <c r="A61">
        <f t="shared" si="72"/>
        <v>2015</v>
      </c>
      <c r="B61" s="4">
        <f t="shared" si="73"/>
        <v>1097.1558543808846</v>
      </c>
      <c r="C61" s="4">
        <f t="shared" si="74"/>
        <v>2632.1379552508383</v>
      </c>
      <c r="D61" s="4">
        <f t="shared" si="75"/>
        <v>3430.1655948482567</v>
      </c>
      <c r="E61" s="11">
        <f t="shared" si="76"/>
        <v>3.1786740651932547E-3</v>
      </c>
      <c r="F61" s="11">
        <f t="shared" si="77"/>
        <v>6.2622010559480017E-3</v>
      </c>
      <c r="G61" s="11">
        <f t="shared" si="78"/>
        <v>1.2784060695835708E-2</v>
      </c>
      <c r="H61" s="4">
        <f t="shared" si="79"/>
        <v>41687.777912286263</v>
      </c>
      <c r="I61" s="4">
        <f t="shared" si="80"/>
        <v>9778.2073653384468</v>
      </c>
      <c r="J61" s="4">
        <f t="shared" si="81"/>
        <v>3784.7790634215216</v>
      </c>
      <c r="K61" s="4">
        <f t="shared" si="82"/>
        <v>37996.222456298434</v>
      </c>
      <c r="L61" s="4">
        <f t="shared" si="83"/>
        <v>3714.929662342337</v>
      </c>
      <c r="M61" s="4">
        <f t="shared" si="84"/>
        <v>1103.3808598354133</v>
      </c>
      <c r="N61" s="11">
        <f t="shared" si="85"/>
        <v>2.5099584852307233E-2</v>
      </c>
      <c r="O61" s="11">
        <f t="shared" si="86"/>
        <v>3.1717344283727966E-2</v>
      </c>
      <c r="P61" s="11">
        <f t="shared" si="87"/>
        <v>2.9118932417970811E-2</v>
      </c>
      <c r="Q61" s="4">
        <f t="shared" si="88"/>
        <v>5556.0446802402575</v>
      </c>
      <c r="R61" s="4">
        <f t="shared" si="89"/>
        <v>5512.0835011094669</v>
      </c>
      <c r="S61" s="4">
        <f t="shared" si="90"/>
        <v>2368.45307427025</v>
      </c>
      <c r="T61" s="4">
        <f t="shared" si="91"/>
        <v>133.27754460625195</v>
      </c>
      <c r="U61" s="4">
        <f t="shared" si="92"/>
        <v>563.71104591712458</v>
      </c>
      <c r="V61" s="4">
        <f t="shared" si="93"/>
        <v>625.78370747198051</v>
      </c>
      <c r="W61" s="11">
        <f t="shared" si="94"/>
        <v>-1.0734613539272964E-2</v>
      </c>
      <c r="X61" s="11">
        <f t="shared" si="95"/>
        <v>-1.217998157191269E-2</v>
      </c>
      <c r="Y61" s="11">
        <f t="shared" si="96"/>
        <v>-9.7425357312937999E-3</v>
      </c>
      <c r="Z61" s="4">
        <f t="shared" ref="Z61" si="112">Q60*AC61</f>
        <v>12388.495997258295</v>
      </c>
      <c r="AA61" s="4">
        <f t="shared" ref="AA61" si="113">R60*AD61</f>
        <v>15478.001606555576</v>
      </c>
      <c r="AB61" s="4">
        <f t="shared" ref="AB61" si="114">S60*AE61</f>
        <v>5656.1658826279245</v>
      </c>
      <c r="AC61" s="12">
        <f t="shared" si="100"/>
        <v>2.2683497496634186</v>
      </c>
      <c r="AD61" s="12">
        <f t="shared" si="101"/>
        <v>2.8797103897155716</v>
      </c>
      <c r="AE61" s="12">
        <f t="shared" si="102"/>
        <v>2.4648352916226814</v>
      </c>
      <c r="AF61" s="11">
        <f t="shared" si="103"/>
        <v>-4.0504037456468023E-3</v>
      </c>
      <c r="AG61" s="11">
        <f t="shared" si="104"/>
        <v>2.9673830763510267E-4</v>
      </c>
      <c r="AH61" s="11">
        <f t="shared" si="105"/>
        <v>9.7937136394747881E-3</v>
      </c>
      <c r="AI61" s="1">
        <f t="shared" si="63"/>
        <v>64033.444531902482</v>
      </c>
      <c r="AJ61" s="1">
        <f t="shared" si="64"/>
        <v>13892.825221369494</v>
      </c>
      <c r="AK61" s="1">
        <f t="shared" si="65"/>
        <v>5189.2934576158905</v>
      </c>
      <c r="AL61" s="10">
        <f t="shared" si="106"/>
        <v>16.846617437538136</v>
      </c>
      <c r="AM61" s="10">
        <f t="shared" si="107"/>
        <v>2.663509256703037</v>
      </c>
      <c r="AN61" s="10">
        <f t="shared" si="108"/>
        <v>1.0157031917131196</v>
      </c>
      <c r="AO61" s="7">
        <f t="shared" si="109"/>
        <v>1.9610480845304812E-2</v>
      </c>
      <c r="AP61" s="7">
        <f t="shared" si="110"/>
        <v>2.4704033668747159E-2</v>
      </c>
      <c r="AQ61" s="7">
        <f t="shared" si="111"/>
        <v>2.2409675551362248E-2</v>
      </c>
      <c r="AR61" s="1">
        <f t="shared" ref="AR61" si="115">AL61*AI61^$AR$5*B61^(1-$AR$5)</f>
        <v>41687.777912286263</v>
      </c>
      <c r="AS61" s="1">
        <f t="shared" ref="AS61" si="116">AM61*AJ61^$AR$5*C61^(1-$AR$5)</f>
        <v>9778.2073653384468</v>
      </c>
      <c r="AT61" s="1">
        <f t="shared" ref="AT61" si="117">AN61*AK61^$AR$5*D61^(1-$AR$5)</f>
        <v>3784.7790634215216</v>
      </c>
      <c r="AU61" s="1">
        <f t="shared" si="69"/>
        <v>8337.555582457253</v>
      </c>
      <c r="AV61" s="1">
        <f t="shared" si="70"/>
        <v>1955.6414730676895</v>
      </c>
      <c r="AW61" s="1">
        <f t="shared" si="71"/>
        <v>756.95581268430442</v>
      </c>
      <c r="AX61">
        <v>0</v>
      </c>
      <c r="AY61">
        <v>0</v>
      </c>
      <c r="AZ61">
        <v>0</v>
      </c>
      <c r="BA61">
        <f t="shared" si="4"/>
        <v>0</v>
      </c>
      <c r="BB61">
        <f t="shared" si="22"/>
        <v>0</v>
      </c>
      <c r="BC61">
        <f t="shared" si="5"/>
        <v>0</v>
      </c>
      <c r="BD61">
        <f t="shared" si="6"/>
        <v>0</v>
      </c>
      <c r="BE61">
        <f t="shared" si="7"/>
        <v>0</v>
      </c>
      <c r="BF61">
        <f t="shared" si="8"/>
        <v>0</v>
      </c>
      <c r="BG61">
        <f t="shared" si="9"/>
        <v>0</v>
      </c>
      <c r="BH61">
        <f t="shared" si="23"/>
        <v>0</v>
      </c>
      <c r="BI61">
        <f t="shared" si="24"/>
        <v>0</v>
      </c>
      <c r="BJ61">
        <f t="shared" si="25"/>
        <v>0</v>
      </c>
      <c r="BK61" s="7">
        <f t="shared" si="26"/>
        <v>5.193222953738183E-2</v>
      </c>
      <c r="BL61" s="8">
        <f>BL$3*temperature!$I171+BL$4*temperature!$I171^2+BL$5*temperature!$I171^6</f>
        <v>3.6089648692089407</v>
      </c>
      <c r="BM61" s="8">
        <f>BM$3*temperature!$I171+BM$4*temperature!$I171^2+BM$5*temperature!$I171^6</f>
        <v>1.8736446070766182</v>
      </c>
      <c r="BN61" s="8">
        <f>BN$3*temperature!$I171+BN$4*temperature!$I171^2+BN$5*temperature!$I171^6</f>
        <v>0.68123547737368284</v>
      </c>
      <c r="BO61" s="8"/>
      <c r="BP61" s="8"/>
      <c r="BQ61" s="8"/>
    </row>
    <row r="62" spans="1:69" x14ac:dyDescent="0.3">
      <c r="A62">
        <f t="shared" si="72"/>
        <v>2016</v>
      </c>
      <c r="B62" s="4">
        <f t="shared" si="73"/>
        <v>1100.4689801976904</v>
      </c>
      <c r="C62" s="4">
        <f t="shared" si="74"/>
        <v>2647.7967834794722</v>
      </c>
      <c r="D62" s="4">
        <f t="shared" si="75"/>
        <v>3471.8244677514986</v>
      </c>
      <c r="E62" s="11">
        <f t="shared" si="76"/>
        <v>3.019740361933592E-3</v>
      </c>
      <c r="F62" s="11">
        <f t="shared" si="77"/>
        <v>5.9490910031506014E-3</v>
      </c>
      <c r="G62" s="11">
        <f t="shared" si="78"/>
        <v>1.2144857661043923E-2</v>
      </c>
      <c r="H62" s="4">
        <f t="shared" si="79"/>
        <v>44400.642712921464</v>
      </c>
      <c r="I62" s="4">
        <f t="shared" si="80"/>
        <v>10335.851564070377</v>
      </c>
      <c r="J62" s="4">
        <f t="shared" si="81"/>
        <v>3968.3356183666733</v>
      </c>
      <c r="K62" s="4">
        <f t="shared" si="82"/>
        <v>40347.018872758454</v>
      </c>
      <c r="L62" s="4">
        <f t="shared" si="83"/>
        <v>3903.5667799581001</v>
      </c>
      <c r="M62" s="4">
        <f t="shared" si="84"/>
        <v>1143.0115938254035</v>
      </c>
      <c r="N62" s="11">
        <f t="shared" si="85"/>
        <v>6.1869213950513036E-2</v>
      </c>
      <c r="O62" s="11">
        <f t="shared" si="86"/>
        <v>5.0778112847720491E-2</v>
      </c>
      <c r="P62" s="11">
        <f t="shared" si="87"/>
        <v>3.5917547088773816E-2</v>
      </c>
      <c r="Q62" s="4">
        <f t="shared" si="88"/>
        <v>5854.0853978936138</v>
      </c>
      <c r="R62" s="4">
        <f t="shared" si="89"/>
        <v>5755.4678405835621</v>
      </c>
      <c r="S62" s="4">
        <f t="shared" si="90"/>
        <v>2459.1259441070933</v>
      </c>
      <c r="T62" s="4">
        <f t="shared" si="91"/>
        <v>131.84686167144062</v>
      </c>
      <c r="U62" s="4">
        <f t="shared" si="92"/>
        <v>556.84505576597041</v>
      </c>
      <c r="V62" s="4">
        <f t="shared" si="93"/>
        <v>619.68698734187319</v>
      </c>
      <c r="W62" s="11">
        <f t="shared" si="94"/>
        <v>-1.0734613539272964E-2</v>
      </c>
      <c r="X62" s="11">
        <f t="shared" si="95"/>
        <v>-1.217998157191269E-2</v>
      </c>
      <c r="Y62" s="11">
        <f t="shared" si="96"/>
        <v>-9.7425357312937999E-3</v>
      </c>
      <c r="Z62" s="4">
        <f t="shared" ref="Z62:Z125" si="118">Q61*AC62*(1-AX61)</f>
        <v>12552.005108248006</v>
      </c>
      <c r="AA62" s="4">
        <f t="shared" ref="AA62:AA125" si="119">R61*AD62*(1-AY61)</f>
        <v>15877.914314854143</v>
      </c>
      <c r="AB62" s="4">
        <f t="shared" ref="AB62:AB125" si="120">S61*AE62*(1-AZ61)</f>
        <v>5895.0209230996825</v>
      </c>
      <c r="AC62" s="12">
        <f t="shared" si="100"/>
        <v>2.259162017340945</v>
      </c>
      <c r="AD62" s="12">
        <f t="shared" si="101"/>
        <v>2.8805649101030948</v>
      </c>
      <c r="AE62" s="12">
        <f t="shared" si="102"/>
        <v>2.4889751826373052</v>
      </c>
      <c r="AF62" s="11">
        <f t="shared" si="103"/>
        <v>-4.0504037456468023E-3</v>
      </c>
      <c r="AG62" s="11">
        <f t="shared" si="104"/>
        <v>2.9673830763510267E-4</v>
      </c>
      <c r="AH62" s="11">
        <f t="shared" si="105"/>
        <v>9.7937136394747881E-3</v>
      </c>
      <c r="AI62" s="1">
        <f t="shared" si="63"/>
        <v>65967.655661169483</v>
      </c>
      <c r="AJ62" s="1">
        <f t="shared" si="64"/>
        <v>14459.184172300234</v>
      </c>
      <c r="AK62" s="1">
        <f t="shared" si="65"/>
        <v>5427.3199245386058</v>
      </c>
      <c r="AL62" s="10">
        <f t="shared" si="106"/>
        <v>17.173684003419485</v>
      </c>
      <c r="AM62" s="10">
        <f t="shared" si="107"/>
        <v>2.7286506848341023</v>
      </c>
      <c r="AN62" s="10">
        <f t="shared" si="108"/>
        <v>1.0382371549060661</v>
      </c>
      <c r="AO62" s="7">
        <f t="shared" si="109"/>
        <v>1.9414376036851765E-2</v>
      </c>
      <c r="AP62" s="7">
        <f t="shared" si="110"/>
        <v>2.4456993332059685E-2</v>
      </c>
      <c r="AQ62" s="7">
        <f t="shared" si="111"/>
        <v>2.2185578795848624E-2</v>
      </c>
      <c r="AR62" s="1">
        <f>AL62*AI62^$AR$5*B62^(1-$AR$5)*(1-BB61+BL61/100)</f>
        <v>44400.642712921464</v>
      </c>
      <c r="AS62" s="1">
        <f>AM62*AJ62^$AR$5*C62^(1-$AR$5)*(1-BC61+BM61/100)</f>
        <v>10335.851564070377</v>
      </c>
      <c r="AT62" s="1">
        <f>AN62*AK62^$AR$5*D62^(1-$AR$5)*(1-BD61+BN61/100)</f>
        <v>3968.3356183666733</v>
      </c>
      <c r="AU62" s="1">
        <f t="shared" si="69"/>
        <v>8880.1285425842925</v>
      </c>
      <c r="AV62" s="1">
        <f t="shared" si="70"/>
        <v>2067.1703128140757</v>
      </c>
      <c r="AW62" s="1">
        <f t="shared" si="71"/>
        <v>793.66712367333469</v>
      </c>
      <c r="AX62">
        <v>0</v>
      </c>
      <c r="AY62">
        <v>0</v>
      </c>
      <c r="AZ62">
        <v>0</v>
      </c>
      <c r="BA62">
        <f t="shared" si="4"/>
        <v>0</v>
      </c>
      <c r="BB62">
        <f t="shared" si="22"/>
        <v>0</v>
      </c>
      <c r="BC62">
        <f t="shared" si="5"/>
        <v>0</v>
      </c>
      <c r="BD62">
        <f t="shared" si="6"/>
        <v>0</v>
      </c>
      <c r="BE62">
        <f t="shared" si="7"/>
        <v>0</v>
      </c>
      <c r="BF62">
        <f t="shared" si="8"/>
        <v>0</v>
      </c>
      <c r="BG62">
        <f t="shared" si="9"/>
        <v>0</v>
      </c>
      <c r="BH62">
        <f t="shared" si="23"/>
        <v>0</v>
      </c>
      <c r="BI62">
        <f t="shared" si="24"/>
        <v>0</v>
      </c>
      <c r="BJ62">
        <f t="shared" si="25"/>
        <v>0</v>
      </c>
      <c r="BK62" s="7">
        <f t="shared" si="26"/>
        <v>8.3593661755615195E-2</v>
      </c>
      <c r="BL62" s="8">
        <f>BL$3*temperature!$I172+BL$4*temperature!$I172^2+BL$5*temperature!$I172^6</f>
        <v>3.633745234595803</v>
      </c>
      <c r="BM62" s="8">
        <f>BM$3*temperature!$I172+BM$4*temperature!$I172^2+BM$5*temperature!$I172^6</f>
        <v>1.8740120841560817</v>
      </c>
      <c r="BN62" s="8">
        <f>BN$3*temperature!$I172+BN$4*temperature!$I172^2+BN$5*temperature!$I172^6</f>
        <v>0.66554658599831007</v>
      </c>
      <c r="BO62" s="8"/>
      <c r="BP62" s="8"/>
      <c r="BQ62" s="8"/>
    </row>
    <row r="63" spans="1:69" x14ac:dyDescent="0.3">
      <c r="A63">
        <f t="shared" si="72"/>
        <v>2017</v>
      </c>
      <c r="B63" s="4">
        <f t="shared" si="73"/>
        <v>1103.6259542644214</v>
      </c>
      <c r="C63" s="4">
        <f t="shared" si="74"/>
        <v>2662.7611683011023</v>
      </c>
      <c r="D63" s="4">
        <f t="shared" si="75"/>
        <v>3511.8810410372216</v>
      </c>
      <c r="E63" s="11">
        <f t="shared" si="76"/>
        <v>2.8687533438369124E-3</v>
      </c>
      <c r="F63" s="11">
        <f t="shared" si="77"/>
        <v>5.6516364529930708E-3</v>
      </c>
      <c r="G63" s="11">
        <f t="shared" si="78"/>
        <v>1.1537614777991726E-2</v>
      </c>
      <c r="H63" s="4">
        <f t="shared" si="79"/>
        <v>45678.522610881948</v>
      </c>
      <c r="I63" s="4">
        <f t="shared" si="80"/>
        <v>10723.830561403996</v>
      </c>
      <c r="J63" s="4">
        <f t="shared" si="81"/>
        <v>4129.4072783565052</v>
      </c>
      <c r="K63" s="4">
        <f t="shared" si="82"/>
        <v>41389.496535832361</v>
      </c>
      <c r="L63" s="4">
        <f t="shared" si="83"/>
        <v>4027.3347414954328</v>
      </c>
      <c r="M63" s="4">
        <f t="shared" si="84"/>
        <v>1175.8391671310424</v>
      </c>
      <c r="N63" s="11">
        <f t="shared" si="85"/>
        <v>2.5837786587443956E-2</v>
      </c>
      <c r="O63" s="11">
        <f t="shared" si="86"/>
        <v>3.1706377401505836E-2</v>
      </c>
      <c r="P63" s="11">
        <f t="shared" si="87"/>
        <v>2.8720245256456556E-2</v>
      </c>
      <c r="Q63" s="4">
        <f t="shared" si="88"/>
        <v>5957.9198921578782</v>
      </c>
      <c r="R63" s="4">
        <f t="shared" si="89"/>
        <v>5898.7791205446356</v>
      </c>
      <c r="S63" s="4">
        <f t="shared" si="90"/>
        <v>2534.009391878415</v>
      </c>
      <c r="T63" s="4">
        <f t="shared" si="91"/>
        <v>130.43153656503173</v>
      </c>
      <c r="U63" s="4">
        <f t="shared" si="92"/>
        <v>550.06269324833022</v>
      </c>
      <c r="V63" s="4">
        <f t="shared" si="93"/>
        <v>613.64966472547724</v>
      </c>
      <c r="W63" s="11">
        <f t="shared" si="94"/>
        <v>-1.0734613539272964E-2</v>
      </c>
      <c r="X63" s="11">
        <f t="shared" si="95"/>
        <v>-1.217998157191269E-2</v>
      </c>
      <c r="Y63" s="11">
        <f t="shared" si="96"/>
        <v>-9.7425357312937999E-3</v>
      </c>
      <c r="Z63" s="4">
        <f t="shared" si="118"/>
        <v>13171.759461645523</v>
      </c>
      <c r="AA63" s="4">
        <f t="shared" si="119"/>
        <v>16583.9183268292</v>
      </c>
      <c r="AB63" s="4">
        <f t="shared" si="120"/>
        <v>6180.6478626830085</v>
      </c>
      <c r="AC63" s="12">
        <f t="shared" si="100"/>
        <v>2.2500114990438842</v>
      </c>
      <c r="AD63" s="12">
        <f t="shared" si="101"/>
        <v>2.8814196840595518</v>
      </c>
      <c r="AE63" s="12">
        <f t="shared" si="102"/>
        <v>2.5133514928318146</v>
      </c>
      <c r="AF63" s="11">
        <f t="shared" si="103"/>
        <v>-4.0504037456468023E-3</v>
      </c>
      <c r="AG63" s="11">
        <f t="shared" si="104"/>
        <v>2.9673830763510267E-4</v>
      </c>
      <c r="AH63" s="11">
        <f t="shared" si="105"/>
        <v>9.7937136394747881E-3</v>
      </c>
      <c r="AI63" s="1">
        <f t="shared" si="63"/>
        <v>68251.018637636822</v>
      </c>
      <c r="AJ63" s="1">
        <f t="shared" si="64"/>
        <v>15080.436067884288</v>
      </c>
      <c r="AK63" s="1">
        <f t="shared" si="65"/>
        <v>5678.2550557580798</v>
      </c>
      <c r="AL63" s="10">
        <f t="shared" si="106"/>
        <v>17.50376619900813</v>
      </c>
      <c r="AM63" s="10">
        <f t="shared" si="107"/>
        <v>2.7947179305225651</v>
      </c>
      <c r="AN63" s="10">
        <f t="shared" si="108"/>
        <v>1.061040708192923</v>
      </c>
      <c r="AO63" s="7">
        <f t="shared" si="109"/>
        <v>1.9220232276483246E-2</v>
      </c>
      <c r="AP63" s="7">
        <f t="shared" si="110"/>
        <v>2.4212423398739087E-2</v>
      </c>
      <c r="AQ63" s="7">
        <f t="shared" si="111"/>
        <v>2.1963723007890137E-2</v>
      </c>
      <c r="AR63" s="1">
        <f t="shared" ref="AR63:AR126" si="121">AL63*AI63^$AR$5*B63^(1-$AR$5)*(1-BB62+BL62/100)</f>
        <v>45678.522610881948</v>
      </c>
      <c r="AS63" s="1">
        <f t="shared" ref="AS63:AS126" si="122">AM63*AJ63^$AR$5*C63^(1-$AR$5)*(1-BC62+BM62/100)</f>
        <v>10723.830561403996</v>
      </c>
      <c r="AT63" s="1">
        <f t="shared" ref="AT63:AT126" si="123">AN63*AK63^$AR$5*D63^(1-$AR$5)*(1-BD62+BN62/100)</f>
        <v>4129.4072783565052</v>
      </c>
      <c r="AU63" s="1">
        <f t="shared" si="69"/>
        <v>9135.7045221763892</v>
      </c>
      <c r="AV63" s="1">
        <f t="shared" si="70"/>
        <v>2144.7661122807995</v>
      </c>
      <c r="AW63" s="1">
        <f t="shared" si="71"/>
        <v>825.88145567130107</v>
      </c>
      <c r="AX63">
        <v>0</v>
      </c>
      <c r="AY63">
        <v>0</v>
      </c>
      <c r="AZ63">
        <v>0</v>
      </c>
      <c r="BA63">
        <f t="shared" si="4"/>
        <v>0</v>
      </c>
      <c r="BB63">
        <f t="shared" si="22"/>
        <v>0</v>
      </c>
      <c r="BC63">
        <f t="shared" si="5"/>
        <v>0</v>
      </c>
      <c r="BD63">
        <f t="shared" si="6"/>
        <v>0</v>
      </c>
      <c r="BE63">
        <f t="shared" si="7"/>
        <v>0</v>
      </c>
      <c r="BF63">
        <f t="shared" si="8"/>
        <v>0</v>
      </c>
      <c r="BG63">
        <f t="shared" si="9"/>
        <v>0</v>
      </c>
      <c r="BH63">
        <f t="shared" si="23"/>
        <v>0</v>
      </c>
      <c r="BI63">
        <f t="shared" si="24"/>
        <v>0</v>
      </c>
      <c r="BJ63">
        <f t="shared" si="25"/>
        <v>0</v>
      </c>
      <c r="BK63" s="7">
        <f t="shared" si="26"/>
        <v>5.2878482948388122E-2</v>
      </c>
      <c r="BL63" s="8">
        <f>BL$3*temperature!$I173+BL$4*temperature!$I173^2+BL$5*temperature!$I173^6</f>
        <v>3.6563378007947755</v>
      </c>
      <c r="BM63" s="8">
        <f>BM$3*temperature!$I173+BM$4*temperature!$I173^2+BM$5*temperature!$I173^6</f>
        <v>1.8724791940302146</v>
      </c>
      <c r="BN63" s="8">
        <f>BN$3*temperature!$I173+BN$4*temperature!$I173^2+BN$5*temperature!$I173^6</f>
        <v>0.6481988013301927</v>
      </c>
      <c r="BO63" s="8"/>
      <c r="BP63" s="8"/>
      <c r="BQ63" s="8"/>
    </row>
    <row r="64" spans="1:69" x14ac:dyDescent="0.3">
      <c r="A64">
        <f t="shared" si="72"/>
        <v>2018</v>
      </c>
      <c r="B64" s="4">
        <f t="shared" si="73"/>
        <v>1106.6336833787307</v>
      </c>
      <c r="C64" s="4">
        <f t="shared" si="74"/>
        <v>2677.0576784812679</v>
      </c>
      <c r="D64" s="4">
        <f t="shared" si="75"/>
        <v>3550.3738351049601</v>
      </c>
      <c r="E64" s="11">
        <f t="shared" si="76"/>
        <v>2.7253156766450667E-3</v>
      </c>
      <c r="F64" s="11">
        <f t="shared" si="77"/>
        <v>5.3690546303434171E-3</v>
      </c>
      <c r="G64" s="11">
        <f t="shared" si="78"/>
        <v>1.0960734039092139E-2</v>
      </c>
      <c r="H64" s="4">
        <f t="shared" si="79"/>
        <v>46971.054816725249</v>
      </c>
      <c r="I64" s="4">
        <f t="shared" si="80"/>
        <v>11119.44743732399</v>
      </c>
      <c r="J64" s="4">
        <f t="shared" si="81"/>
        <v>4293.4141451758005</v>
      </c>
      <c r="K64" s="4">
        <f t="shared" si="82"/>
        <v>42444.989269904618</v>
      </c>
      <c r="L64" s="4">
        <f t="shared" si="83"/>
        <v>4153.607718916317</v>
      </c>
      <c r="M64" s="4">
        <f t="shared" si="84"/>
        <v>1209.2850906921112</v>
      </c>
      <c r="N64" s="11">
        <f t="shared" si="85"/>
        <v>2.550146347294846E-2</v>
      </c>
      <c r="O64" s="11">
        <f t="shared" si="86"/>
        <v>3.1353981113076301E-2</v>
      </c>
      <c r="P64" s="11">
        <f t="shared" si="87"/>
        <v>2.8444301309229481E-2</v>
      </c>
      <c r="Q64" s="4">
        <f t="shared" si="88"/>
        <v>6060.7411704042825</v>
      </c>
      <c r="R64" s="4">
        <f t="shared" si="89"/>
        <v>6041.8956482865478</v>
      </c>
      <c r="S64" s="4">
        <f t="shared" si="90"/>
        <v>2608.983957996883</v>
      </c>
      <c r="T64" s="4">
        <f t="shared" si="91"/>
        <v>129.03140442667257</v>
      </c>
      <c r="U64" s="4">
        <f t="shared" si="92"/>
        <v>543.36293978116885</v>
      </c>
      <c r="V64" s="4">
        <f t="shared" si="93"/>
        <v>607.67116094039284</v>
      </c>
      <c r="W64" s="11">
        <f t="shared" si="94"/>
        <v>-1.0734613539272964E-2</v>
      </c>
      <c r="X64" s="11">
        <f t="shared" si="95"/>
        <v>-1.217998157191269E-2</v>
      </c>
      <c r="Y64" s="11">
        <f t="shared" si="96"/>
        <v>-9.7425357312937999E-3</v>
      </c>
      <c r="Z64" s="4">
        <f t="shared" si="118"/>
        <v>13351.09103288603</v>
      </c>
      <c r="AA64" s="4">
        <f t="shared" si="119"/>
        <v>17001.901888814915</v>
      </c>
      <c r="AB64" s="4">
        <f t="shared" si="120"/>
        <v>6431.231042622383</v>
      </c>
      <c r="AC64" s="12">
        <f t="shared" si="100"/>
        <v>2.2408980440404083</v>
      </c>
      <c r="AD64" s="12">
        <f t="shared" si="101"/>
        <v>2.8822747116601861</v>
      </c>
      <c r="AE64" s="12">
        <f t="shared" si="102"/>
        <v>2.5379665376279559</v>
      </c>
      <c r="AF64" s="11">
        <f t="shared" si="103"/>
        <v>-4.0504037456468023E-3</v>
      </c>
      <c r="AG64" s="11">
        <f t="shared" si="104"/>
        <v>2.9673830763510267E-4</v>
      </c>
      <c r="AH64" s="11">
        <f t="shared" si="105"/>
        <v>9.7937136394747881E-3</v>
      </c>
      <c r="AI64" s="1">
        <f t="shared" si="63"/>
        <v>70561.621296049532</v>
      </c>
      <c r="AJ64" s="1">
        <f t="shared" si="64"/>
        <v>15717.158573376659</v>
      </c>
      <c r="AK64" s="1">
        <f t="shared" si="65"/>
        <v>5936.3110058535731</v>
      </c>
      <c r="AL64" s="10">
        <f t="shared" si="106"/>
        <v>17.83682838654574</v>
      </c>
      <c r="AM64" s="10">
        <f t="shared" si="107"/>
        <v>2.8617081553982868</v>
      </c>
      <c r="AN64" s="10">
        <f t="shared" si="108"/>
        <v>1.0841120683656196</v>
      </c>
      <c r="AO64" s="7">
        <f t="shared" si="109"/>
        <v>1.9028029953718415E-2</v>
      </c>
      <c r="AP64" s="7">
        <f t="shared" si="110"/>
        <v>2.3970299164751695E-2</v>
      </c>
      <c r="AQ64" s="7">
        <f t="shared" si="111"/>
        <v>2.1744085777811235E-2</v>
      </c>
      <c r="AR64" s="1">
        <f t="shared" si="121"/>
        <v>46971.054816725249</v>
      </c>
      <c r="AS64" s="1">
        <f t="shared" si="122"/>
        <v>11119.44743732399</v>
      </c>
      <c r="AT64" s="1">
        <f t="shared" si="123"/>
        <v>4293.4141451758005</v>
      </c>
      <c r="AU64" s="1">
        <f t="shared" si="69"/>
        <v>9394.2109633450509</v>
      </c>
      <c r="AV64" s="1">
        <f t="shared" si="70"/>
        <v>2223.8894874647981</v>
      </c>
      <c r="AW64" s="1">
        <f t="shared" si="71"/>
        <v>858.68282903516013</v>
      </c>
      <c r="AX64">
        <v>0</v>
      </c>
      <c r="AY64">
        <v>0</v>
      </c>
      <c r="AZ64">
        <v>0</v>
      </c>
      <c r="BA64">
        <f t="shared" si="4"/>
        <v>0</v>
      </c>
      <c r="BB64">
        <f t="shared" si="22"/>
        <v>0</v>
      </c>
      <c r="BC64">
        <f t="shared" si="5"/>
        <v>0</v>
      </c>
      <c r="BD64">
        <f t="shared" si="6"/>
        <v>0</v>
      </c>
      <c r="BE64">
        <f t="shared" si="7"/>
        <v>0</v>
      </c>
      <c r="BF64">
        <f t="shared" si="8"/>
        <v>0</v>
      </c>
      <c r="BG64">
        <f t="shared" si="9"/>
        <v>0</v>
      </c>
      <c r="BH64">
        <f t="shared" si="23"/>
        <v>0</v>
      </c>
      <c r="BI64">
        <f t="shared" si="24"/>
        <v>0</v>
      </c>
      <c r="BJ64">
        <f t="shared" si="25"/>
        <v>0</v>
      </c>
      <c r="BK64" s="7">
        <f t="shared" si="26"/>
        <v>5.2757369853022346E-2</v>
      </c>
      <c r="BL64" s="8">
        <f>BL$3*temperature!$I174+BL$4*temperature!$I174^2+BL$5*temperature!$I174^6</f>
        <v>3.676660928584377</v>
      </c>
      <c r="BM64" s="8">
        <f>BM$3*temperature!$I174+BM$4*temperature!$I174^2+BM$5*temperature!$I174^6</f>
        <v>1.8689465052448884</v>
      </c>
      <c r="BN64" s="8">
        <f>BN$3*temperature!$I174+BN$4*temperature!$I174^2+BN$5*temperature!$I174^6</f>
        <v>0.62908374686280455</v>
      </c>
      <c r="BO64" s="8"/>
      <c r="BP64" s="8"/>
      <c r="BQ64" s="8"/>
    </row>
    <row r="65" spans="1:69" x14ac:dyDescent="0.3">
      <c r="A65">
        <f t="shared" si="72"/>
        <v>2019</v>
      </c>
      <c r="B65" s="4">
        <f t="shared" si="73"/>
        <v>1109.4988131980654</v>
      </c>
      <c r="C65" s="4">
        <f t="shared" si="74"/>
        <v>2690.7122839593967</v>
      </c>
      <c r="D65" s="4">
        <f t="shared" si="75"/>
        <v>3587.3428032836</v>
      </c>
      <c r="E65" s="11">
        <f t="shared" si="76"/>
        <v>2.5890498928128132E-3</v>
      </c>
      <c r="F65" s="11">
        <f t="shared" si="77"/>
        <v>5.1006018988262458E-3</v>
      </c>
      <c r="G65" s="11">
        <f t="shared" si="78"/>
        <v>1.0412697337137532E-2</v>
      </c>
      <c r="H65" s="4">
        <f t="shared" si="79"/>
        <v>48278.108857106883</v>
      </c>
      <c r="I65" s="4">
        <f t="shared" si="80"/>
        <v>11522.662482569893</v>
      </c>
      <c r="J65" s="4">
        <f t="shared" si="81"/>
        <v>4460.2903111523538</v>
      </c>
      <c r="K65" s="4">
        <f t="shared" si="82"/>
        <v>43513.438935502832</v>
      </c>
      <c r="L65" s="4">
        <f t="shared" si="83"/>
        <v>4282.3837209433023</v>
      </c>
      <c r="M65" s="4">
        <f t="shared" si="84"/>
        <v>1243.3409784729017</v>
      </c>
      <c r="N65" s="11">
        <f t="shared" si="85"/>
        <v>2.5172574760333299E-2</v>
      </c>
      <c r="O65" s="11">
        <f t="shared" si="86"/>
        <v>3.1003409744380761E-2</v>
      </c>
      <c r="P65" s="11">
        <f t="shared" si="87"/>
        <v>2.8162000873837911E-2</v>
      </c>
      <c r="Q65" s="4">
        <f t="shared" si="88"/>
        <v>6162.522071163914</v>
      </c>
      <c r="R65" s="4">
        <f t="shared" si="89"/>
        <v>6184.7290450888486</v>
      </c>
      <c r="S65" s="4">
        <f t="shared" si="90"/>
        <v>2683.9837221196253</v>
      </c>
      <c r="T65" s="4">
        <f t="shared" si="91"/>
        <v>127.6463021657226</v>
      </c>
      <c r="U65" s="4">
        <f t="shared" si="92"/>
        <v>536.7447891877739</v>
      </c>
      <c r="V65" s="4">
        <f t="shared" si="93"/>
        <v>601.75090294205427</v>
      </c>
      <c r="W65" s="11">
        <f t="shared" si="94"/>
        <v>-1.0734613539272964E-2</v>
      </c>
      <c r="X65" s="11">
        <f t="shared" si="95"/>
        <v>-1.217998157191269E-2</v>
      </c>
      <c r="Y65" s="11">
        <f t="shared" si="96"/>
        <v>-9.7425357312937999E-3</v>
      </c>
      <c r="Z65" s="4">
        <f t="shared" si="118"/>
        <v>13526.492463432916</v>
      </c>
      <c r="AA65" s="4">
        <f t="shared" si="119"/>
        <v>17419.570558031879</v>
      </c>
      <c r="AB65" s="4">
        <f t="shared" si="120"/>
        <v>6686.3631944096333</v>
      </c>
      <c r="AC65" s="12">
        <f t="shared" si="100"/>
        <v>2.2318215022092143</v>
      </c>
      <c r="AD65" s="12">
        <f t="shared" si="101"/>
        <v>2.8831299929802636</v>
      </c>
      <c r="AE65" s="12">
        <f t="shared" si="102"/>
        <v>2.5628226551240534</v>
      </c>
      <c r="AF65" s="11">
        <f t="shared" si="103"/>
        <v>-4.0504037456468023E-3</v>
      </c>
      <c r="AG65" s="11">
        <f t="shared" si="104"/>
        <v>2.9673830763510267E-4</v>
      </c>
      <c r="AH65" s="11">
        <f t="shared" si="105"/>
        <v>9.7937136394747881E-3</v>
      </c>
      <c r="AI65" s="1">
        <f t="shared" si="63"/>
        <v>72899.670129789636</v>
      </c>
      <c r="AJ65" s="1">
        <f t="shared" si="64"/>
        <v>16369.332203503791</v>
      </c>
      <c r="AK65" s="1">
        <f t="shared" si="65"/>
        <v>6201.3627343033768</v>
      </c>
      <c r="AL65" s="10">
        <f t="shared" si="106"/>
        <v>18.17283409431608</v>
      </c>
      <c r="AM65" s="10">
        <f t="shared" si="107"/>
        <v>2.9296181959993226</v>
      </c>
      <c r="AN65" s="10">
        <f t="shared" si="108"/>
        <v>1.1074493639148488</v>
      </c>
      <c r="AO65" s="7">
        <f t="shared" si="109"/>
        <v>1.8837749654181231E-2</v>
      </c>
      <c r="AP65" s="7">
        <f t="shared" si="110"/>
        <v>2.373059617310418E-2</v>
      </c>
      <c r="AQ65" s="7">
        <f t="shared" si="111"/>
        <v>2.1526644920033124E-2</v>
      </c>
      <c r="AR65" s="1">
        <f t="shared" si="121"/>
        <v>48278.108857106883</v>
      </c>
      <c r="AS65" s="1">
        <f t="shared" si="122"/>
        <v>11522.662482569893</v>
      </c>
      <c r="AT65" s="1">
        <f t="shared" si="123"/>
        <v>4460.2903111523538</v>
      </c>
      <c r="AU65" s="1">
        <f t="shared" si="69"/>
        <v>9655.6217714213763</v>
      </c>
      <c r="AV65" s="1">
        <f t="shared" si="70"/>
        <v>2304.5324965139785</v>
      </c>
      <c r="AW65" s="1">
        <f t="shared" si="71"/>
        <v>892.0580622304708</v>
      </c>
      <c r="AX65">
        <v>0</v>
      </c>
      <c r="AY65">
        <v>0</v>
      </c>
      <c r="AZ65">
        <v>0</v>
      </c>
      <c r="BA65">
        <f t="shared" si="4"/>
        <v>0</v>
      </c>
      <c r="BB65">
        <f t="shared" si="22"/>
        <v>0</v>
      </c>
      <c r="BC65">
        <f t="shared" si="5"/>
        <v>0</v>
      </c>
      <c r="BD65">
        <f t="shared" si="6"/>
        <v>0</v>
      </c>
      <c r="BE65">
        <f t="shared" si="7"/>
        <v>0</v>
      </c>
      <c r="BF65">
        <f t="shared" si="8"/>
        <v>0</v>
      </c>
      <c r="BG65">
        <f t="shared" si="9"/>
        <v>0</v>
      </c>
      <c r="BH65">
        <f t="shared" si="23"/>
        <v>0</v>
      </c>
      <c r="BI65">
        <f t="shared" si="24"/>
        <v>0</v>
      </c>
      <c r="BJ65">
        <f t="shared" si="25"/>
        <v>0</v>
      </c>
      <c r="BK65" s="7">
        <f t="shared" si="26"/>
        <v>5.263196630865738E-2</v>
      </c>
      <c r="BL65" s="8">
        <f>BL$3*temperature!$I175+BL$4*temperature!$I175^2+BL$5*temperature!$I175^6</f>
        <v>3.6945762371499558</v>
      </c>
      <c r="BM65" s="8">
        <f>BM$3*temperature!$I175+BM$4*temperature!$I175^2+BM$5*temperature!$I175^6</f>
        <v>1.8633089353081607</v>
      </c>
      <c r="BN65" s="8">
        <f>BN$3*temperature!$I175+BN$4*temperature!$I175^2+BN$5*temperature!$I175^6</f>
        <v>0.60812113233280285</v>
      </c>
      <c r="BO65" s="8"/>
      <c r="BP65" s="8"/>
      <c r="BQ65" s="8"/>
    </row>
    <row r="66" spans="1:69" x14ac:dyDescent="0.3">
      <c r="A66">
        <f t="shared" si="72"/>
        <v>2020</v>
      </c>
      <c r="B66" s="4">
        <f t="shared" si="73"/>
        <v>1112.2277335922824</v>
      </c>
      <c r="C66" s="4">
        <f t="shared" si="74"/>
        <v>2703.7503235349172</v>
      </c>
      <c r="D66" s="4">
        <f t="shared" si="75"/>
        <v>3622.8290223959934</v>
      </c>
      <c r="E66" s="11">
        <f t="shared" si="76"/>
        <v>2.4595973981721723E-3</v>
      </c>
      <c r="F66" s="11">
        <f t="shared" si="77"/>
        <v>4.8455718038849334E-3</v>
      </c>
      <c r="G66" s="11">
        <f t="shared" si="78"/>
        <v>9.8920624702806548E-3</v>
      </c>
      <c r="H66" s="4">
        <f t="shared" si="79"/>
        <v>49599.510331855636</v>
      </c>
      <c r="I66" s="4">
        <f t="shared" si="80"/>
        <v>11933.431564206601</v>
      </c>
      <c r="J66" s="4">
        <f t="shared" si="81"/>
        <v>4629.9712775275766</v>
      </c>
      <c r="K66" s="4">
        <f t="shared" si="82"/>
        <v>44594.743354995044</v>
      </c>
      <c r="L66" s="4">
        <f t="shared" si="83"/>
        <v>4413.6588575992037</v>
      </c>
      <c r="M66" s="4">
        <f t="shared" si="84"/>
        <v>1277.9988370705664</v>
      </c>
      <c r="N66" s="11">
        <f t="shared" si="85"/>
        <v>2.4849895709115444E-2</v>
      </c>
      <c r="O66" s="11">
        <f t="shared" si="86"/>
        <v>3.0654687951920501E-2</v>
      </c>
      <c r="P66" s="11">
        <f t="shared" si="87"/>
        <v>2.7874781896300327E-2</v>
      </c>
      <c r="Q66" s="4">
        <f t="shared" si="88"/>
        <v>6263.2311613678012</v>
      </c>
      <c r="R66" s="4">
        <f t="shared" si="89"/>
        <v>6327.1919034442553</v>
      </c>
      <c r="S66" s="4">
        <f t="shared" si="90"/>
        <v>2758.945821348625</v>
      </c>
      <c r="T66" s="4">
        <f t="shared" si="91"/>
        <v>126.2760684422563</v>
      </c>
      <c r="U66" s="4">
        <f t="shared" si="92"/>
        <v>530.20724754664661</v>
      </c>
      <c r="V66" s="4">
        <f t="shared" si="93"/>
        <v>595.88832326880299</v>
      </c>
      <c r="W66" s="11">
        <f t="shared" si="94"/>
        <v>-1.0734613539272964E-2</v>
      </c>
      <c r="X66" s="11">
        <f t="shared" si="95"/>
        <v>-1.217998157191269E-2</v>
      </c>
      <c r="Y66" s="11">
        <f t="shared" si="96"/>
        <v>-9.7425357312937999E-3</v>
      </c>
      <c r="Z66" s="4">
        <f t="shared" si="118"/>
        <v>13697.941433758104</v>
      </c>
      <c r="AA66" s="4">
        <f t="shared" si="119"/>
        <v>17836.669061225497</v>
      </c>
      <c r="AB66" s="4">
        <f t="shared" si="120"/>
        <v>6945.9410758669947</v>
      </c>
      <c r="AC66" s="12">
        <f t="shared" si="100"/>
        <v>2.2227817240370511</v>
      </c>
      <c r="AD66" s="12">
        <f t="shared" si="101"/>
        <v>2.8839855280950726</v>
      </c>
      <c r="AE66" s="12">
        <f t="shared" si="102"/>
        <v>2.587922206317097</v>
      </c>
      <c r="AF66" s="11">
        <f t="shared" si="103"/>
        <v>-4.0504037456468023E-3</v>
      </c>
      <c r="AG66" s="11">
        <f t="shared" si="104"/>
        <v>2.9673830763510267E-4</v>
      </c>
      <c r="AH66" s="11">
        <f t="shared" si="105"/>
        <v>9.7937136394747881E-3</v>
      </c>
      <c r="AI66" s="1">
        <f t="shared" si="63"/>
        <v>75265.324888232048</v>
      </c>
      <c r="AJ66" s="1">
        <f t="shared" si="64"/>
        <v>17036.93147966739</v>
      </c>
      <c r="AK66" s="1">
        <f t="shared" si="65"/>
        <v>6473.2845231035099</v>
      </c>
      <c r="AL66" s="10">
        <f t="shared" si="106"/>
        <v>18.511746040500022</v>
      </c>
      <c r="AM66" s="10">
        <f t="shared" si="107"/>
        <v>2.9984445664864543</v>
      </c>
      <c r="AN66" s="10">
        <f t="shared" si="108"/>
        <v>1.1310506364465212</v>
      </c>
      <c r="AO66" s="7">
        <f t="shared" si="109"/>
        <v>1.864937215763942E-2</v>
      </c>
      <c r="AP66" s="7">
        <f t="shared" si="110"/>
        <v>2.3493290211373138E-2</v>
      </c>
      <c r="AQ66" s="7">
        <f t="shared" si="111"/>
        <v>2.1311378470832792E-2</v>
      </c>
      <c r="AR66" s="1">
        <f t="shared" si="121"/>
        <v>49599.510331855636</v>
      </c>
      <c r="AS66" s="1">
        <f t="shared" si="122"/>
        <v>11933.431564206601</v>
      </c>
      <c r="AT66" s="1">
        <f t="shared" si="123"/>
        <v>4629.9712775275766</v>
      </c>
      <c r="AU66" s="1">
        <f t="shared" si="69"/>
        <v>9919.9020663711271</v>
      </c>
      <c r="AV66" s="1">
        <f t="shared" si="70"/>
        <v>2386.6863128413202</v>
      </c>
      <c r="AW66" s="1">
        <f t="shared" si="71"/>
        <v>925.99425550551541</v>
      </c>
      <c r="AX66">
        <v>0</v>
      </c>
      <c r="AY66">
        <v>0</v>
      </c>
      <c r="AZ66">
        <v>0</v>
      </c>
      <c r="BA66">
        <f t="shared" si="4"/>
        <v>0</v>
      </c>
      <c r="BB66">
        <f t="shared" si="22"/>
        <v>0</v>
      </c>
      <c r="BC66">
        <f t="shared" si="5"/>
        <v>0</v>
      </c>
      <c r="BD66">
        <f t="shared" si="6"/>
        <v>0</v>
      </c>
      <c r="BE66">
        <f t="shared" si="7"/>
        <v>0</v>
      </c>
      <c r="BF66">
        <f t="shared" si="8"/>
        <v>0</v>
      </c>
      <c r="BG66">
        <f t="shared" si="9"/>
        <v>0</v>
      </c>
      <c r="BH66">
        <f t="shared" si="23"/>
        <v>0</v>
      </c>
      <c r="BI66">
        <f t="shared" si="24"/>
        <v>0</v>
      </c>
      <c r="BJ66">
        <f t="shared" si="25"/>
        <v>0</v>
      </c>
      <c r="BK66" s="7">
        <f t="shared" si="26"/>
        <v>5.2501820041389563E-2</v>
      </c>
      <c r="BL66" s="8">
        <f>BL$3*temperature!$I176+BL$4*temperature!$I176^2+BL$5*temperature!$I176^6</f>
        <v>3.7099409802563934</v>
      </c>
      <c r="BM66" s="8">
        <f>BM$3*temperature!$I176+BM$4*temperature!$I176^2+BM$5*temperature!$I176^6</f>
        <v>1.8554584403424905</v>
      </c>
      <c r="BN66" s="8">
        <f>BN$3*temperature!$I176+BN$4*temperature!$I176^2+BN$5*temperature!$I176^6</f>
        <v>0.5852287108301728</v>
      </c>
      <c r="BO66" s="8">
        <v>0</v>
      </c>
      <c r="BP66" s="8"/>
      <c r="BQ66" s="8"/>
    </row>
    <row r="67" spans="1:69" x14ac:dyDescent="0.3">
      <c r="A67">
        <f t="shared" si="72"/>
        <v>2021</v>
      </c>
      <c r="B67" s="4">
        <f t="shared" si="73"/>
        <v>1114.8265844100149</v>
      </c>
      <c r="C67" s="4">
        <f t="shared" si="74"/>
        <v>2716.19647905076</v>
      </c>
      <c r="D67" s="4">
        <f t="shared" si="75"/>
        <v>3656.8744108542464</v>
      </c>
      <c r="E67" s="11">
        <f t="shared" si="76"/>
        <v>2.3366175282635636E-3</v>
      </c>
      <c r="F67" s="11">
        <f t="shared" si="77"/>
        <v>4.6032932136906863E-3</v>
      </c>
      <c r="G67" s="11">
        <f t="shared" si="78"/>
        <v>9.397459346766621E-3</v>
      </c>
      <c r="H67" s="4">
        <f t="shared" si="79"/>
        <v>50935.062706013006</v>
      </c>
      <c r="I67" s="4">
        <f t="shared" si="80"/>
        <v>12351.706177779852</v>
      </c>
      <c r="J67" s="4">
        <f t="shared" si="81"/>
        <v>4802.3927912584368</v>
      </c>
      <c r="K67" s="4">
        <f t="shared" si="82"/>
        <v>45688.776549016999</v>
      </c>
      <c r="L67" s="4">
        <f t="shared" si="83"/>
        <v>4547.4273577206213</v>
      </c>
      <c r="M67" s="4">
        <f t="shared" si="84"/>
        <v>1313.2506757694741</v>
      </c>
      <c r="N67" s="11">
        <f t="shared" si="85"/>
        <v>2.4532783725492946E-2</v>
      </c>
      <c r="O67" s="11">
        <f t="shared" si="86"/>
        <v>3.0307847624222672E-2</v>
      </c>
      <c r="P67" s="11">
        <f t="shared" si="87"/>
        <v>2.7583623455958772E-2</v>
      </c>
      <c r="Q67" s="4">
        <f t="shared" si="88"/>
        <v>6362.8357239938623</v>
      </c>
      <c r="R67" s="4">
        <f t="shared" si="89"/>
        <v>6469.1978725458384</v>
      </c>
      <c r="S67" s="4">
        <f t="shared" si="90"/>
        <v>2833.809673049112</v>
      </c>
      <c r="T67" s="4">
        <f t="shared" si="91"/>
        <v>124.9205436482699</v>
      </c>
      <c r="U67" s="4">
        <f t="shared" si="92"/>
        <v>523.74933304223396</v>
      </c>
      <c r="V67" s="4">
        <f t="shared" si="93"/>
        <v>590.08285998749591</v>
      </c>
      <c r="W67" s="11">
        <f t="shared" si="94"/>
        <v>-1.0734613539272964E-2</v>
      </c>
      <c r="X67" s="11">
        <f t="shared" si="95"/>
        <v>-1.217998157191269E-2</v>
      </c>
      <c r="Y67" s="11">
        <f t="shared" si="96"/>
        <v>-9.7425357312937999E-3</v>
      </c>
      <c r="Z67" s="4">
        <f t="shared" si="118"/>
        <v>13865.406865219693</v>
      </c>
      <c r="AA67" s="4">
        <f t="shared" si="119"/>
        <v>18252.944624149557</v>
      </c>
      <c r="AB67" s="4">
        <f t="shared" si="120"/>
        <v>7209.8636570142917</v>
      </c>
      <c r="AC67" s="12">
        <f t="shared" si="100"/>
        <v>2.2137785606162561</v>
      </c>
      <c r="AD67" s="12">
        <f t="shared" si="101"/>
        <v>2.8848413170799239</v>
      </c>
      <c r="AE67" s="12">
        <f t="shared" si="102"/>
        <v>2.6132675753270043</v>
      </c>
      <c r="AF67" s="11">
        <f t="shared" si="103"/>
        <v>-4.0504037456468023E-3</v>
      </c>
      <c r="AG67" s="11">
        <f t="shared" si="104"/>
        <v>2.9673830763510267E-4</v>
      </c>
      <c r="AH67" s="11">
        <f t="shared" si="105"/>
        <v>9.7937136394747881E-3</v>
      </c>
      <c r="AI67" s="1">
        <f t="shared" si="63"/>
        <v>77658.694465779976</v>
      </c>
      <c r="AJ67" s="1">
        <f t="shared" si="64"/>
        <v>17719.92464454197</v>
      </c>
      <c r="AK67" s="1">
        <f t="shared" si="65"/>
        <v>6751.9503262986746</v>
      </c>
      <c r="AL67" s="10">
        <f t="shared" si="106"/>
        <v>18.853526157285042</v>
      </c>
      <c r="AM67" s="10">
        <f t="shared" si="107"/>
        <v>3.0681834615858041</v>
      </c>
      <c r="AN67" s="10">
        <f t="shared" si="108"/>
        <v>1.1549138421476792</v>
      </c>
      <c r="AO67" s="7">
        <f t="shared" si="109"/>
        <v>1.8462878436063025E-2</v>
      </c>
      <c r="AP67" s="7">
        <f t="shared" si="110"/>
        <v>2.3258357309259407E-2</v>
      </c>
      <c r="AQ67" s="7">
        <f t="shared" si="111"/>
        <v>2.1098264686124465E-2</v>
      </c>
      <c r="AR67" s="1">
        <f t="shared" si="121"/>
        <v>50935.062706013006</v>
      </c>
      <c r="AS67" s="1">
        <f t="shared" si="122"/>
        <v>12351.706177779852</v>
      </c>
      <c r="AT67" s="1">
        <f t="shared" si="123"/>
        <v>4802.3927912584368</v>
      </c>
      <c r="AU67" s="1">
        <f t="shared" si="69"/>
        <v>10187.012541202603</v>
      </c>
      <c r="AV67" s="1">
        <f t="shared" si="70"/>
        <v>2470.3412355559703</v>
      </c>
      <c r="AW67" s="1">
        <f t="shared" si="71"/>
        <v>960.47855825168745</v>
      </c>
      <c r="AX67">
        <v>0</v>
      </c>
      <c r="AY67">
        <v>0</v>
      </c>
      <c r="AZ67">
        <v>0</v>
      </c>
      <c r="BA67">
        <f t="shared" si="4"/>
        <v>0</v>
      </c>
      <c r="BB67">
        <f t="shared" si="22"/>
        <v>0</v>
      </c>
      <c r="BC67">
        <f t="shared" si="5"/>
        <v>0</v>
      </c>
      <c r="BD67">
        <f t="shared" si="6"/>
        <v>0</v>
      </c>
      <c r="BE67">
        <f t="shared" si="7"/>
        <v>0</v>
      </c>
      <c r="BF67">
        <f t="shared" si="8"/>
        <v>0</v>
      </c>
      <c r="BG67">
        <f t="shared" si="9"/>
        <v>0</v>
      </c>
      <c r="BH67">
        <f t="shared" si="23"/>
        <v>0</v>
      </c>
      <c r="BI67">
        <f t="shared" si="24"/>
        <v>0</v>
      </c>
      <c r="BJ67">
        <f t="shared" si="25"/>
        <v>0</v>
      </c>
      <c r="BK67" s="7">
        <f t="shared" si="26"/>
        <v>5.2366885923273071E-2</v>
      </c>
      <c r="BL67" s="8">
        <f>BL$3*temperature!$I177+BL$4*temperature!$I177^2+BL$5*temperature!$I177^6</f>
        <v>3.7226080832184842</v>
      </c>
      <c r="BM67" s="8">
        <f>BM$3*temperature!$I177+BM$4*temperature!$I177^2+BM$5*temperature!$I177^6</f>
        <v>1.8452842018654789</v>
      </c>
      <c r="BN67" s="8">
        <f>BN$3*temperature!$I177+BN$4*temperature!$I177^2+BN$5*temperature!$I177^6</f>
        <v>0.56032255888205307</v>
      </c>
      <c r="BO67" s="8">
        <v>1</v>
      </c>
      <c r="BP67" s="8"/>
      <c r="BQ67" s="8"/>
    </row>
    <row r="68" spans="1:69" x14ac:dyDescent="0.3">
      <c r="A68">
        <f t="shared" si="72"/>
        <v>2022</v>
      </c>
      <c r="B68" s="4">
        <f t="shared" si="73"/>
        <v>1117.3012615812161</v>
      </c>
      <c r="C68" s="4">
        <f t="shared" si="74"/>
        <v>2728.0747554288719</v>
      </c>
      <c r="D68" s="4">
        <f t="shared" si="75"/>
        <v>3689.5214730358684</v>
      </c>
      <c r="E68" s="11">
        <f t="shared" si="76"/>
        <v>2.2197866518503854E-3</v>
      </c>
      <c r="F68" s="11">
        <f t="shared" si="77"/>
        <v>4.3731285530061517E-3</v>
      </c>
      <c r="G68" s="11">
        <f t="shared" si="78"/>
        <v>8.9275863794282904E-3</v>
      </c>
      <c r="H68" s="4">
        <f t="shared" si="79"/>
        <v>52284.547253249075</v>
      </c>
      <c r="I68" s="4">
        <f t="shared" si="80"/>
        <v>12777.433252501556</v>
      </c>
      <c r="J68" s="4">
        <f t="shared" si="81"/>
        <v>4977.4908264532887</v>
      </c>
      <c r="K68" s="4">
        <f t="shared" si="82"/>
        <v>46795.389078193162</v>
      </c>
      <c r="L68" s="4">
        <f t="shared" si="83"/>
        <v>4683.6814962912767</v>
      </c>
      <c r="M68" s="4">
        <f t="shared" si="84"/>
        <v>1349.0884557334298</v>
      </c>
      <c r="N68" s="11">
        <f t="shared" si="85"/>
        <v>2.4220664521164004E-2</v>
      </c>
      <c r="O68" s="11">
        <f t="shared" si="86"/>
        <v>2.9962906024067149E-2</v>
      </c>
      <c r="P68" s="11">
        <f t="shared" si="87"/>
        <v>2.7289367235967532E-2</v>
      </c>
      <c r="Q68" s="4">
        <f t="shared" si="88"/>
        <v>6461.301861402314</v>
      </c>
      <c r="R68" s="4">
        <f t="shared" si="89"/>
        <v>6610.6616105994945</v>
      </c>
      <c r="S68" s="4">
        <f t="shared" si="90"/>
        <v>2908.5169087589802</v>
      </c>
      <c r="T68" s="4">
        <f t="shared" si="91"/>
        <v>123.57956988908984</v>
      </c>
      <c r="U68" s="4">
        <f t="shared" si="92"/>
        <v>517.37007581747798</v>
      </c>
      <c r="V68" s="4">
        <f t="shared" si="93"/>
        <v>584.3339566396437</v>
      </c>
      <c r="W68" s="11">
        <f t="shared" si="94"/>
        <v>-1.0734613539272964E-2</v>
      </c>
      <c r="X68" s="11">
        <f t="shared" si="95"/>
        <v>-1.217998157191269E-2</v>
      </c>
      <c r="Y68" s="11">
        <f t="shared" si="96"/>
        <v>-9.7425357312937999E-3</v>
      </c>
      <c r="Z68" s="4">
        <f t="shared" si="118"/>
        <v>14028.855690668732</v>
      </c>
      <c r="AA68" s="4">
        <f t="shared" si="119"/>
        <v>18668.147222188807</v>
      </c>
      <c r="AB68" s="4">
        <f t="shared" si="120"/>
        <v>7478.0303083115823</v>
      </c>
      <c r="AC68" s="12">
        <f t="shared" si="100"/>
        <v>2.2048118636423033</v>
      </c>
      <c r="AD68" s="12">
        <f t="shared" si="101"/>
        <v>2.8856973600101501</v>
      </c>
      <c r="AE68" s="12">
        <f t="shared" si="102"/>
        <v>2.6388611696230817</v>
      </c>
      <c r="AF68" s="11">
        <f t="shared" si="103"/>
        <v>-4.0504037456468023E-3</v>
      </c>
      <c r="AG68" s="11">
        <f t="shared" si="104"/>
        <v>2.9673830763510267E-4</v>
      </c>
      <c r="AH68" s="11">
        <f t="shared" si="105"/>
        <v>9.7937136394747881E-3</v>
      </c>
      <c r="AI68" s="1">
        <f t="shared" si="63"/>
        <v>80079.837560404587</v>
      </c>
      <c r="AJ68" s="1">
        <f t="shared" si="64"/>
        <v>18418.273415643744</v>
      </c>
      <c r="AK68" s="1">
        <f t="shared" si="65"/>
        <v>7037.233851920495</v>
      </c>
      <c r="AL68" s="10">
        <f t="shared" si="106"/>
        <v>19.198135615202801</v>
      </c>
      <c r="AM68" s="10">
        <f t="shared" si="107"/>
        <v>3.1388307597533278</v>
      </c>
      <c r="AN68" s="10">
        <f t="shared" si="108"/>
        <v>1.1790368532996669</v>
      </c>
      <c r="AO68" s="7">
        <f t="shared" si="109"/>
        <v>1.8278249651702393E-2</v>
      </c>
      <c r="AP68" s="7">
        <f t="shared" si="110"/>
        <v>2.3025773736166811E-2</v>
      </c>
      <c r="AQ68" s="7">
        <f t="shared" si="111"/>
        <v>2.0887282039263221E-2</v>
      </c>
      <c r="AR68" s="1">
        <f t="shared" si="121"/>
        <v>52284.547253249075</v>
      </c>
      <c r="AS68" s="1">
        <f t="shared" si="122"/>
        <v>12777.433252501556</v>
      </c>
      <c r="AT68" s="1">
        <f t="shared" si="123"/>
        <v>4977.4908264532887</v>
      </c>
      <c r="AU68" s="1">
        <f t="shared" si="69"/>
        <v>10456.909450649815</v>
      </c>
      <c r="AV68" s="1">
        <f t="shared" si="70"/>
        <v>2555.4866505003115</v>
      </c>
      <c r="AW68" s="1">
        <f t="shared" si="71"/>
        <v>995.49816529065777</v>
      </c>
      <c r="AX68">
        <v>0</v>
      </c>
      <c r="AY68">
        <v>0</v>
      </c>
      <c r="AZ68">
        <v>0</v>
      </c>
      <c r="BA68">
        <f t="shared" si="4"/>
        <v>0</v>
      </c>
      <c r="BB68">
        <f t="shared" si="22"/>
        <v>0</v>
      </c>
      <c r="BC68">
        <f t="shared" si="5"/>
        <v>0</v>
      </c>
      <c r="BD68">
        <f t="shared" si="6"/>
        <v>0</v>
      </c>
      <c r="BE68">
        <f t="shared" si="7"/>
        <v>0</v>
      </c>
      <c r="BF68">
        <f t="shared" si="8"/>
        <v>0</v>
      </c>
      <c r="BG68">
        <f t="shared" si="9"/>
        <v>0</v>
      </c>
      <c r="BH68">
        <f t="shared" si="23"/>
        <v>0</v>
      </c>
      <c r="BI68">
        <f t="shared" si="24"/>
        <v>0</v>
      </c>
      <c r="BJ68">
        <f t="shared" si="25"/>
        <v>0</v>
      </c>
      <c r="BK68" s="7">
        <f t="shared" si="26"/>
        <v>5.2227154234986334E-2</v>
      </c>
      <c r="BL68" s="8">
        <f>BL$3*temperature!$I178+BL$4*temperature!$I178^2+BL$5*temperature!$I178^6</f>
        <v>3.7324263692919417</v>
      </c>
      <c r="BM68" s="8">
        <f>BM$3*temperature!$I178+BM$4*temperature!$I178^2+BM$5*temperature!$I178^6</f>
        <v>1.8326728793914402</v>
      </c>
      <c r="BN68" s="8">
        <f>BN$3*temperature!$I178+BN$4*temperature!$I178^2+BN$5*temperature!$I178^6</f>
        <v>0.5333173392971049</v>
      </c>
      <c r="BO68" s="8">
        <f>BO67/(1+BK67)</f>
        <v>0.95023894553910249</v>
      </c>
      <c r="BP68" s="8"/>
      <c r="BQ68" s="8"/>
    </row>
    <row r="69" spans="1:69" x14ac:dyDescent="0.3">
      <c r="A69">
        <f t="shared" si="72"/>
        <v>2023</v>
      </c>
      <c r="B69" s="4">
        <f t="shared" si="73"/>
        <v>1119.657423486442</v>
      </c>
      <c r="C69" s="4">
        <f t="shared" si="74"/>
        <v>2739.4084659561881</v>
      </c>
      <c r="D69" s="4">
        <f t="shared" si="75"/>
        <v>3720.813068602688</v>
      </c>
      <c r="E69" s="11">
        <f t="shared" si="76"/>
        <v>2.1087973192578662E-3</v>
      </c>
      <c r="F69" s="11">
        <f t="shared" si="77"/>
        <v>4.154472125355844E-3</v>
      </c>
      <c r="G69" s="11">
        <f t="shared" si="78"/>
        <v>8.4812070604568749E-3</v>
      </c>
      <c r="H69" s="4">
        <f t="shared" si="79"/>
        <v>53647.723036982788</v>
      </c>
      <c r="I69" s="4">
        <f t="shared" si="80"/>
        <v>13210.554965117079</v>
      </c>
      <c r="J69" s="4">
        <f t="shared" si="81"/>
        <v>5155.2015546601533</v>
      </c>
      <c r="K69" s="4">
        <f t="shared" si="82"/>
        <v>47914.408382103145</v>
      </c>
      <c r="L69" s="4">
        <f t="shared" si="83"/>
        <v>4822.4115276310013</v>
      </c>
      <c r="M69" s="4">
        <f t="shared" si="84"/>
        <v>1385.5040443072123</v>
      </c>
      <c r="N69" s="11">
        <f t="shared" si="85"/>
        <v>2.3913024893118084E-2</v>
      </c>
      <c r="O69" s="11">
        <f t="shared" si="86"/>
        <v>2.9619868782618131E-2</v>
      </c>
      <c r="P69" s="11">
        <f t="shared" si="87"/>
        <v>2.6992736035225562E-2</v>
      </c>
      <c r="Q69" s="4">
        <f t="shared" si="88"/>
        <v>6558.5945997320532</v>
      </c>
      <c r="R69" s="4">
        <f t="shared" si="89"/>
        <v>6751.4987457098523</v>
      </c>
      <c r="S69" s="4">
        <f t="shared" si="90"/>
        <v>2983.0113033821599</v>
      </c>
      <c r="T69" s="4">
        <f t="shared" si="91"/>
        <v>122.25299096498088</v>
      </c>
      <c r="U69" s="4">
        <f t="shared" si="92"/>
        <v>511.06851782816204</v>
      </c>
      <c r="V69" s="4">
        <f t="shared" si="93"/>
        <v>578.64106218807365</v>
      </c>
      <c r="W69" s="11">
        <f t="shared" si="94"/>
        <v>-1.0734613539272964E-2</v>
      </c>
      <c r="X69" s="11">
        <f t="shared" si="95"/>
        <v>-1.217998157191269E-2</v>
      </c>
      <c r="Y69" s="11">
        <f t="shared" si="96"/>
        <v>-9.7425357312937999E-3</v>
      </c>
      <c r="Z69" s="4">
        <f t="shared" si="118"/>
        <v>14188.253129107299</v>
      </c>
      <c r="AA69" s="4">
        <f t="shared" si="119"/>
        <v>19082.029447008368</v>
      </c>
      <c r="AB69" s="4">
        <f t="shared" si="120"/>
        <v>7750.3407716666816</v>
      </c>
      <c r="AC69" s="12">
        <f t="shared" si="100"/>
        <v>2.19588148541136</v>
      </c>
      <c r="AD69" s="12">
        <f t="shared" si="101"/>
        <v>2.8865536569611066</v>
      </c>
      <c r="AE69" s="12">
        <f t="shared" si="102"/>
        <v>2.6647054202526999</v>
      </c>
      <c r="AF69" s="11">
        <f t="shared" si="103"/>
        <v>-4.0504037456468023E-3</v>
      </c>
      <c r="AG69" s="11">
        <f t="shared" si="104"/>
        <v>2.9673830763510267E-4</v>
      </c>
      <c r="AH69" s="11">
        <f t="shared" si="105"/>
        <v>9.7937136394747881E-3</v>
      </c>
      <c r="AI69" s="1">
        <f t="shared" si="63"/>
        <v>82528.763255013939</v>
      </c>
      <c r="AJ69" s="1">
        <f t="shared" si="64"/>
        <v>19131.932724579681</v>
      </c>
      <c r="AK69" s="1">
        <f t="shared" si="65"/>
        <v>7329.008632019104</v>
      </c>
      <c r="AL69" s="10">
        <f t="shared" si="106"/>
        <v>19.545534847668499</v>
      </c>
      <c r="AM69" s="10">
        <f t="shared" si="107"/>
        <v>3.2103820265548264</v>
      </c>
      <c r="AN69" s="10">
        <f t="shared" si="108"/>
        <v>1.2034174598363268</v>
      </c>
      <c r="AO69" s="7">
        <f t="shared" si="109"/>
        <v>1.8095467155185369E-2</v>
      </c>
      <c r="AP69" s="7">
        <f t="shared" si="110"/>
        <v>2.2795515998805142E-2</v>
      </c>
      <c r="AQ69" s="7">
        <f t="shared" si="111"/>
        <v>2.067840921887059E-2</v>
      </c>
      <c r="AR69" s="1">
        <f t="shared" si="121"/>
        <v>53647.723036982788</v>
      </c>
      <c r="AS69" s="1">
        <f t="shared" si="122"/>
        <v>13210.554965117079</v>
      </c>
      <c r="AT69" s="1">
        <f t="shared" si="123"/>
        <v>5155.2015546601533</v>
      </c>
      <c r="AU69" s="1">
        <f t="shared" si="69"/>
        <v>10729.544607396558</v>
      </c>
      <c r="AV69" s="1">
        <f t="shared" si="70"/>
        <v>2642.1109930234161</v>
      </c>
      <c r="AW69" s="1">
        <f t="shared" si="71"/>
        <v>1031.0403109320307</v>
      </c>
      <c r="AX69">
        <v>0</v>
      </c>
      <c r="AY69">
        <v>0</v>
      </c>
      <c r="AZ69">
        <v>0</v>
      </c>
      <c r="BA69">
        <f t="shared" si="4"/>
        <v>0</v>
      </c>
      <c r="BB69">
        <f t="shared" si="22"/>
        <v>0</v>
      </c>
      <c r="BC69">
        <f t="shared" si="5"/>
        <v>0</v>
      </c>
      <c r="BD69">
        <f t="shared" si="6"/>
        <v>0</v>
      </c>
      <c r="BE69">
        <f t="shared" si="7"/>
        <v>0</v>
      </c>
      <c r="BF69">
        <f t="shared" si="8"/>
        <v>0</v>
      </c>
      <c r="BG69">
        <f t="shared" si="9"/>
        <v>0</v>
      </c>
      <c r="BH69">
        <f t="shared" si="23"/>
        <v>0</v>
      </c>
      <c r="BI69">
        <f t="shared" si="24"/>
        <v>0</v>
      </c>
      <c r="BJ69">
        <f t="shared" si="25"/>
        <v>0</v>
      </c>
      <c r="BK69" s="7">
        <f t="shared" si="26"/>
        <v>5.2082645349106088E-2</v>
      </c>
      <c r="BL69" s="8">
        <f>BL$3*temperature!$I179+BL$4*temperature!$I179^2+BL$5*temperature!$I179^6</f>
        <v>3.7392408947363922</v>
      </c>
      <c r="BM69" s="8">
        <f>BM$3*temperature!$I179+BM$4*temperature!$I179^2+BM$5*temperature!$I179^6</f>
        <v>1.8175088987057681</v>
      </c>
      <c r="BN69" s="8">
        <f>BN$3*temperature!$I179+BN$4*temperature!$I179^2+BN$5*temperature!$I179^6</f>
        <v>0.50412655071501389</v>
      </c>
      <c r="BO69" s="8">
        <f>BO68/(1+BK68)</f>
        <v>0.90307396241828253</v>
      </c>
      <c r="BP69" s="8"/>
      <c r="BQ69" s="8"/>
    </row>
    <row r="70" spans="1:69" x14ac:dyDescent="0.3">
      <c r="A70">
        <f t="shared" si="72"/>
        <v>2024</v>
      </c>
      <c r="B70" s="4">
        <f t="shared" si="73"/>
        <v>1121.9004975309206</v>
      </c>
      <c r="C70" s="4">
        <f t="shared" si="74"/>
        <v>2750.2202222623778</v>
      </c>
      <c r="D70" s="4">
        <f t="shared" si="75"/>
        <v>3750.7922053673574</v>
      </c>
      <c r="E70" s="11">
        <f t="shared" si="76"/>
        <v>2.0033574532949726E-3</v>
      </c>
      <c r="F70" s="11">
        <f t="shared" si="77"/>
        <v>3.946748519088052E-3</v>
      </c>
      <c r="G70" s="11">
        <f t="shared" si="78"/>
        <v>8.0571467074340309E-3</v>
      </c>
      <c r="H70" s="4">
        <f t="shared" si="79"/>
        <v>55024.326915280384</v>
      </c>
      <c r="I70" s="4">
        <f t="shared" si="80"/>
        <v>13651.008561610453</v>
      </c>
      <c r="J70" s="4">
        <f t="shared" si="81"/>
        <v>5335.4613062924127</v>
      </c>
      <c r="K70" s="4">
        <f t="shared" si="82"/>
        <v>49045.639106478659</v>
      </c>
      <c r="L70" s="4">
        <f t="shared" si="83"/>
        <v>4963.6056236910745</v>
      </c>
      <c r="M70" s="4">
        <f t="shared" si="84"/>
        <v>1422.4891740623234</v>
      </c>
      <c r="N70" s="11">
        <f t="shared" si="85"/>
        <v>2.3609406075815187E-2</v>
      </c>
      <c r="O70" s="11">
        <f t="shared" si="86"/>
        <v>2.9278732279705455E-2</v>
      </c>
      <c r="P70" s="11">
        <f t="shared" si="87"/>
        <v>2.6694349906141612E-2</v>
      </c>
      <c r="Q70" s="4">
        <f t="shared" si="88"/>
        <v>6654.6779924160819</v>
      </c>
      <c r="R70" s="4">
        <f t="shared" si="89"/>
        <v>6891.6258443296701</v>
      </c>
      <c r="S70" s="4">
        <f t="shared" si="90"/>
        <v>3057.2387013740795</v>
      </c>
      <c r="T70" s="4">
        <f t="shared" si="91"/>
        <v>120.94065235295159</v>
      </c>
      <c r="U70" s="4">
        <f t="shared" si="92"/>
        <v>504.84371269903028</v>
      </c>
      <c r="V70" s="4">
        <f t="shared" si="93"/>
        <v>573.00363096411252</v>
      </c>
      <c r="W70" s="11">
        <f t="shared" si="94"/>
        <v>-1.0734613539272964E-2</v>
      </c>
      <c r="X70" s="11">
        <f t="shared" si="95"/>
        <v>-1.217998157191269E-2</v>
      </c>
      <c r="Y70" s="11">
        <f t="shared" si="96"/>
        <v>-9.7425357312937999E-3</v>
      </c>
      <c r="Z70" s="4">
        <f t="shared" si="118"/>
        <v>14343.562956537473</v>
      </c>
      <c r="AA70" s="4">
        <f t="shared" si="119"/>
        <v>19494.346397716992</v>
      </c>
      <c r="AB70" s="4">
        <f t="shared" si="120"/>
        <v>8026.6951140935689</v>
      </c>
      <c r="AC70" s="12">
        <f t="shared" si="100"/>
        <v>2.1869872788178535</v>
      </c>
      <c r="AD70" s="12">
        <f t="shared" si="101"/>
        <v>2.8874102080081712</v>
      </c>
      <c r="AE70" s="12">
        <f t="shared" si="102"/>
        <v>2.6908027820722111</v>
      </c>
      <c r="AF70" s="11">
        <f t="shared" si="103"/>
        <v>-4.0504037456468023E-3</v>
      </c>
      <c r="AG70" s="11">
        <f t="shared" si="104"/>
        <v>2.9673830763510267E-4</v>
      </c>
      <c r="AH70" s="11">
        <f t="shared" si="105"/>
        <v>9.7937136394747881E-3</v>
      </c>
      <c r="AI70" s="1">
        <f t="shared" si="63"/>
        <v>85005.431536909105</v>
      </c>
      <c r="AJ70" s="1">
        <f t="shared" si="64"/>
        <v>19860.85044514513</v>
      </c>
      <c r="AK70" s="1">
        <f t="shared" si="65"/>
        <v>7627.1480797492241</v>
      </c>
      <c r="AL70" s="10">
        <f t="shared" si="106"/>
        <v>19.895683575696349</v>
      </c>
      <c r="AM70" s="10">
        <f t="shared" si="107"/>
        <v>3.2828325182549478</v>
      </c>
      <c r="AN70" s="10">
        <f t="shared" si="108"/>
        <v>1.2280533709449999</v>
      </c>
      <c r="AO70" s="7">
        <f t="shared" si="109"/>
        <v>1.7914512483633516E-2</v>
      </c>
      <c r="AP70" s="7">
        <f t="shared" si="110"/>
        <v>2.2567560838817089E-2</v>
      </c>
      <c r="AQ70" s="7">
        <f t="shared" si="111"/>
        <v>2.0471625126681884E-2</v>
      </c>
      <c r="AR70" s="1">
        <f t="shared" si="121"/>
        <v>55024.326915280384</v>
      </c>
      <c r="AS70" s="1">
        <f t="shared" si="122"/>
        <v>13651.008561610453</v>
      </c>
      <c r="AT70" s="1">
        <f t="shared" si="123"/>
        <v>5335.4613062924127</v>
      </c>
      <c r="AU70" s="1">
        <f t="shared" si="69"/>
        <v>11004.865383056078</v>
      </c>
      <c r="AV70" s="1">
        <f t="shared" si="70"/>
        <v>2730.2017123220908</v>
      </c>
      <c r="AW70" s="1">
        <f t="shared" si="71"/>
        <v>1067.0922612584825</v>
      </c>
      <c r="AX70">
        <v>0</v>
      </c>
      <c r="AY70">
        <v>0</v>
      </c>
      <c r="AZ70">
        <v>0</v>
      </c>
      <c r="BA70">
        <f t="shared" ref="BA70:BA133" si="124">(AX70*Z70+AY70*AA70+AZ70*AB70)/(Z70+AA70+AB70)</f>
        <v>0</v>
      </c>
      <c r="BB70">
        <f t="shared" si="22"/>
        <v>0</v>
      </c>
      <c r="BC70">
        <f t="shared" ref="BC70:BC133" si="125">BC$5*AY70^2</f>
        <v>0</v>
      </c>
      <c r="BD70">
        <f t="shared" ref="BD70:BD133" si="126">BD$5*AZ70^2</f>
        <v>0</v>
      </c>
      <c r="BE70">
        <f t="shared" ref="BE70:BE133" si="127">BB70*AR70</f>
        <v>0</v>
      </c>
      <c r="BF70">
        <f t="shared" ref="BF70:BF133" si="128">BC70*AS70</f>
        <v>0</v>
      </c>
      <c r="BG70">
        <f t="shared" ref="BG70:BG133" si="129">BD70*AT70</f>
        <v>0</v>
      </c>
      <c r="BH70">
        <f t="shared" si="23"/>
        <v>0</v>
      </c>
      <c r="BI70">
        <f t="shared" si="24"/>
        <v>0</v>
      </c>
      <c r="BJ70">
        <f t="shared" si="25"/>
        <v>0</v>
      </c>
      <c r="BK70" s="7">
        <f t="shared" si="26"/>
        <v>5.1933404902542363E-2</v>
      </c>
      <c r="BL70" s="8">
        <f>BL$3*temperature!$I180+BL$4*temperature!$I180^2+BL$5*temperature!$I180^6</f>
        <v>3.7428933454913427</v>
      </c>
      <c r="BM70" s="8">
        <f>BM$3*temperature!$I180+BM$4*temperature!$I180^2+BM$5*temperature!$I180^6</f>
        <v>1.7996747589758573</v>
      </c>
      <c r="BN70" s="8">
        <f>BN$3*temperature!$I180+BN$4*temperature!$I180^2+BN$5*temperature!$I180^6</f>
        <v>0.47266276735542223</v>
      </c>
      <c r="BO70" s="8">
        <f>BO69/(1+BK69)</f>
        <v>0.85836789192413776</v>
      </c>
      <c r="BP70" s="8"/>
      <c r="BQ70" s="8"/>
    </row>
    <row r="71" spans="1:69" x14ac:dyDescent="0.3">
      <c r="A71">
        <f t="shared" si="72"/>
        <v>2025</v>
      </c>
      <c r="B71" s="4">
        <f t="shared" si="73"/>
        <v>1124.0356868683255</v>
      </c>
      <c r="C71" s="4">
        <f t="shared" si="74"/>
        <v>2760.5319284722891</v>
      </c>
      <c r="D71" s="4">
        <f t="shared" si="75"/>
        <v>3779.5018542817152</v>
      </c>
      <c r="E71" s="11">
        <f t="shared" si="76"/>
        <v>1.9031895806302238E-3</v>
      </c>
      <c r="F71" s="11">
        <f t="shared" si="77"/>
        <v>3.749411093133649E-3</v>
      </c>
      <c r="G71" s="11">
        <f t="shared" si="78"/>
        <v>7.6542893720623287E-3</v>
      </c>
      <c r="H71" s="4">
        <f t="shared" si="79"/>
        <v>56414.073563856473</v>
      </c>
      <c r="I71" s="4">
        <f t="shared" si="80"/>
        <v>14098.726186707421</v>
      </c>
      <c r="J71" s="4">
        <f t="shared" si="81"/>
        <v>5518.2065252092552</v>
      </c>
      <c r="K71" s="4">
        <f t="shared" si="82"/>
        <v>50188.863416811662</v>
      </c>
      <c r="L71" s="4">
        <f t="shared" si="83"/>
        <v>5107.2498170705176</v>
      </c>
      <c r="M71" s="4">
        <f t="shared" si="84"/>
        <v>1460.0354062421743</v>
      </c>
      <c r="N71" s="11">
        <f t="shared" si="85"/>
        <v>2.3309397760136186E-2</v>
      </c>
      <c r="O71" s="11">
        <f t="shared" si="86"/>
        <v>2.8939485581577218E-2</v>
      </c>
      <c r="P71" s="11">
        <f t="shared" si="87"/>
        <v>2.6394740195193833E-2</v>
      </c>
      <c r="Q71" s="4">
        <f t="shared" si="88"/>
        <v>6749.5152220188584</v>
      </c>
      <c r="R71" s="4">
        <f t="shared" si="89"/>
        <v>7030.9603867310234</v>
      </c>
      <c r="S71" s="4">
        <f t="shared" si="90"/>
        <v>3131.1469413572186</v>
      </c>
      <c r="T71" s="4">
        <f t="shared" si="91"/>
        <v>119.64240118875509</v>
      </c>
      <c r="U71" s="4">
        <f t="shared" si="92"/>
        <v>498.69472558166012</v>
      </c>
      <c r="V71" s="4">
        <f t="shared" si="93"/>
        <v>567.42112261528359</v>
      </c>
      <c r="W71" s="11">
        <f t="shared" si="94"/>
        <v>-1.0734613539272964E-2</v>
      </c>
      <c r="X71" s="11">
        <f t="shared" si="95"/>
        <v>-1.217998157191269E-2</v>
      </c>
      <c r="Y71" s="11">
        <f t="shared" si="96"/>
        <v>-9.7425357312937999E-3</v>
      </c>
      <c r="Z71" s="4">
        <f t="shared" si="118"/>
        <v>14494.747768789779</v>
      </c>
      <c r="AA71" s="4">
        <f t="shared" si="119"/>
        <v>19904.85559367829</v>
      </c>
      <c r="AB71" s="4">
        <f t="shared" si="120"/>
        <v>8306.993667584542</v>
      </c>
      <c r="AC71" s="12">
        <f t="shared" si="100"/>
        <v>2.178129097352048</v>
      </c>
      <c r="AD71" s="12">
        <f t="shared" si="101"/>
        <v>2.8882670132267436</v>
      </c>
      <c r="AE71" s="12">
        <f t="shared" si="102"/>
        <v>2.7171557339801287</v>
      </c>
      <c r="AF71" s="11">
        <f t="shared" si="103"/>
        <v>-4.0504037456468023E-3</v>
      </c>
      <c r="AG71" s="11">
        <f t="shared" si="104"/>
        <v>2.9673830763510267E-4</v>
      </c>
      <c r="AH71" s="11">
        <f t="shared" si="105"/>
        <v>9.7937136394747881E-3</v>
      </c>
      <c r="AI71" s="1">
        <f t="shared" si="63"/>
        <v>87509.753766274283</v>
      </c>
      <c r="AJ71" s="1">
        <f t="shared" si="64"/>
        <v>20604.967112952709</v>
      </c>
      <c r="AK71" s="1">
        <f t="shared" si="65"/>
        <v>7931.5255330327846</v>
      </c>
      <c r="AL71" s="10">
        <f t="shared" si="106"/>
        <v>20.248540832765713</v>
      </c>
      <c r="AM71" s="10">
        <f t="shared" si="107"/>
        <v>3.3561771856085199</v>
      </c>
      <c r="AN71" s="10">
        <f t="shared" si="108"/>
        <v>1.2529422167080884</v>
      </c>
      <c r="AO71" s="7">
        <f t="shared" si="109"/>
        <v>1.7735367358797181E-2</v>
      </c>
      <c r="AP71" s="7">
        <f t="shared" si="110"/>
        <v>2.2341885230428918E-2</v>
      </c>
      <c r="AQ71" s="7">
        <f t="shared" si="111"/>
        <v>2.0266908875415064E-2</v>
      </c>
      <c r="AR71" s="1">
        <f t="shared" si="121"/>
        <v>56414.073563856473</v>
      </c>
      <c r="AS71" s="1">
        <f t="shared" si="122"/>
        <v>14098.726186707421</v>
      </c>
      <c r="AT71" s="1">
        <f t="shared" si="123"/>
        <v>5518.2065252092552</v>
      </c>
      <c r="AU71" s="1">
        <f t="shared" si="69"/>
        <v>11282.814712771295</v>
      </c>
      <c r="AV71" s="1">
        <f t="shared" si="70"/>
        <v>2819.7452373414844</v>
      </c>
      <c r="AW71" s="1">
        <f t="shared" si="71"/>
        <v>1103.6413050418512</v>
      </c>
      <c r="AX71">
        <v>0</v>
      </c>
      <c r="AY71">
        <v>0</v>
      </c>
      <c r="AZ71">
        <v>0</v>
      </c>
      <c r="BA71">
        <f t="shared" si="124"/>
        <v>0</v>
      </c>
      <c r="BB71">
        <f t="shared" ref="BB71:BB134" si="130">BB$5*AX71^2</f>
        <v>0</v>
      </c>
      <c r="BC71">
        <f t="shared" si="125"/>
        <v>0</v>
      </c>
      <c r="BD71">
        <f t="shared" si="126"/>
        <v>0</v>
      </c>
      <c r="BE71">
        <f t="shared" si="127"/>
        <v>0</v>
      </c>
      <c r="BF71">
        <f t="shared" si="128"/>
        <v>0</v>
      </c>
      <c r="BG71">
        <f t="shared" si="129"/>
        <v>0</v>
      </c>
      <c r="BH71">
        <f t="shared" ref="BH71:BH134" si="131">2*BB$5*AX71*AR71/Z71*1000</f>
        <v>0</v>
      </c>
      <c r="BI71">
        <f t="shared" ref="BI71:BI134" si="132">2*BC$5*AY71*AS71/AA71*1000</f>
        <v>0</v>
      </c>
      <c r="BJ71">
        <f t="shared" ref="BJ71:BJ134" si="133">2*BD$5*AZ71*AT71/AB71*1000</f>
        <v>0</v>
      </c>
      <c r="BK71" s="7">
        <f t="shared" ref="BK71:BK134" si="134">SUM(H71:J71)*SUM(B70:D70)/SUM(H70:J70)/SUM(B71:D71)-1+BK$5</f>
        <v>5.1779499531744405E-2</v>
      </c>
      <c r="BL71" s="8">
        <f>BL$3*temperature!$I181+BL$4*temperature!$I181^2+BL$5*temperature!$I181^6</f>
        <v>3.7432224680603761</v>
      </c>
      <c r="BM71" s="8">
        <f>BM$3*temperature!$I181+BM$4*temperature!$I181^2+BM$5*temperature!$I181^6</f>
        <v>1.7790513492594999</v>
      </c>
      <c r="BN71" s="8">
        <f>BN$3*temperature!$I181+BN$4*temperature!$I181^2+BN$5*temperature!$I181^6</f>
        <v>0.43883787159674492</v>
      </c>
      <c r="BO71" s="8">
        <f>BO70/(1+BK70)</f>
        <v>0.81599071568951864</v>
      </c>
      <c r="BP71" s="8"/>
      <c r="BQ71" s="8"/>
    </row>
    <row r="72" spans="1:69" x14ac:dyDescent="0.3">
      <c r="A72">
        <f t="shared" si="72"/>
        <v>2026</v>
      </c>
      <c r="B72" s="4">
        <f t="shared" si="73"/>
        <v>1126.0679772254546</v>
      </c>
      <c r="C72" s="4">
        <f t="shared" si="74"/>
        <v>2770.3647790560749</v>
      </c>
      <c r="D72" s="4">
        <f t="shared" si="75"/>
        <v>3806.9847851128879</v>
      </c>
      <c r="E72" s="11">
        <f t="shared" si="76"/>
        <v>1.8080301015987125E-3</v>
      </c>
      <c r="F72" s="11">
        <f t="shared" si="77"/>
        <v>3.5619405384769666E-3</v>
      </c>
      <c r="G72" s="11">
        <f t="shared" si="78"/>
        <v>7.2715749034592122E-3</v>
      </c>
      <c r="H72" s="4">
        <f t="shared" si="79"/>
        <v>57816.655516204519</v>
      </c>
      <c r="I72" s="4">
        <f t="shared" si="80"/>
        <v>14553.634721585617</v>
      </c>
      <c r="J72" s="4">
        <f t="shared" si="81"/>
        <v>5703.3737182172154</v>
      </c>
      <c r="K72" s="4">
        <f t="shared" si="82"/>
        <v>51343.841300469569</v>
      </c>
      <c r="L72" s="4">
        <f t="shared" si="83"/>
        <v>5253.3279485831335</v>
      </c>
      <c r="M72" s="4">
        <f t="shared" si="84"/>
        <v>1498.1340982816914</v>
      </c>
      <c r="N72" s="11">
        <f t="shared" si="85"/>
        <v>2.3012632784009668E-2</v>
      </c>
      <c r="O72" s="11">
        <f t="shared" si="86"/>
        <v>2.8602112045579497E-2</v>
      </c>
      <c r="P72" s="11">
        <f t="shared" si="87"/>
        <v>2.6094361737141192E-2</v>
      </c>
      <c r="Q72" s="4">
        <f t="shared" si="88"/>
        <v>6843.0687002204631</v>
      </c>
      <c r="R72" s="4">
        <f t="shared" si="89"/>
        <v>7169.4207492029891</v>
      </c>
      <c r="S72" s="4">
        <f t="shared" si="90"/>
        <v>3204.6857803621797</v>
      </c>
      <c r="T72" s="4">
        <f t="shared" si="91"/>
        <v>118.35808624908314</v>
      </c>
      <c r="U72" s="4">
        <f t="shared" si="92"/>
        <v>492.62063301406545</v>
      </c>
      <c r="V72" s="4">
        <f t="shared" si="93"/>
        <v>561.89300205351333</v>
      </c>
      <c r="W72" s="11">
        <f t="shared" si="94"/>
        <v>-1.0734613539272964E-2</v>
      </c>
      <c r="X72" s="11">
        <f t="shared" si="95"/>
        <v>-1.217998157191269E-2</v>
      </c>
      <c r="Y72" s="11">
        <f t="shared" si="96"/>
        <v>-9.7425357312937999E-3</v>
      </c>
      <c r="Z72" s="4">
        <f t="shared" si="118"/>
        <v>14641.769234740404</v>
      </c>
      <c r="AA72" s="4">
        <f t="shared" si="119"/>
        <v>20313.316907450189</v>
      </c>
      <c r="AB72" s="4">
        <f t="shared" si="120"/>
        <v>8591.1369583411688</v>
      </c>
      <c r="AC72" s="12">
        <f t="shared" si="100"/>
        <v>2.169306795097631</v>
      </c>
      <c r="AD72" s="12">
        <f t="shared" si="101"/>
        <v>2.8891240726922467</v>
      </c>
      <c r="AE72" s="12">
        <f t="shared" si="102"/>
        <v>2.7437667791525868</v>
      </c>
      <c r="AF72" s="11">
        <f t="shared" si="103"/>
        <v>-4.0504037456468023E-3</v>
      </c>
      <c r="AG72" s="11">
        <f t="shared" si="104"/>
        <v>2.9673830763510267E-4</v>
      </c>
      <c r="AH72" s="11">
        <f t="shared" si="105"/>
        <v>9.7937136394747881E-3</v>
      </c>
      <c r="AI72" s="1">
        <f t="shared" si="63"/>
        <v>90041.593102418148</v>
      </c>
      <c r="AJ72" s="1">
        <f t="shared" si="64"/>
        <v>21364.215638998925</v>
      </c>
      <c r="AK72" s="1">
        <f t="shared" si="65"/>
        <v>8242.0142847713578</v>
      </c>
      <c r="AL72" s="10">
        <f t="shared" si="106"/>
        <v>20.60406498981293</v>
      </c>
      <c r="AM72" s="10">
        <f t="shared" si="107"/>
        <v>3.4304106778474308</v>
      </c>
      <c r="AN72" s="10">
        <f t="shared" si="108"/>
        <v>1.2780815497829499</v>
      </c>
      <c r="AO72" s="7">
        <f t="shared" si="109"/>
        <v>1.755801368520921E-2</v>
      </c>
      <c r="AP72" s="7">
        <f t="shared" si="110"/>
        <v>2.2118466378124629E-2</v>
      </c>
      <c r="AQ72" s="7">
        <f t="shared" si="111"/>
        <v>2.0064239786660911E-2</v>
      </c>
      <c r="AR72" s="1">
        <f t="shared" si="121"/>
        <v>57816.655516204519</v>
      </c>
      <c r="AS72" s="1">
        <f t="shared" si="122"/>
        <v>14553.634721585617</v>
      </c>
      <c r="AT72" s="1">
        <f t="shared" si="123"/>
        <v>5703.3737182172154</v>
      </c>
      <c r="AU72" s="1">
        <f t="shared" si="69"/>
        <v>11563.331103240904</v>
      </c>
      <c r="AV72" s="1">
        <f t="shared" si="70"/>
        <v>2910.7269443171235</v>
      </c>
      <c r="AW72" s="1">
        <f t="shared" si="71"/>
        <v>1140.6747436434432</v>
      </c>
      <c r="AX72">
        <v>0</v>
      </c>
      <c r="AY72">
        <v>0</v>
      </c>
      <c r="AZ72">
        <v>0</v>
      </c>
      <c r="BA72">
        <f t="shared" si="124"/>
        <v>0</v>
      </c>
      <c r="BB72">
        <f t="shared" si="130"/>
        <v>0</v>
      </c>
      <c r="BC72">
        <f t="shared" si="125"/>
        <v>0</v>
      </c>
      <c r="BD72">
        <f t="shared" si="126"/>
        <v>0</v>
      </c>
      <c r="BE72">
        <f t="shared" si="127"/>
        <v>0</v>
      </c>
      <c r="BF72">
        <f t="shared" si="128"/>
        <v>0</v>
      </c>
      <c r="BG72">
        <f t="shared" si="129"/>
        <v>0</v>
      </c>
      <c r="BH72">
        <f t="shared" si="131"/>
        <v>0</v>
      </c>
      <c r="BI72">
        <f t="shared" si="132"/>
        <v>0</v>
      </c>
      <c r="BJ72">
        <f t="shared" si="133"/>
        <v>0</v>
      </c>
      <c r="BK72" s="7">
        <f t="shared" si="134"/>
        <v>5.16210131692387E-2</v>
      </c>
      <c r="BL72" s="8">
        <f>BL$3*temperature!$I182+BL$4*temperature!$I182^2+BL$5*temperature!$I182^6</f>
        <v>3.7400645185235049</v>
      </c>
      <c r="BM72" s="8">
        <f>BM$3*temperature!$I182+BM$4*temperature!$I182^2+BM$5*temperature!$I182^6</f>
        <v>1.755518269045143</v>
      </c>
      <c r="BN72" s="8">
        <f>BN$3*temperature!$I182+BN$4*temperature!$I182^2+BN$5*temperature!$I182^6</f>
        <v>0.40256328121009011</v>
      </c>
      <c r="BO72" s="8">
        <f>BO71/(1+BK71)</f>
        <v>0.77581918648614112</v>
      </c>
      <c r="BP72" s="8"/>
      <c r="BQ72" s="8"/>
    </row>
    <row r="73" spans="1:69" x14ac:dyDescent="0.3">
      <c r="A73">
        <f t="shared" si="72"/>
        <v>2027</v>
      </c>
      <c r="B73" s="4">
        <f t="shared" si="73"/>
        <v>1128.0021437847611</v>
      </c>
      <c r="C73" s="4">
        <f t="shared" si="74"/>
        <v>2779.7392599383193</v>
      </c>
      <c r="D73" s="4">
        <f t="shared" si="75"/>
        <v>3833.283421383102</v>
      </c>
      <c r="E73" s="11">
        <f t="shared" si="76"/>
        <v>1.7176285965187768E-3</v>
      </c>
      <c r="F73" s="11">
        <f t="shared" si="77"/>
        <v>3.3838435115531181E-3</v>
      </c>
      <c r="G73" s="11">
        <f t="shared" si="78"/>
        <v>6.9079961582862509E-3</v>
      </c>
      <c r="H73" s="4">
        <f t="shared" si="79"/>
        <v>59231.743222398909</v>
      </c>
      <c r="I73" s="4">
        <f t="shared" si="80"/>
        <v>15015.655630438669</v>
      </c>
      <c r="J73" s="4">
        <f t="shared" si="81"/>
        <v>5890.8994010357546</v>
      </c>
      <c r="K73" s="4">
        <f t="shared" si="82"/>
        <v>52510.310861342812</v>
      </c>
      <c r="L73" s="4">
        <f t="shared" si="83"/>
        <v>5401.8216193312519</v>
      </c>
      <c r="M73" s="4">
        <f t="shared" si="84"/>
        <v>1536.7763750978361</v>
      </c>
      <c r="N73" s="11">
        <f t="shared" si="85"/>
        <v>2.2718782454295594E-2</v>
      </c>
      <c r="O73" s="11">
        <f t="shared" si="86"/>
        <v>2.8266590664336455E-2</v>
      </c>
      <c r="P73" s="11">
        <f t="shared" si="87"/>
        <v>2.5793603430070755E-2</v>
      </c>
      <c r="Q73" s="4">
        <f t="shared" si="88"/>
        <v>6935.3001660815598</v>
      </c>
      <c r="R73" s="4">
        <f t="shared" si="89"/>
        <v>7306.926192798699</v>
      </c>
      <c r="S73" s="4">
        <f t="shared" si="90"/>
        <v>3277.8068186791684</v>
      </c>
      <c r="T73" s="4">
        <f t="shared" si="91"/>
        <v>117.0875579339513</v>
      </c>
      <c r="U73" s="4">
        <f t="shared" si="92"/>
        <v>486.62052278201014</v>
      </c>
      <c r="V73" s="4">
        <f t="shared" si="93"/>
        <v>556.41873940384301</v>
      </c>
      <c r="W73" s="11">
        <f t="shared" si="94"/>
        <v>-1.0734613539272964E-2</v>
      </c>
      <c r="X73" s="11">
        <f t="shared" si="95"/>
        <v>-1.217998157191269E-2</v>
      </c>
      <c r="Y73" s="11">
        <f t="shared" si="96"/>
        <v>-9.7425357312937999E-3</v>
      </c>
      <c r="Z73" s="4">
        <f t="shared" si="118"/>
        <v>14784.588339724563</v>
      </c>
      <c r="AA73" s="4">
        <f t="shared" si="119"/>
        <v>20719.492517041035</v>
      </c>
      <c r="AB73" s="4">
        <f t="shared" si="120"/>
        <v>8879.0256281171551</v>
      </c>
      <c r="AC73" s="12">
        <f t="shared" si="100"/>
        <v>2.1605202267293104</v>
      </c>
      <c r="AD73" s="12">
        <f t="shared" si="101"/>
        <v>2.8899813864801254</v>
      </c>
      <c r="AE73" s="12">
        <f t="shared" si="102"/>
        <v>2.7706384452811115</v>
      </c>
      <c r="AF73" s="11">
        <f t="shared" si="103"/>
        <v>-4.0504037456468023E-3</v>
      </c>
      <c r="AG73" s="11">
        <f t="shared" si="104"/>
        <v>2.9673830763510267E-4</v>
      </c>
      <c r="AH73" s="11">
        <f t="shared" si="105"/>
        <v>9.7937136394747881E-3</v>
      </c>
      <c r="AI73" s="1">
        <f t="shared" si="63"/>
        <v>92600.764895417233</v>
      </c>
      <c r="AJ73" s="1">
        <f t="shared" si="64"/>
        <v>22138.521019416159</v>
      </c>
      <c r="AK73" s="1">
        <f t="shared" si="65"/>
        <v>8558.4875999376654</v>
      </c>
      <c r="AL73" s="10">
        <f t="shared" si="106"/>
        <v>20.962213780324387</v>
      </c>
      <c r="AM73" s="10">
        <f t="shared" si="107"/>
        <v>3.5055273468561481</v>
      </c>
      <c r="AN73" s="10">
        <f t="shared" si="108"/>
        <v>1.3034688471178848</v>
      </c>
      <c r="AO73" s="7">
        <f t="shared" si="109"/>
        <v>1.7382433548357116E-2</v>
      </c>
      <c r="AP73" s="7">
        <f t="shared" si="110"/>
        <v>2.1897281714343381E-2</v>
      </c>
      <c r="AQ73" s="7">
        <f t="shared" si="111"/>
        <v>1.9863597388794303E-2</v>
      </c>
      <c r="AR73" s="1">
        <f t="shared" si="121"/>
        <v>59231.743222398909</v>
      </c>
      <c r="AS73" s="1">
        <f t="shared" si="122"/>
        <v>15015.655630438669</v>
      </c>
      <c r="AT73" s="1">
        <f t="shared" si="123"/>
        <v>5890.8994010357546</v>
      </c>
      <c r="AU73" s="1">
        <f t="shared" si="69"/>
        <v>11846.348644479782</v>
      </c>
      <c r="AV73" s="1">
        <f t="shared" si="70"/>
        <v>3003.1311260877337</v>
      </c>
      <c r="AW73" s="1">
        <f t="shared" si="71"/>
        <v>1178.179880207151</v>
      </c>
      <c r="AX73">
        <v>0</v>
      </c>
      <c r="AY73">
        <v>0</v>
      </c>
      <c r="AZ73">
        <v>0</v>
      </c>
      <c r="BA73">
        <f t="shared" si="124"/>
        <v>0</v>
      </c>
      <c r="BB73">
        <f t="shared" si="130"/>
        <v>0</v>
      </c>
      <c r="BC73">
        <f t="shared" si="125"/>
        <v>0</v>
      </c>
      <c r="BD73">
        <f t="shared" si="126"/>
        <v>0</v>
      </c>
      <c r="BE73">
        <f t="shared" si="127"/>
        <v>0</v>
      </c>
      <c r="BF73">
        <f t="shared" si="128"/>
        <v>0</v>
      </c>
      <c r="BG73">
        <f t="shared" si="129"/>
        <v>0</v>
      </c>
      <c r="BH73">
        <f t="shared" si="131"/>
        <v>0</v>
      </c>
      <c r="BI73">
        <f t="shared" si="132"/>
        <v>0</v>
      </c>
      <c r="BJ73">
        <f t="shared" si="133"/>
        <v>0</v>
      </c>
      <c r="BK73" s="7">
        <f t="shared" si="134"/>
        <v>5.1458043862847552E-2</v>
      </c>
      <c r="BL73" s="8">
        <f>BL$3*temperature!$I183+BL$4*temperature!$I183^2+BL$5*temperature!$I183^6</f>
        <v>3.7332537201012688</v>
      </c>
      <c r="BM73" s="8">
        <f>BM$3*temperature!$I183+BM$4*temperature!$I183^2+BM$5*temperature!$I183^6</f>
        <v>1.7289541496760323</v>
      </c>
      <c r="BN73" s="8">
        <f>BN$3*temperature!$I183+BN$4*temperature!$I183^2+BN$5*temperature!$I183^6</f>
        <v>0.36375017241265928</v>
      </c>
      <c r="BO73" s="8"/>
      <c r="BP73" s="8"/>
      <c r="BQ73" s="8"/>
    </row>
    <row r="74" spans="1:69" x14ac:dyDescent="0.3">
      <c r="A74">
        <f t="shared" si="72"/>
        <v>2028</v>
      </c>
      <c r="B74" s="4">
        <f t="shared" si="73"/>
        <v>1129.8427580869054</v>
      </c>
      <c r="C74" s="4">
        <f t="shared" si="74"/>
        <v>2788.6751524639435</v>
      </c>
      <c r="D74" s="4">
        <f t="shared" si="75"/>
        <v>3858.4397131742121</v>
      </c>
      <c r="E74" s="11">
        <f t="shared" si="76"/>
        <v>1.6317471666928379E-3</v>
      </c>
      <c r="F74" s="11">
        <f t="shared" si="77"/>
        <v>3.2146513359754621E-3</v>
      </c>
      <c r="G74" s="11">
        <f t="shared" si="78"/>
        <v>6.5625963503719376E-3</v>
      </c>
      <c r="H74" s="4">
        <f t="shared" si="79"/>
        <v>60658.985129344022</v>
      </c>
      <c r="I74" s="4">
        <f t="shared" si="80"/>
        <v>15484.704816653933</v>
      </c>
      <c r="J74" s="4">
        <f t="shared" si="81"/>
        <v>6080.7200420741983</v>
      </c>
      <c r="K74" s="4">
        <f t="shared" si="82"/>
        <v>53687.988611843852</v>
      </c>
      <c r="L74" s="4">
        <f t="shared" si="83"/>
        <v>5552.7101473157854</v>
      </c>
      <c r="M74" s="4">
        <f t="shared" si="84"/>
        <v>1575.9531038705252</v>
      </c>
      <c r="N74" s="11">
        <f t="shared" si="85"/>
        <v>2.2427552440334564E-2</v>
      </c>
      <c r="O74" s="11">
        <f t="shared" si="86"/>
        <v>2.7932897199817841E-2</v>
      </c>
      <c r="P74" s="11">
        <f t="shared" si="87"/>
        <v>2.5492797395584077E-2</v>
      </c>
      <c r="Q74" s="4">
        <f t="shared" si="88"/>
        <v>7026.1707828546378</v>
      </c>
      <c r="R74" s="4">
        <f t="shared" si="89"/>
        <v>7443.3968585005096</v>
      </c>
      <c r="S74" s="4">
        <f t="shared" si="90"/>
        <v>3350.4634261240867</v>
      </c>
      <c r="T74" s="4">
        <f t="shared" si="91"/>
        <v>115.8306682492731</v>
      </c>
      <c r="U74" s="4">
        <f t="shared" si="92"/>
        <v>480.69349378201076</v>
      </c>
      <c r="V74" s="4">
        <f t="shared" si="93"/>
        <v>550.9978099536396</v>
      </c>
      <c r="W74" s="11">
        <f t="shared" si="94"/>
        <v>-1.0734613539272964E-2</v>
      </c>
      <c r="X74" s="11">
        <f t="shared" si="95"/>
        <v>-1.217998157191269E-2</v>
      </c>
      <c r="Y74" s="11">
        <f t="shared" si="96"/>
        <v>-9.7425357312937999E-3</v>
      </c>
      <c r="Z74" s="4">
        <f t="shared" si="118"/>
        <v>14923.165619628211</v>
      </c>
      <c r="AA74" s="4">
        <f t="shared" si="119"/>
        <v>21123.146877010684</v>
      </c>
      <c r="AB74" s="4">
        <f t="shared" si="120"/>
        <v>9170.5603500775287</v>
      </c>
      <c r="AC74" s="12">
        <f t="shared" si="100"/>
        <v>2.1517692475104204</v>
      </c>
      <c r="AD74" s="12">
        <f t="shared" si="101"/>
        <v>2.8908389546658464</v>
      </c>
      <c r="AE74" s="12">
        <f t="shared" si="102"/>
        <v>2.7977732848127141</v>
      </c>
      <c r="AF74" s="11">
        <f t="shared" si="103"/>
        <v>-4.0504037456468023E-3</v>
      </c>
      <c r="AG74" s="11">
        <f t="shared" si="104"/>
        <v>2.9673830763510267E-4</v>
      </c>
      <c r="AH74" s="11">
        <f t="shared" si="105"/>
        <v>9.7937136394747881E-3</v>
      </c>
      <c r="AI74" s="1">
        <f t="shared" si="63"/>
        <v>95187.037050355284</v>
      </c>
      <c r="AJ74" s="1">
        <f t="shared" si="64"/>
        <v>22927.800043562278</v>
      </c>
      <c r="AK74" s="1">
        <f t="shared" si="65"/>
        <v>8880.81872015105</v>
      </c>
      <c r="AL74" s="10">
        <f t="shared" si="106"/>
        <v>21.322944325506704</v>
      </c>
      <c r="AM74" s="10">
        <f t="shared" si="107"/>
        <v>3.5815212515288772</v>
      </c>
      <c r="AN74" s="10">
        <f t="shared" si="108"/>
        <v>1.3291015117019904</v>
      </c>
      <c r="AO74" s="7">
        <f t="shared" si="109"/>
        <v>1.7208609212873545E-2</v>
      </c>
      <c r="AP74" s="7">
        <f t="shared" si="110"/>
        <v>2.1678308897199947E-2</v>
      </c>
      <c r="AQ74" s="7">
        <f t="shared" si="111"/>
        <v>1.9664961414906361E-2</v>
      </c>
      <c r="AR74" s="1">
        <f t="shared" si="121"/>
        <v>60658.985129344022</v>
      </c>
      <c r="AS74" s="1">
        <f t="shared" si="122"/>
        <v>15484.704816653933</v>
      </c>
      <c r="AT74" s="1">
        <f t="shared" si="123"/>
        <v>6080.7200420741983</v>
      </c>
      <c r="AU74" s="1">
        <f t="shared" si="69"/>
        <v>12131.797025868806</v>
      </c>
      <c r="AV74" s="1">
        <f t="shared" si="70"/>
        <v>3096.9409633307869</v>
      </c>
      <c r="AW74" s="1">
        <f t="shared" si="71"/>
        <v>1216.1440084148396</v>
      </c>
      <c r="AX74">
        <v>0</v>
      </c>
      <c r="AY74">
        <v>0</v>
      </c>
      <c r="AZ74">
        <v>0</v>
      </c>
      <c r="BA74">
        <f t="shared" si="124"/>
        <v>0</v>
      </c>
      <c r="BB74">
        <f t="shared" si="130"/>
        <v>0</v>
      </c>
      <c r="BC74">
        <f t="shared" si="125"/>
        <v>0</v>
      </c>
      <c r="BD74">
        <f t="shared" si="126"/>
        <v>0</v>
      </c>
      <c r="BE74">
        <f t="shared" si="127"/>
        <v>0</v>
      </c>
      <c r="BF74">
        <f t="shared" si="128"/>
        <v>0</v>
      </c>
      <c r="BG74">
        <f t="shared" si="129"/>
        <v>0</v>
      </c>
      <c r="BH74">
        <f t="shared" si="131"/>
        <v>0</v>
      </c>
      <c r="BI74">
        <f t="shared" si="132"/>
        <v>0</v>
      </c>
      <c r="BJ74">
        <f t="shared" si="133"/>
        <v>0</v>
      </c>
      <c r="BK74" s="7">
        <f t="shared" si="134"/>
        <v>5.129070106376396E-2</v>
      </c>
      <c r="BL74" s="8">
        <f>BL$3*temperature!$I184+BL$4*temperature!$I184^2+BL$5*temperature!$I184^6</f>
        <v>3.7226227234165057</v>
      </c>
      <c r="BM74" s="8">
        <f>BM$3*temperature!$I184+BM$4*temperature!$I184^2+BM$5*temperature!$I184^6</f>
        <v>1.6992369747012623</v>
      </c>
      <c r="BN74" s="8">
        <f>BN$3*temperature!$I184+BN$4*temperature!$I184^2+BN$5*temperature!$I184^6</f>
        <v>0.32230969939926224</v>
      </c>
      <c r="BO74" s="8"/>
      <c r="BP74" s="8"/>
      <c r="BQ74" s="8"/>
    </row>
    <row r="75" spans="1:69" x14ac:dyDescent="0.3">
      <c r="A75">
        <f t="shared" si="72"/>
        <v>2029</v>
      </c>
      <c r="B75" s="4">
        <f t="shared" si="73"/>
        <v>1131.5941949202563</v>
      </c>
      <c r="C75" s="4">
        <f t="shared" si="74"/>
        <v>2797.1915398531901</v>
      </c>
      <c r="D75" s="4">
        <f t="shared" si="75"/>
        <v>3882.4950264350286</v>
      </c>
      <c r="E75" s="11">
        <f t="shared" si="76"/>
        <v>1.5501598083581959E-3</v>
      </c>
      <c r="F75" s="11">
        <f t="shared" si="77"/>
        <v>3.053918769176689E-3</v>
      </c>
      <c r="G75" s="11">
        <f t="shared" si="78"/>
        <v>6.2344665328533406E-3</v>
      </c>
      <c r="H75" s="4">
        <f t="shared" si="79"/>
        <v>62098.007785734393</v>
      </c>
      <c r="I75" s="4">
        <f t="shared" si="80"/>
        <v>15960.692489400533</v>
      </c>
      <c r="J75" s="4">
        <f t="shared" si="81"/>
        <v>6272.7720051946735</v>
      </c>
      <c r="K75" s="4">
        <f t="shared" si="82"/>
        <v>54876.56976723043</v>
      </c>
      <c r="L75" s="4">
        <f t="shared" si="83"/>
        <v>5705.9705286532599</v>
      </c>
      <c r="M75" s="4">
        <f t="shared" si="84"/>
        <v>1615.6548720564458</v>
      </c>
      <c r="N75" s="11">
        <f t="shared" si="85"/>
        <v>2.2138679174216191E-2</v>
      </c>
      <c r="O75" s="11">
        <f t="shared" si="86"/>
        <v>2.7601005143688573E-2</v>
      </c>
      <c r="P75" s="11">
        <f t="shared" si="87"/>
        <v>2.5192226905999648E-2</v>
      </c>
      <c r="Q75" s="4">
        <f t="shared" si="88"/>
        <v>7115.6412336399653</v>
      </c>
      <c r="R75" s="4">
        <f t="shared" si="89"/>
        <v>7578.7537686768446</v>
      </c>
      <c r="S75" s="4">
        <f t="shared" si="90"/>
        <v>3422.6106703678511</v>
      </c>
      <c r="T75" s="4">
        <f t="shared" si="91"/>
        <v>114.58727078962141</v>
      </c>
      <c r="U75" s="4">
        <f t="shared" si="92"/>
        <v>474.83865588600753</v>
      </c>
      <c r="V75" s="4">
        <f t="shared" si="93"/>
        <v>545.62969410230164</v>
      </c>
      <c r="W75" s="11">
        <f t="shared" si="94"/>
        <v>-1.0734613539272964E-2</v>
      </c>
      <c r="X75" s="11">
        <f t="shared" si="95"/>
        <v>-1.217998157191269E-2</v>
      </c>
      <c r="Y75" s="11">
        <f t="shared" si="96"/>
        <v>-9.7425357312937999E-3</v>
      </c>
      <c r="Z75" s="4">
        <f t="shared" si="118"/>
        <v>15057.461386410107</v>
      </c>
      <c r="AA75" s="4">
        <f t="shared" si="119"/>
        <v>21524.046708076206</v>
      </c>
      <c r="AB75" s="4">
        <f t="shared" si="120"/>
        <v>9465.6417412731989</v>
      </c>
      <c r="AC75" s="12">
        <f t="shared" si="100"/>
        <v>2.1430537132905365</v>
      </c>
      <c r="AD75" s="12">
        <f t="shared" si="101"/>
        <v>2.8916967773248996</v>
      </c>
      <c r="AE75" s="12">
        <f t="shared" si="102"/>
        <v>2.8251738751923425</v>
      </c>
      <c r="AF75" s="11">
        <f t="shared" si="103"/>
        <v>-4.0504037456468023E-3</v>
      </c>
      <c r="AG75" s="11">
        <f t="shared" si="104"/>
        <v>2.9673830763510267E-4</v>
      </c>
      <c r="AH75" s="11">
        <f t="shared" si="105"/>
        <v>9.7937136394747881E-3</v>
      </c>
      <c r="AI75" s="1">
        <f t="shared" si="63"/>
        <v>97800.130371188556</v>
      </c>
      <c r="AJ75" s="1">
        <f t="shared" si="64"/>
        <v>23731.961002536838</v>
      </c>
      <c r="AK75" s="1">
        <f t="shared" si="65"/>
        <v>9208.8808565507843</v>
      </c>
      <c r="AL75" s="10">
        <f t="shared" si="106"/>
        <v>21.686213159510551</v>
      </c>
      <c r="AM75" s="10">
        <f t="shared" si="107"/>
        <v>3.6583861623012814</v>
      </c>
      <c r="AN75" s="10">
        <f t="shared" si="108"/>
        <v>1.3549768743466626</v>
      </c>
      <c r="AO75" s="7">
        <f t="shared" si="109"/>
        <v>1.7036523120744808E-2</v>
      </c>
      <c r="AP75" s="7">
        <f t="shared" si="110"/>
        <v>2.1461525808227949E-2</v>
      </c>
      <c r="AQ75" s="7">
        <f t="shared" si="111"/>
        <v>1.9468311800757296E-2</v>
      </c>
      <c r="AR75" s="1">
        <f t="shared" si="121"/>
        <v>62098.007785734393</v>
      </c>
      <c r="AS75" s="1">
        <f t="shared" si="122"/>
        <v>15960.692489400533</v>
      </c>
      <c r="AT75" s="1">
        <f t="shared" si="123"/>
        <v>6272.7720051946735</v>
      </c>
      <c r="AU75" s="1">
        <f t="shared" si="69"/>
        <v>12419.60155714688</v>
      </c>
      <c r="AV75" s="1">
        <f t="shared" si="70"/>
        <v>3192.138497880107</v>
      </c>
      <c r="AW75" s="1">
        <f t="shared" si="71"/>
        <v>1254.5544010389349</v>
      </c>
      <c r="AX75">
        <v>0</v>
      </c>
      <c r="AY75">
        <v>0</v>
      </c>
      <c r="AZ75">
        <v>0</v>
      </c>
      <c r="BA75">
        <f t="shared" si="124"/>
        <v>0</v>
      </c>
      <c r="BB75">
        <f t="shared" si="130"/>
        <v>0</v>
      </c>
      <c r="BC75">
        <f t="shared" si="125"/>
        <v>0</v>
      </c>
      <c r="BD75">
        <f t="shared" si="126"/>
        <v>0</v>
      </c>
      <c r="BE75">
        <f t="shared" si="127"/>
        <v>0</v>
      </c>
      <c r="BF75">
        <f t="shared" si="128"/>
        <v>0</v>
      </c>
      <c r="BG75">
        <f t="shared" si="129"/>
        <v>0</v>
      </c>
      <c r="BH75">
        <f t="shared" si="131"/>
        <v>0</v>
      </c>
      <c r="BI75">
        <f t="shared" si="132"/>
        <v>0</v>
      </c>
      <c r="BJ75">
        <f t="shared" si="133"/>
        <v>0</v>
      </c>
      <c r="BK75" s="7">
        <f t="shared" si="134"/>
        <v>5.1119103325951015E-2</v>
      </c>
      <c r="BL75" s="8">
        <f>BL$3*temperature!$I185+BL$4*temperature!$I185^2+BL$5*temperature!$I185^6</f>
        <v>3.7080030657238945</v>
      </c>
      <c r="BM75" s="8">
        <f>BM$3*temperature!$I185+BM$4*temperature!$I185^2+BM$5*temperature!$I185^6</f>
        <v>1.6662443978265475</v>
      </c>
      <c r="BN75" s="8">
        <f>BN$3*temperature!$I185+BN$4*temperature!$I185^2+BN$5*temperature!$I185^6</f>
        <v>0.27815321064072807</v>
      </c>
      <c r="BO75" s="8"/>
      <c r="BP75" s="8"/>
      <c r="BQ75" s="8"/>
    </row>
    <row r="76" spans="1:69" x14ac:dyDescent="0.3">
      <c r="A76">
        <f t="shared" si="72"/>
        <v>2030</v>
      </c>
      <c r="B76" s="4">
        <f t="shared" si="73"/>
        <v>1133.2606391685763</v>
      </c>
      <c r="C76" s="4">
        <f t="shared" si="74"/>
        <v>2805.3068158105034</v>
      </c>
      <c r="D76" s="4">
        <f t="shared" si="75"/>
        <v>3905.4900474759938</v>
      </c>
      <c r="E76" s="11">
        <f t="shared" si="76"/>
        <v>1.472651817940286E-3</v>
      </c>
      <c r="F76" s="11">
        <f t="shared" si="77"/>
        <v>2.9012228307178545E-3</v>
      </c>
      <c r="G76" s="11">
        <f t="shared" si="78"/>
        <v>5.9227432062106729E-3</v>
      </c>
      <c r="H76" s="4">
        <f t="shared" si="79"/>
        <v>63548.4159750568</v>
      </c>
      <c r="I76" s="4">
        <f t="shared" si="80"/>
        <v>16443.523041418695</v>
      </c>
      <c r="J76" s="4">
        <f t="shared" si="81"/>
        <v>6466.9914924856448</v>
      </c>
      <c r="K76" s="4">
        <f t="shared" si="82"/>
        <v>56075.728547035294</v>
      </c>
      <c r="L76" s="4">
        <f t="shared" si="83"/>
        <v>5861.5774034926253</v>
      </c>
      <c r="M76" s="4">
        <f t="shared" si="84"/>
        <v>1655.8719684012704</v>
      </c>
      <c r="N76" s="11">
        <f t="shared" si="85"/>
        <v>2.1851926694604451E-2</v>
      </c>
      <c r="O76" s="11">
        <f t="shared" si="86"/>
        <v>2.7270886531566507E-2</v>
      </c>
      <c r="P76" s="11">
        <f t="shared" si="87"/>
        <v>2.4892133239839298E-2</v>
      </c>
      <c r="Q76" s="4">
        <f t="shared" si="88"/>
        <v>7203.6718161655454</v>
      </c>
      <c r="R76" s="4">
        <f t="shared" si="89"/>
        <v>7712.918834688292</v>
      </c>
      <c r="S76" s="4">
        <f t="shared" si="90"/>
        <v>3494.2052478451124</v>
      </c>
      <c r="T76" s="4">
        <f t="shared" si="91"/>
        <v>113.35722072117481</v>
      </c>
      <c r="U76" s="4">
        <f t="shared" si="92"/>
        <v>469.05512980768418</v>
      </c>
      <c r="V76" s="4">
        <f t="shared" si="93"/>
        <v>540.31387731145503</v>
      </c>
      <c r="W76" s="11">
        <f t="shared" si="94"/>
        <v>-1.0734613539272964E-2</v>
      </c>
      <c r="X76" s="11">
        <f t="shared" si="95"/>
        <v>-1.217998157191269E-2</v>
      </c>
      <c r="Y76" s="11">
        <f t="shared" si="96"/>
        <v>-9.7425357312937999E-3</v>
      </c>
      <c r="Z76" s="4">
        <f t="shared" si="118"/>
        <v>15187.435945855521</v>
      </c>
      <c r="AA76" s="4">
        <f t="shared" si="119"/>
        <v>21921.961004894936</v>
      </c>
      <c r="AB76" s="4">
        <f t="shared" si="120"/>
        <v>9764.1702735603212</v>
      </c>
      <c r="AC76" s="12">
        <f t="shared" si="100"/>
        <v>2.1343734805031023</v>
      </c>
      <c r="AD76" s="12">
        <f t="shared" si="101"/>
        <v>2.892554854532797</v>
      </c>
      <c r="AE76" s="12">
        <f t="shared" si="102"/>
        <v>2.8528428191077015</v>
      </c>
      <c r="AF76" s="11">
        <f t="shared" si="103"/>
        <v>-4.0504037456468023E-3</v>
      </c>
      <c r="AG76" s="11">
        <f t="shared" si="104"/>
        <v>2.9673830763510267E-4</v>
      </c>
      <c r="AH76" s="11">
        <f t="shared" si="105"/>
        <v>9.7937136394747881E-3</v>
      </c>
      <c r="AI76" s="1">
        <f t="shared" si="63"/>
        <v>100439.71889121657</v>
      </c>
      <c r="AJ76" s="1">
        <f t="shared" si="64"/>
        <v>24550.903400163261</v>
      </c>
      <c r="AK76" s="1">
        <f t="shared" si="65"/>
        <v>9542.5471719346406</v>
      </c>
      <c r="AL76" s="10">
        <f t="shared" si="106"/>
        <v>22.051976254685016</v>
      </c>
      <c r="AM76" s="10">
        <f t="shared" si="107"/>
        <v>3.736115565849587</v>
      </c>
      <c r="AN76" s="10">
        <f t="shared" si="108"/>
        <v>1.3810921954965329</v>
      </c>
      <c r="AO76" s="7">
        <f t="shared" si="109"/>
        <v>1.686615788953736E-2</v>
      </c>
      <c r="AP76" s="7">
        <f t="shared" si="110"/>
        <v>2.1246910550145669E-2</v>
      </c>
      <c r="AQ76" s="7">
        <f t="shared" si="111"/>
        <v>1.9273628682749722E-2</v>
      </c>
      <c r="AR76" s="1">
        <f t="shared" si="121"/>
        <v>63548.4159750568</v>
      </c>
      <c r="AS76" s="1">
        <f t="shared" si="122"/>
        <v>16443.523041418695</v>
      </c>
      <c r="AT76" s="1">
        <f t="shared" si="123"/>
        <v>6466.9914924856448</v>
      </c>
      <c r="AU76" s="1">
        <f t="shared" si="69"/>
        <v>12709.683195011361</v>
      </c>
      <c r="AV76" s="1">
        <f t="shared" si="70"/>
        <v>3288.7046082837392</v>
      </c>
      <c r="AW76" s="1">
        <f t="shared" si="71"/>
        <v>1293.398298497129</v>
      </c>
      <c r="AX76">
        <v>0</v>
      </c>
      <c r="AY76">
        <v>0</v>
      </c>
      <c r="AZ76">
        <v>0</v>
      </c>
      <c r="BA76">
        <f t="shared" si="124"/>
        <v>0</v>
      </c>
      <c r="BB76">
        <f t="shared" si="130"/>
        <v>0</v>
      </c>
      <c r="BC76">
        <f t="shared" si="125"/>
        <v>0</v>
      </c>
      <c r="BD76">
        <f t="shared" si="126"/>
        <v>0</v>
      </c>
      <c r="BE76">
        <f t="shared" si="127"/>
        <v>0</v>
      </c>
      <c r="BF76">
        <f t="shared" si="128"/>
        <v>0</v>
      </c>
      <c r="BG76">
        <f t="shared" si="129"/>
        <v>0</v>
      </c>
      <c r="BH76">
        <f t="shared" si="131"/>
        <v>0</v>
      </c>
      <c r="BI76">
        <f t="shared" si="132"/>
        <v>0</v>
      </c>
      <c r="BJ76">
        <f t="shared" si="133"/>
        <v>0</v>
      </c>
      <c r="BK76" s="7">
        <f t="shared" si="134"/>
        <v>5.094337636156096E-2</v>
      </c>
      <c r="BL76" s="8">
        <f>BL$3*temperature!$I186+BL$4*temperature!$I186^2+BL$5*temperature!$I186^6</f>
        <v>3.6892256265875929</v>
      </c>
      <c r="BM76" s="8">
        <f>BM$3*temperature!$I186+BM$4*temperature!$I186^2+BM$5*temperature!$I186^6</f>
        <v>1.629854057465455</v>
      </c>
      <c r="BN76" s="8">
        <f>BN$3*temperature!$I186+BN$4*temperature!$I186^2+BN$5*temperature!$I186^6</f>
        <v>0.23119246197693455</v>
      </c>
      <c r="BO76" s="8"/>
      <c r="BP76" s="8"/>
      <c r="BQ76" s="8"/>
    </row>
    <row r="77" spans="1:69" x14ac:dyDescent="0.3">
      <c r="A77">
        <f t="shared" si="72"/>
        <v>2031</v>
      </c>
      <c r="B77" s="4">
        <f t="shared" si="73"/>
        <v>1134.8460925920244</v>
      </c>
      <c r="C77" s="4">
        <f t="shared" si="74"/>
        <v>2813.0386949826416</v>
      </c>
      <c r="D77" s="4">
        <f t="shared" si="75"/>
        <v>3927.4647013893245</v>
      </c>
      <c r="E77" s="11">
        <f t="shared" si="76"/>
        <v>1.3990192270432716E-3</v>
      </c>
      <c r="F77" s="11">
        <f t="shared" si="77"/>
        <v>2.7561616891819615E-3</v>
      </c>
      <c r="G77" s="11">
        <f t="shared" si="78"/>
        <v>5.6266060459001389E-3</v>
      </c>
      <c r="H77" s="4">
        <f t="shared" si="79"/>
        <v>65009.792879798253</v>
      </c>
      <c r="I77" s="4">
        <f t="shared" si="80"/>
        <v>16933.094938769096</v>
      </c>
      <c r="J77" s="4">
        <f t="shared" si="81"/>
        <v>6663.3144879376532</v>
      </c>
      <c r="K77" s="4">
        <f t="shared" si="82"/>
        <v>57285.118488017899</v>
      </c>
      <c r="L77" s="4">
        <f t="shared" si="83"/>
        <v>6019.5030267344355</v>
      </c>
      <c r="M77" s="4">
        <f t="shared" si="84"/>
        <v>1696.5943667375377</v>
      </c>
      <c r="N77" s="11">
        <f t="shared" si="85"/>
        <v>2.1567083876015802E-2</v>
      </c>
      <c r="O77" s="11">
        <f t="shared" si="86"/>
        <v>2.6942512632812887E-2</v>
      </c>
      <c r="P77" s="11">
        <f t="shared" si="87"/>
        <v>2.4592721607326062E-2</v>
      </c>
      <c r="Q77" s="4">
        <f t="shared" si="88"/>
        <v>7290.2225369256539</v>
      </c>
      <c r="R77" s="4">
        <f t="shared" si="89"/>
        <v>7845.814870473655</v>
      </c>
      <c r="S77" s="4">
        <f t="shared" si="90"/>
        <v>3565.2054176445768</v>
      </c>
      <c r="T77" s="4">
        <f t="shared" si="91"/>
        <v>112.14037476484694</v>
      </c>
      <c r="U77" s="4">
        <f t="shared" si="92"/>
        <v>463.34204697041548</v>
      </c>
      <c r="V77" s="4">
        <f t="shared" si="93"/>
        <v>535.04985005563424</v>
      </c>
      <c r="W77" s="11">
        <f t="shared" si="94"/>
        <v>-1.0734613539272964E-2</v>
      </c>
      <c r="X77" s="11">
        <f t="shared" si="95"/>
        <v>-1.217998157191269E-2</v>
      </c>
      <c r="Y77" s="11">
        <f t="shared" si="96"/>
        <v>-9.7425357312937999E-3</v>
      </c>
      <c r="Z77" s="4">
        <f t="shared" si="118"/>
        <v>15313.049808299364</v>
      </c>
      <c r="AA77" s="4">
        <f t="shared" si="119"/>
        <v>22316.661061650637</v>
      </c>
      <c r="AB77" s="4">
        <f t="shared" si="120"/>
        <v>10066.046184559835</v>
      </c>
      <c r="AC77" s="12">
        <f t="shared" si="100"/>
        <v>2.1257284061630632</v>
      </c>
      <c r="AD77" s="12">
        <f t="shared" si="101"/>
        <v>2.8934131863650729</v>
      </c>
      <c r="AE77" s="12">
        <f t="shared" si="102"/>
        <v>2.8807827447364742</v>
      </c>
      <c r="AF77" s="11">
        <f t="shared" si="103"/>
        <v>-4.0504037456468023E-3</v>
      </c>
      <c r="AG77" s="11">
        <f t="shared" si="104"/>
        <v>2.9673830763510267E-4</v>
      </c>
      <c r="AH77" s="11">
        <f t="shared" si="105"/>
        <v>9.7937136394747881E-3</v>
      </c>
      <c r="AI77" s="1">
        <f t="shared" si="63"/>
        <v>103105.43019710627</v>
      </c>
      <c r="AJ77" s="1">
        <f t="shared" si="64"/>
        <v>25384.517668430675</v>
      </c>
      <c r="AK77" s="1">
        <f t="shared" si="65"/>
        <v>9881.6907532383048</v>
      </c>
      <c r="AL77" s="10">
        <f t="shared" si="106"/>
        <v>22.42018904683998</v>
      </c>
      <c r="AM77" s="10">
        <f t="shared" si="107"/>
        <v>3.8147026699498738</v>
      </c>
      <c r="AN77" s="10">
        <f t="shared" si="108"/>
        <v>1.4074446670676504</v>
      </c>
      <c r="AO77" s="7">
        <f t="shared" si="109"/>
        <v>1.6697496310641987E-2</v>
      </c>
      <c r="AP77" s="7">
        <f t="shared" si="110"/>
        <v>2.1034441444644211E-2</v>
      </c>
      <c r="AQ77" s="7">
        <f t="shared" si="111"/>
        <v>1.9080892395922224E-2</v>
      </c>
      <c r="AR77" s="1">
        <f t="shared" si="121"/>
        <v>65009.792879798253</v>
      </c>
      <c r="AS77" s="1">
        <f t="shared" si="122"/>
        <v>16933.094938769096</v>
      </c>
      <c r="AT77" s="1">
        <f t="shared" si="123"/>
        <v>6663.3144879376532</v>
      </c>
      <c r="AU77" s="1">
        <f t="shared" si="69"/>
        <v>13001.958575959652</v>
      </c>
      <c r="AV77" s="1">
        <f t="shared" si="70"/>
        <v>3386.6189877538195</v>
      </c>
      <c r="AW77" s="1">
        <f t="shared" si="71"/>
        <v>1332.6628975875308</v>
      </c>
      <c r="AX77">
        <v>0</v>
      </c>
      <c r="AY77">
        <v>0</v>
      </c>
      <c r="AZ77">
        <v>0</v>
      </c>
      <c r="BA77">
        <f t="shared" si="124"/>
        <v>0</v>
      </c>
      <c r="BB77">
        <f t="shared" si="130"/>
        <v>0</v>
      </c>
      <c r="BC77">
        <f t="shared" si="125"/>
        <v>0</v>
      </c>
      <c r="BD77">
        <f t="shared" si="126"/>
        <v>0</v>
      </c>
      <c r="BE77">
        <f t="shared" si="127"/>
        <v>0</v>
      </c>
      <c r="BF77">
        <f t="shared" si="128"/>
        <v>0</v>
      </c>
      <c r="BG77">
        <f t="shared" si="129"/>
        <v>0</v>
      </c>
      <c r="BH77">
        <f t="shared" si="131"/>
        <v>0</v>
      </c>
      <c r="BI77">
        <f t="shared" si="132"/>
        <v>0</v>
      </c>
      <c r="BJ77">
        <f t="shared" si="133"/>
        <v>0</v>
      </c>
      <c r="BK77" s="7">
        <f t="shared" si="134"/>
        <v>5.0763651401838777E-2</v>
      </c>
      <c r="BL77" s="8">
        <f>BL$3*temperature!$I187+BL$4*temperature!$I187^2+BL$5*temperature!$I187^6</f>
        <v>3.6661210781782128</v>
      </c>
      <c r="BM77" s="8">
        <f>BM$3*temperature!$I187+BM$4*temperature!$I187^2+BM$5*temperature!$I187^6</f>
        <v>1.5899438870609757</v>
      </c>
      <c r="BN77" s="8">
        <f>BN$3*temperature!$I187+BN$4*temperature!$I187^2+BN$5*temperature!$I187^6</f>
        <v>0.18133982635366275</v>
      </c>
      <c r="BO77" s="8"/>
      <c r="BP77" s="8"/>
      <c r="BQ77" s="8"/>
    </row>
    <row r="78" spans="1:69" x14ac:dyDescent="0.3">
      <c r="A78">
        <f t="shared" si="72"/>
        <v>2032</v>
      </c>
      <c r="B78" s="4">
        <f t="shared" si="73"/>
        <v>1136.3543805201318</v>
      </c>
      <c r="C78" s="4">
        <f t="shared" si="74"/>
        <v>2820.4042249898744</v>
      </c>
      <c r="D78" s="4">
        <f t="shared" si="75"/>
        <v>3948.4580831915264</v>
      </c>
      <c r="E78" s="11">
        <f t="shared" si="76"/>
        <v>1.3290682656911079E-3</v>
      </c>
      <c r="F78" s="11">
        <f t="shared" si="77"/>
        <v>2.6183536047228633E-3</v>
      </c>
      <c r="G78" s="11">
        <f t="shared" si="78"/>
        <v>5.3452757436051315E-3</v>
      </c>
      <c r="H78" s="4">
        <f t="shared" si="79"/>
        <v>66481.70027973433</v>
      </c>
      <c r="I78" s="4">
        <f t="shared" si="80"/>
        <v>17429.30062325345</v>
      </c>
      <c r="J78" s="4">
        <f t="shared" si="81"/>
        <v>6861.6767027959577</v>
      </c>
      <c r="K78" s="4">
        <f t="shared" si="82"/>
        <v>58504.372772606679</v>
      </c>
      <c r="L78" s="4">
        <f t="shared" si="83"/>
        <v>6179.7172436571655</v>
      </c>
      <c r="M78" s="4">
        <f t="shared" si="84"/>
        <v>1737.8117123760082</v>
      </c>
      <c r="N78" s="11">
        <f t="shared" si="85"/>
        <v>2.1283961991696021E-2</v>
      </c>
      <c r="O78" s="11">
        <f t="shared" si="86"/>
        <v>2.6615854533367678E-2</v>
      </c>
      <c r="P78" s="11">
        <f t="shared" si="87"/>
        <v>2.4294166270119932E-2</v>
      </c>
      <c r="Q78" s="4">
        <f t="shared" si="88"/>
        <v>7375.2532048573921</v>
      </c>
      <c r="R78" s="4">
        <f t="shared" si="89"/>
        <v>7977.3656119156694</v>
      </c>
      <c r="S78" s="4">
        <f t="shared" si="90"/>
        <v>3635.5709386858302</v>
      </c>
      <c r="T78" s="4">
        <f t="shared" si="91"/>
        <v>110.93659117959707</v>
      </c>
      <c r="U78" s="4">
        <f t="shared" si="92"/>
        <v>457.69854937682351</v>
      </c>
      <c r="V78" s="4">
        <f t="shared" si="93"/>
        <v>529.83710777344379</v>
      </c>
      <c r="W78" s="11">
        <f t="shared" si="94"/>
        <v>-1.0734613539272964E-2</v>
      </c>
      <c r="X78" s="11">
        <f t="shared" si="95"/>
        <v>-1.217998157191269E-2</v>
      </c>
      <c r="Y78" s="11">
        <f t="shared" si="96"/>
        <v>-9.7425357312937999E-3</v>
      </c>
      <c r="Z78" s="4">
        <f t="shared" si="118"/>
        <v>15434.263892940675</v>
      </c>
      <c r="AA78" s="4">
        <f t="shared" si="119"/>
        <v>22707.920514989662</v>
      </c>
      <c r="AB78" s="4">
        <f t="shared" si="120"/>
        <v>10371.16939004487</v>
      </c>
      <c r="AC78" s="12">
        <f t="shared" si="100"/>
        <v>2.1171183478645124</v>
      </c>
      <c r="AD78" s="12">
        <f t="shared" si="101"/>
        <v>2.8942717728972842</v>
      </c>
      <c r="AE78" s="12">
        <f t="shared" si="102"/>
        <v>2.9089963059959634</v>
      </c>
      <c r="AF78" s="11">
        <f t="shared" si="103"/>
        <v>-4.0504037456468023E-3</v>
      </c>
      <c r="AG78" s="11">
        <f t="shared" si="104"/>
        <v>2.9673830763510267E-4</v>
      </c>
      <c r="AH78" s="11">
        <f t="shared" si="105"/>
        <v>9.7937136394747881E-3</v>
      </c>
      <c r="AI78" s="1">
        <f t="shared" si="63"/>
        <v>105796.8457533553</v>
      </c>
      <c r="AJ78" s="1">
        <f t="shared" si="64"/>
        <v>26232.684889341428</v>
      </c>
      <c r="AK78" s="1">
        <f t="shared" si="65"/>
        <v>10226.184575502004</v>
      </c>
      <c r="AL78" s="10">
        <f t="shared" si="106"/>
        <v>22.790806460494551</v>
      </c>
      <c r="AM78" s="10">
        <f t="shared" si="107"/>
        <v>3.8941404084902649</v>
      </c>
      <c r="AN78" s="10">
        <f t="shared" si="108"/>
        <v>1.4340314143107273</v>
      </c>
      <c r="AO78" s="7">
        <f t="shared" si="109"/>
        <v>1.6530521347535566E-2</v>
      </c>
      <c r="AP78" s="7">
        <f t="shared" si="110"/>
        <v>2.0824097030197768E-2</v>
      </c>
      <c r="AQ78" s="7">
        <f t="shared" si="111"/>
        <v>1.8890083471963002E-2</v>
      </c>
      <c r="AR78" s="1">
        <f t="shared" si="121"/>
        <v>66481.70027973433</v>
      </c>
      <c r="AS78" s="1">
        <f t="shared" si="122"/>
        <v>17429.30062325345</v>
      </c>
      <c r="AT78" s="1">
        <f t="shared" si="123"/>
        <v>6861.6767027959577</v>
      </c>
      <c r="AU78" s="1">
        <f t="shared" si="69"/>
        <v>13296.340055946866</v>
      </c>
      <c r="AV78" s="1">
        <f t="shared" si="70"/>
        <v>3485.8601246506901</v>
      </c>
      <c r="AW78" s="1">
        <f t="shared" si="71"/>
        <v>1372.3353405591915</v>
      </c>
      <c r="AX78">
        <v>0</v>
      </c>
      <c r="AY78">
        <v>0</v>
      </c>
      <c r="AZ78">
        <v>0</v>
      </c>
      <c r="BA78">
        <f t="shared" si="124"/>
        <v>0</v>
      </c>
      <c r="BB78">
        <f t="shared" si="130"/>
        <v>0</v>
      </c>
      <c r="BC78">
        <f t="shared" si="125"/>
        <v>0</v>
      </c>
      <c r="BD78">
        <f t="shared" si="126"/>
        <v>0</v>
      </c>
      <c r="BE78">
        <f t="shared" si="127"/>
        <v>0</v>
      </c>
      <c r="BF78">
        <f t="shared" si="128"/>
        <v>0</v>
      </c>
      <c r="BG78">
        <f t="shared" si="129"/>
        <v>0</v>
      </c>
      <c r="BH78">
        <f t="shared" si="131"/>
        <v>0</v>
      </c>
      <c r="BI78">
        <f t="shared" si="132"/>
        <v>0</v>
      </c>
      <c r="BJ78">
        <f t="shared" si="133"/>
        <v>0</v>
      </c>
      <c r="BK78" s="7">
        <f t="shared" si="134"/>
        <v>5.0580063818724347E-2</v>
      </c>
      <c r="BL78" s="8">
        <f>BL$3*temperature!$I188+BL$4*temperature!$I188^2+BL$5*temperature!$I188^6</f>
        <v>3.6385203287586885</v>
      </c>
      <c r="BM78" s="8">
        <f>BM$3*temperature!$I188+BM$4*temperature!$I188^2+BM$5*temperature!$I188^6</f>
        <v>1.5463924204356827</v>
      </c>
      <c r="BN78" s="8">
        <f>BN$3*temperature!$I188+BN$4*temperature!$I188^2+BN$5*temperature!$I188^6</f>
        <v>0.12850849993471236</v>
      </c>
      <c r="BO78" s="8"/>
      <c r="BP78" s="8"/>
      <c r="BQ78" s="8"/>
    </row>
    <row r="79" spans="1:69" x14ac:dyDescent="0.3">
      <c r="A79">
        <f t="shared" si="72"/>
        <v>2033</v>
      </c>
      <c r="B79" s="4">
        <f t="shared" si="73"/>
        <v>1137.7891584385738</v>
      </c>
      <c r="C79" s="4">
        <f t="shared" si="74"/>
        <v>2827.4197997806882</v>
      </c>
      <c r="D79" s="4">
        <f t="shared" si="75"/>
        <v>3968.5084005474155</v>
      </c>
      <c r="E79" s="11">
        <f t="shared" si="76"/>
        <v>1.2626148524065525E-3</v>
      </c>
      <c r="F79" s="11">
        <f t="shared" si="77"/>
        <v>2.4874359244867199E-3</v>
      </c>
      <c r="G79" s="11">
        <f t="shared" si="78"/>
        <v>5.0780119564248745E-3</v>
      </c>
      <c r="H79" s="4">
        <f t="shared" si="79"/>
        <v>67963.678786824312</v>
      </c>
      <c r="I79" s="4">
        <f t="shared" si="80"/>
        <v>17932.026428162026</v>
      </c>
      <c r="J79" s="4">
        <f t="shared" si="81"/>
        <v>7062.0135232606344</v>
      </c>
      <c r="K79" s="4">
        <f t="shared" si="82"/>
        <v>59733.104576328667</v>
      </c>
      <c r="L79" s="4">
        <f t="shared" si="83"/>
        <v>6342.1874705528135</v>
      </c>
      <c r="M79" s="4">
        <f t="shared" si="84"/>
        <v>1779.5133109171447</v>
      </c>
      <c r="N79" s="11">
        <f t="shared" si="85"/>
        <v>2.100239256470271E-2</v>
      </c>
      <c r="O79" s="11">
        <f t="shared" si="86"/>
        <v>2.6290883626173489E-2</v>
      </c>
      <c r="P79" s="11">
        <f t="shared" si="87"/>
        <v>2.3996614963608609E-2</v>
      </c>
      <c r="Q79" s="4">
        <f t="shared" si="88"/>
        <v>7458.7235246773216</v>
      </c>
      <c r="R79" s="4">
        <f t="shared" si="89"/>
        <v>8107.4957417547357</v>
      </c>
      <c r="S79" s="4">
        <f t="shared" si="90"/>
        <v>3705.2630104039727</v>
      </c>
      <c r="T79" s="4">
        <f t="shared" si="91"/>
        <v>109.74572974591977</v>
      </c>
      <c r="U79" s="4">
        <f t="shared" si="92"/>
        <v>452.12378947992261</v>
      </c>
      <c r="V79" s="4">
        <f t="shared" si="93"/>
        <v>524.67515081919566</v>
      </c>
      <c r="W79" s="11">
        <f t="shared" si="94"/>
        <v>-1.0734613539272964E-2</v>
      </c>
      <c r="X79" s="11">
        <f t="shared" si="95"/>
        <v>-1.217998157191269E-2</v>
      </c>
      <c r="Y79" s="11">
        <f t="shared" si="96"/>
        <v>-9.7425357312937999E-3</v>
      </c>
      <c r="Z79" s="4">
        <f t="shared" si="118"/>
        <v>15551.039726236379</v>
      </c>
      <c r="AA79" s="4">
        <f t="shared" si="119"/>
        <v>23095.515403763337</v>
      </c>
      <c r="AB79" s="4">
        <f t="shared" si="120"/>
        <v>10679.439398961322</v>
      </c>
      <c r="AC79" s="12">
        <f t="shared" si="100"/>
        <v>2.1085431637783443</v>
      </c>
      <c r="AD79" s="12">
        <f t="shared" si="101"/>
        <v>2.8951306142050099</v>
      </c>
      <c r="AE79" s="12">
        <f t="shared" si="102"/>
        <v>2.9374861827951779</v>
      </c>
      <c r="AF79" s="11">
        <f t="shared" si="103"/>
        <v>-4.0504037456468023E-3</v>
      </c>
      <c r="AG79" s="11">
        <f t="shared" si="104"/>
        <v>2.9673830763510267E-4</v>
      </c>
      <c r="AH79" s="11">
        <f t="shared" si="105"/>
        <v>9.7937136394747881E-3</v>
      </c>
      <c r="AI79" s="1">
        <f t="shared" si="63"/>
        <v>108513.50123396664</v>
      </c>
      <c r="AJ79" s="1">
        <f t="shared" si="64"/>
        <v>27095.276525057976</v>
      </c>
      <c r="AK79" s="1">
        <f t="shared" si="65"/>
        <v>10575.901458510996</v>
      </c>
      <c r="AL79" s="10">
        <f t="shared" si="106"/>
        <v>23.163782934090079</v>
      </c>
      <c r="AM79" s="10">
        <f t="shared" si="107"/>
        <v>3.9744214466287238</v>
      </c>
      <c r="AN79" s="10">
        <f t="shared" si="108"/>
        <v>1.4608494976972968</v>
      </c>
      <c r="AO79" s="7">
        <f t="shared" si="109"/>
        <v>1.6365216134060209E-2</v>
      </c>
      <c r="AP79" s="7">
        <f t="shared" si="110"/>
        <v>2.0615856059895788E-2</v>
      </c>
      <c r="AQ79" s="7">
        <f t="shared" si="111"/>
        <v>1.8701182637243373E-2</v>
      </c>
      <c r="AR79" s="1">
        <f t="shared" si="121"/>
        <v>67963.678786824312</v>
      </c>
      <c r="AS79" s="1">
        <f t="shared" si="122"/>
        <v>17932.026428162026</v>
      </c>
      <c r="AT79" s="1">
        <f t="shared" si="123"/>
        <v>7062.0135232606344</v>
      </c>
      <c r="AU79" s="1">
        <f t="shared" si="69"/>
        <v>13592.735757364862</v>
      </c>
      <c r="AV79" s="1">
        <f t="shared" si="70"/>
        <v>3586.4052856324051</v>
      </c>
      <c r="AW79" s="1">
        <f t="shared" si="71"/>
        <v>1412.4027046521269</v>
      </c>
      <c r="AX79">
        <v>0</v>
      </c>
      <c r="AY79">
        <v>0</v>
      </c>
      <c r="AZ79">
        <v>0</v>
      </c>
      <c r="BA79">
        <f t="shared" si="124"/>
        <v>0</v>
      </c>
      <c r="BB79">
        <f t="shared" si="130"/>
        <v>0</v>
      </c>
      <c r="BC79">
        <f t="shared" si="125"/>
        <v>0</v>
      </c>
      <c r="BD79">
        <f t="shared" si="126"/>
        <v>0</v>
      </c>
      <c r="BE79">
        <f t="shared" si="127"/>
        <v>0</v>
      </c>
      <c r="BF79">
        <f t="shared" si="128"/>
        <v>0</v>
      </c>
      <c r="BG79">
        <f t="shared" si="129"/>
        <v>0</v>
      </c>
      <c r="BH79">
        <f t="shared" si="131"/>
        <v>0</v>
      </c>
      <c r="BI79">
        <f t="shared" si="132"/>
        <v>0</v>
      </c>
      <c r="BJ79">
        <f t="shared" si="133"/>
        <v>0</v>
      </c>
      <c r="BK79" s="7">
        <f t="shared" si="134"/>
        <v>5.0392751968132837E-2</v>
      </c>
      <c r="BL79" s="8">
        <f>BL$3*temperature!$I189+BL$4*temperature!$I189^2+BL$5*temperature!$I189^6</f>
        <v>3.6062549581637908</v>
      </c>
      <c r="BM79" s="8">
        <f>BM$3*temperature!$I189+BM$4*temperature!$I189^2+BM$5*temperature!$I189^6</f>
        <v>1.4990790914782082</v>
      </c>
      <c r="BN79" s="8">
        <f>BN$3*temperature!$I189+BN$4*temperature!$I189^2+BN$5*temperature!$I189^6</f>
        <v>7.2612704246763471E-2</v>
      </c>
      <c r="BO79" s="8"/>
      <c r="BP79" s="8"/>
      <c r="BQ79" s="8"/>
    </row>
    <row r="80" spans="1:69" x14ac:dyDescent="0.3">
      <c r="A80">
        <f t="shared" si="72"/>
        <v>2034</v>
      </c>
      <c r="B80" s="4">
        <f t="shared" si="73"/>
        <v>1139.1539184544079</v>
      </c>
      <c r="C80" s="4">
        <f t="shared" si="74"/>
        <v>2834.1011740850886</v>
      </c>
      <c r="D80" s="4">
        <f t="shared" si="75"/>
        <v>3987.6529269992102</v>
      </c>
      <c r="E80" s="11">
        <f t="shared" si="76"/>
        <v>1.1994841097862248E-3</v>
      </c>
      <c r="F80" s="11">
        <f t="shared" si="77"/>
        <v>2.3630641282623836E-3</v>
      </c>
      <c r="G80" s="11">
        <f t="shared" si="78"/>
        <v>4.8241113586036301E-3</v>
      </c>
      <c r="H80" s="4">
        <f t="shared" si="79"/>
        <v>69455.24811886964</v>
      </c>
      <c r="I80" s="4">
        <f t="shared" si="80"/>
        <v>18441.15250794146</v>
      </c>
      <c r="J80" s="4">
        <f t="shared" si="81"/>
        <v>7264.2599611120168</v>
      </c>
      <c r="K80" s="4">
        <f t="shared" si="82"/>
        <v>60970.90743725466</v>
      </c>
      <c r="L80" s="4">
        <f t="shared" si="83"/>
        <v>6506.8786804672482</v>
      </c>
      <c r="M80" s="4">
        <f t="shared" si="84"/>
        <v>1821.6881193265031</v>
      </c>
      <c r="N80" s="11">
        <f t="shared" si="85"/>
        <v>2.0722225467860733E-2</v>
      </c>
      <c r="O80" s="11">
        <f t="shared" si="86"/>
        <v>2.5967572021342367E-2</v>
      </c>
      <c r="P80" s="11">
        <f t="shared" si="87"/>
        <v>2.3700192715963242E-2</v>
      </c>
      <c r="Q80" s="4">
        <f t="shared" si="88"/>
        <v>7540.5931899453763</v>
      </c>
      <c r="R80" s="4">
        <f t="shared" si="89"/>
        <v>8236.1309197882547</v>
      </c>
      <c r="S80" s="4">
        <f t="shared" si="90"/>
        <v>3774.2442170918603</v>
      </c>
      <c r="T80" s="4">
        <f t="shared" si="91"/>
        <v>108.56765174951184</v>
      </c>
      <c r="U80" s="4">
        <f t="shared" si="92"/>
        <v>446.61693005583379</v>
      </c>
      <c r="V80" s="4">
        <f t="shared" si="93"/>
        <v>519.56348441501768</v>
      </c>
      <c r="W80" s="11">
        <f t="shared" si="94"/>
        <v>-1.0734613539272964E-2</v>
      </c>
      <c r="X80" s="11">
        <f t="shared" si="95"/>
        <v>-1.217998157191269E-2</v>
      </c>
      <c r="Y80" s="11">
        <f t="shared" si="96"/>
        <v>-9.7425357312937999E-3</v>
      </c>
      <c r="Z80" s="4">
        <f t="shared" si="118"/>
        <v>15663.339634728138</v>
      </c>
      <c r="AA80" s="4">
        <f t="shared" si="119"/>
        <v>23479.224244940458</v>
      </c>
      <c r="AB80" s="4">
        <f t="shared" si="120"/>
        <v>10990.755232124398</v>
      </c>
      <c r="AC80" s="12">
        <f t="shared" si="100"/>
        <v>2.1000027126499186</v>
      </c>
      <c r="AD80" s="12">
        <f t="shared" si="101"/>
        <v>2.8959897103638519</v>
      </c>
      <c r="AE80" s="12">
        <f t="shared" si="102"/>
        <v>2.966255081289388</v>
      </c>
      <c r="AF80" s="11">
        <f t="shared" si="103"/>
        <v>-4.0504037456468023E-3</v>
      </c>
      <c r="AG80" s="11">
        <f t="shared" si="104"/>
        <v>2.9673830763510267E-4</v>
      </c>
      <c r="AH80" s="11">
        <f t="shared" si="105"/>
        <v>9.7937136394747881E-3</v>
      </c>
      <c r="AI80" s="1">
        <f t="shared" si="63"/>
        <v>111254.88686793484</v>
      </c>
      <c r="AJ80" s="1">
        <f t="shared" si="64"/>
        <v>27972.154158184585</v>
      </c>
      <c r="AK80" s="1">
        <f t="shared" si="65"/>
        <v>10930.714017312024</v>
      </c>
      <c r="AL80" s="10">
        <f t="shared" si="106"/>
        <v>23.539072445146928</v>
      </c>
      <c r="AM80" s="10">
        <f t="shared" si="107"/>
        <v>4.0555381860891337</v>
      </c>
      <c r="AN80" s="10">
        <f t="shared" si="108"/>
        <v>1.4878959148266395</v>
      </c>
      <c r="AO80" s="7">
        <f t="shared" si="109"/>
        <v>1.6201563972719608E-2</v>
      </c>
      <c r="AP80" s="7">
        <f t="shared" si="110"/>
        <v>2.0409697499296831E-2</v>
      </c>
      <c r="AQ80" s="7">
        <f t="shared" si="111"/>
        <v>1.851417081087094E-2</v>
      </c>
      <c r="AR80" s="1">
        <f t="shared" si="121"/>
        <v>69455.24811886964</v>
      </c>
      <c r="AS80" s="1">
        <f t="shared" si="122"/>
        <v>18441.15250794146</v>
      </c>
      <c r="AT80" s="1">
        <f t="shared" si="123"/>
        <v>7264.2599611120168</v>
      </c>
      <c r="AU80" s="1">
        <f t="shared" si="69"/>
        <v>13891.049623773928</v>
      </c>
      <c r="AV80" s="1">
        <f t="shared" si="70"/>
        <v>3688.2305015882921</v>
      </c>
      <c r="AW80" s="1">
        <f t="shared" si="71"/>
        <v>1452.8519922224034</v>
      </c>
      <c r="AX80">
        <v>0</v>
      </c>
      <c r="AY80">
        <v>0</v>
      </c>
      <c r="AZ80">
        <v>0</v>
      </c>
      <c r="BA80">
        <f t="shared" si="124"/>
        <v>0</v>
      </c>
      <c r="BB80">
        <f t="shared" si="130"/>
        <v>0</v>
      </c>
      <c r="BC80">
        <f t="shared" si="125"/>
        <v>0</v>
      </c>
      <c r="BD80">
        <f t="shared" si="126"/>
        <v>0</v>
      </c>
      <c r="BE80">
        <f t="shared" si="127"/>
        <v>0</v>
      </c>
      <c r="BF80">
        <f t="shared" si="128"/>
        <v>0</v>
      </c>
      <c r="BG80">
        <f t="shared" si="129"/>
        <v>0</v>
      </c>
      <c r="BH80">
        <f t="shared" si="131"/>
        <v>0</v>
      </c>
      <c r="BI80">
        <f t="shared" si="132"/>
        <v>0</v>
      </c>
      <c r="BJ80">
        <f t="shared" si="133"/>
        <v>0</v>
      </c>
      <c r="BK80" s="7">
        <f t="shared" si="134"/>
        <v>5.0201856221269575E-2</v>
      </c>
      <c r="BL80" s="8">
        <f>BL$3*temperature!$I190+BL$4*temperature!$I190^2+BL$5*temperature!$I190^6</f>
        <v>3.5691576442239867</v>
      </c>
      <c r="BM80" s="8">
        <f>BM$3*temperature!$I190+BM$4*temperature!$I190^2+BM$5*temperature!$I190^6</f>
        <v>1.4478845275064058</v>
      </c>
      <c r="BN80" s="8">
        <f>BN$3*temperature!$I190+BN$4*temperature!$I190^2+BN$5*temperature!$I190^6</f>
        <v>1.3567883971684402E-2</v>
      </c>
      <c r="BO80" s="8"/>
      <c r="BP80" s="8"/>
      <c r="BQ80" s="8"/>
    </row>
    <row r="81" spans="1:69" x14ac:dyDescent="0.3">
      <c r="A81">
        <f t="shared" si="72"/>
        <v>2035</v>
      </c>
      <c r="B81" s="4">
        <f t="shared" si="73"/>
        <v>1140.4519956270053</v>
      </c>
      <c r="C81" s="4">
        <f t="shared" si="74"/>
        <v>2840.4634787644177</v>
      </c>
      <c r="D81" s="4">
        <f t="shared" si="75"/>
        <v>4005.9279646895507</v>
      </c>
      <c r="E81" s="11">
        <f t="shared" si="76"/>
        <v>1.1395099042969135E-3</v>
      </c>
      <c r="F81" s="11">
        <f t="shared" si="77"/>
        <v>2.2449109218492642E-3</v>
      </c>
      <c r="G81" s="11">
        <f t="shared" si="78"/>
        <v>4.5829057906734486E-3</v>
      </c>
      <c r="H81" s="4">
        <f t="shared" si="79"/>
        <v>70955.907413718553</v>
      </c>
      <c r="I81" s="4">
        <f t="shared" si="80"/>
        <v>18956.55278231292</v>
      </c>
      <c r="J81" s="4">
        <f t="shared" si="81"/>
        <v>7468.3506077558932</v>
      </c>
      <c r="K81" s="4">
        <f t="shared" si="82"/>
        <v>62217.355650035875</v>
      </c>
      <c r="L81" s="4">
        <f t="shared" si="83"/>
        <v>6673.7533941323163</v>
      </c>
      <c r="M81" s="4">
        <f t="shared" si="84"/>
        <v>1864.3247391331142</v>
      </c>
      <c r="N81" s="11">
        <f t="shared" si="85"/>
        <v>2.0443327238715225E-2</v>
      </c>
      <c r="O81" s="11">
        <f t="shared" si="86"/>
        <v>2.5645892886554611E-2</v>
      </c>
      <c r="P81" s="11">
        <f t="shared" si="87"/>
        <v>2.3405005145652691E-2</v>
      </c>
      <c r="Q81" s="4">
        <f t="shared" si="88"/>
        <v>7620.8219758724954</v>
      </c>
      <c r="R81" s="4">
        <f t="shared" si="89"/>
        <v>8363.1978180656188</v>
      </c>
      <c r="S81" s="4">
        <f t="shared" si="90"/>
        <v>3842.4784759883082</v>
      </c>
      <c r="T81" s="4">
        <f t="shared" si="91"/>
        <v>107.40221996511445</v>
      </c>
      <c r="U81" s="4">
        <f t="shared" si="92"/>
        <v>441.17714407804954</v>
      </c>
      <c r="V81" s="4">
        <f t="shared" si="93"/>
        <v>514.50161860342882</v>
      </c>
      <c r="W81" s="11">
        <f t="shared" si="94"/>
        <v>-1.0734613539272964E-2</v>
      </c>
      <c r="X81" s="11">
        <f t="shared" si="95"/>
        <v>-1.217998157191269E-2</v>
      </c>
      <c r="Y81" s="11">
        <f t="shared" si="96"/>
        <v>-9.7425357312937999E-3</v>
      </c>
      <c r="Z81" s="4">
        <f t="shared" si="118"/>
        <v>15771.126932531823</v>
      </c>
      <c r="AA81" s="4">
        <f t="shared" si="119"/>
        <v>23858.828124963267</v>
      </c>
      <c r="AB81" s="4">
        <f t="shared" si="120"/>
        <v>11305.015345489315</v>
      </c>
      <c r="AC81" s="12">
        <f t="shared" si="100"/>
        <v>2.0914968537967327</v>
      </c>
      <c r="AD81" s="12">
        <f t="shared" si="101"/>
        <v>2.896849061449434</v>
      </c>
      <c r="AE81" s="12">
        <f t="shared" si="102"/>
        <v>2.9953057341371734</v>
      </c>
      <c r="AF81" s="11">
        <f t="shared" si="103"/>
        <v>-4.0504037456468023E-3</v>
      </c>
      <c r="AG81" s="11">
        <f t="shared" si="104"/>
        <v>2.9673830763510267E-4</v>
      </c>
      <c r="AH81" s="11">
        <f t="shared" si="105"/>
        <v>9.7937136394747881E-3</v>
      </c>
      <c r="AI81" s="1">
        <f t="shared" si="63"/>
        <v>114020.44780491528</v>
      </c>
      <c r="AJ81" s="1">
        <f t="shared" si="64"/>
        <v>28863.16924395442</v>
      </c>
      <c r="AK81" s="1">
        <f t="shared" si="65"/>
        <v>11290.494607803226</v>
      </c>
      <c r="AL81" s="10">
        <f t="shared" si="106"/>
        <v>23.916628535344675</v>
      </c>
      <c r="AM81" s="10">
        <f t="shared" si="107"/>
        <v>4.1374827705883108</v>
      </c>
      <c r="AN81" s="10">
        <f t="shared" si="108"/>
        <v>1.515167602351378</v>
      </c>
      <c r="AO81" s="7">
        <f t="shared" si="109"/>
        <v>1.6039548332992412E-2</v>
      </c>
      <c r="AP81" s="7">
        <f t="shared" si="110"/>
        <v>2.0205600524303861E-2</v>
      </c>
      <c r="AQ81" s="7">
        <f t="shared" si="111"/>
        <v>1.8329029102762229E-2</v>
      </c>
      <c r="AR81" s="1">
        <f t="shared" si="121"/>
        <v>70955.907413718553</v>
      </c>
      <c r="AS81" s="1">
        <f t="shared" si="122"/>
        <v>18956.55278231292</v>
      </c>
      <c r="AT81" s="1">
        <f t="shared" si="123"/>
        <v>7468.3506077558932</v>
      </c>
      <c r="AU81" s="1">
        <f t="shared" si="69"/>
        <v>14191.181482743712</v>
      </c>
      <c r="AV81" s="1">
        <f t="shared" si="70"/>
        <v>3791.3105564625839</v>
      </c>
      <c r="AW81" s="1">
        <f t="shared" si="71"/>
        <v>1493.6701215511787</v>
      </c>
      <c r="AX81">
        <v>0</v>
      </c>
      <c r="AY81">
        <v>0</v>
      </c>
      <c r="AZ81">
        <v>0</v>
      </c>
      <c r="BA81">
        <f t="shared" si="124"/>
        <v>0</v>
      </c>
      <c r="BB81">
        <f t="shared" si="130"/>
        <v>0</v>
      </c>
      <c r="BC81">
        <f t="shared" si="125"/>
        <v>0</v>
      </c>
      <c r="BD81">
        <f t="shared" si="126"/>
        <v>0</v>
      </c>
      <c r="BE81">
        <f t="shared" si="127"/>
        <v>0</v>
      </c>
      <c r="BF81">
        <f t="shared" si="128"/>
        <v>0</v>
      </c>
      <c r="BG81">
        <f t="shared" si="129"/>
        <v>0</v>
      </c>
      <c r="BH81">
        <f t="shared" si="131"/>
        <v>0</v>
      </c>
      <c r="BI81">
        <f t="shared" si="132"/>
        <v>0</v>
      </c>
      <c r="BJ81">
        <f t="shared" si="133"/>
        <v>0</v>
      </c>
      <c r="BK81" s="7">
        <f t="shared" si="134"/>
        <v>5.0007518155190861E-2</v>
      </c>
      <c r="BL81" s="8">
        <f>BL$3*temperature!$I191+BL$4*temperature!$I191^2+BL$5*temperature!$I191^6</f>
        <v>3.5270625791824681</v>
      </c>
      <c r="BM81" s="8">
        <f>BM$3*temperature!$I191+BM$4*temperature!$I191^2+BM$5*temperature!$I191^6</f>
        <v>1.3926908356744159</v>
      </c>
      <c r="BN81" s="8">
        <f>BN$3*temperature!$I191+BN$4*temperature!$I191^2+BN$5*temperature!$I191^6</f>
        <v>-4.8709100019700191E-2</v>
      </c>
      <c r="BO81" s="8"/>
      <c r="BP81" s="8"/>
      <c r="BQ81" s="8"/>
    </row>
    <row r="82" spans="1:69" x14ac:dyDescent="0.3">
      <c r="A82">
        <f t="shared" si="72"/>
        <v>2036</v>
      </c>
      <c r="B82" s="4">
        <f t="shared" si="73"/>
        <v>1141.6865741541778</v>
      </c>
      <c r="C82" s="4">
        <f t="shared" si="74"/>
        <v>2846.5212368766802</v>
      </c>
      <c r="D82" s="4">
        <f t="shared" si="75"/>
        <v>4023.368815632627</v>
      </c>
      <c r="E82" s="11">
        <f t="shared" si="76"/>
        <v>1.0825344090820677E-3</v>
      </c>
      <c r="F82" s="11">
        <f t="shared" si="77"/>
        <v>2.1326653757568008E-3</v>
      </c>
      <c r="G82" s="11">
        <f t="shared" si="78"/>
        <v>4.3537605011397763E-3</v>
      </c>
      <c r="H82" s="4">
        <f t="shared" si="79"/>
        <v>72465.135585433061</v>
      </c>
      <c r="I82" s="4">
        <f t="shared" si="80"/>
        <v>19478.094895303555</v>
      </c>
      <c r="J82" s="4">
        <f t="shared" si="81"/>
        <v>7674.2195921075454</v>
      </c>
      <c r="K82" s="4">
        <f t="shared" si="82"/>
        <v>63472.004686679516</v>
      </c>
      <c r="L82" s="4">
        <f t="shared" si="83"/>
        <v>6842.7716761655774</v>
      </c>
      <c r="M82" s="4">
        <f t="shared" si="84"/>
        <v>1907.4114116234371</v>
      </c>
      <c r="N82" s="11">
        <f t="shared" si="85"/>
        <v>2.0165579580412762E-2</v>
      </c>
      <c r="O82" s="11">
        <f t="shared" si="86"/>
        <v>2.5325820726589177E-2</v>
      </c>
      <c r="P82" s="11">
        <f t="shared" si="87"/>
        <v>2.3111141308116423E-2</v>
      </c>
      <c r="Q82" s="4">
        <f t="shared" si="88"/>
        <v>7699.3698318430997</v>
      </c>
      <c r="R82" s="4">
        <f t="shared" si="89"/>
        <v>8488.6241607632292</v>
      </c>
      <c r="S82" s="4">
        <f t="shared" si="90"/>
        <v>3909.9309891479461</v>
      </c>
      <c r="T82" s="4">
        <f t="shared" si="91"/>
        <v>106.24929864052896</v>
      </c>
      <c r="U82" s="4">
        <f t="shared" si="92"/>
        <v>435.80361459322984</v>
      </c>
      <c r="V82" s="4">
        <f t="shared" si="93"/>
        <v>509.48906820037644</v>
      </c>
      <c r="W82" s="11">
        <f t="shared" si="94"/>
        <v>-1.0734613539272964E-2</v>
      </c>
      <c r="X82" s="11">
        <f t="shared" si="95"/>
        <v>-1.217998157191269E-2</v>
      </c>
      <c r="Y82" s="11">
        <f t="shared" si="96"/>
        <v>-9.7425357312937999E-3</v>
      </c>
      <c r="Z82" s="4">
        <f t="shared" si="118"/>
        <v>15874.366103607843</v>
      </c>
      <c r="AA82" s="4">
        <f t="shared" si="119"/>
        <v>24234.110805738641</v>
      </c>
      <c r="AB82" s="4">
        <f t="shared" si="120"/>
        <v>11622.117558764148</v>
      </c>
      <c r="AC82" s="12">
        <f t="shared" si="100"/>
        <v>2.083025447106106</v>
      </c>
      <c r="AD82" s="12">
        <f t="shared" si="101"/>
        <v>2.8977086675374029</v>
      </c>
      <c r="AE82" s="12">
        <f t="shared" si="102"/>
        <v>3.0246409007599895</v>
      </c>
      <c r="AF82" s="11">
        <f t="shared" si="103"/>
        <v>-4.0504037456468023E-3</v>
      </c>
      <c r="AG82" s="11">
        <f t="shared" si="104"/>
        <v>2.9673830763510267E-4</v>
      </c>
      <c r="AH82" s="11">
        <f t="shared" si="105"/>
        <v>9.7937136394747881E-3</v>
      </c>
      <c r="AI82" s="1">
        <f t="shared" si="63"/>
        <v>116809.58450716746</v>
      </c>
      <c r="AJ82" s="1">
        <f t="shared" si="64"/>
        <v>29768.162876021564</v>
      </c>
      <c r="AK82" s="1">
        <f t="shared" si="65"/>
        <v>11655.115268574082</v>
      </c>
      <c r="AL82" s="10">
        <f t="shared" si="106"/>
        <v>24.296404335506011</v>
      </c>
      <c r="AM82" s="10">
        <f t="shared" si="107"/>
        <v>4.2202470913866206</v>
      </c>
      <c r="AN82" s="10">
        <f t="shared" si="108"/>
        <v>1.5426614379196482</v>
      </c>
      <c r="AO82" s="7">
        <f t="shared" si="109"/>
        <v>1.5879152849662487E-2</v>
      </c>
      <c r="AP82" s="7">
        <f t="shared" si="110"/>
        <v>2.0003544519060824E-2</v>
      </c>
      <c r="AQ82" s="7">
        <f t="shared" si="111"/>
        <v>1.8145738811734608E-2</v>
      </c>
      <c r="AR82" s="1">
        <f t="shared" si="121"/>
        <v>72465.135585433061</v>
      </c>
      <c r="AS82" s="1">
        <f t="shared" si="122"/>
        <v>19478.094895303555</v>
      </c>
      <c r="AT82" s="1">
        <f t="shared" si="123"/>
        <v>7674.2195921075454</v>
      </c>
      <c r="AU82" s="1">
        <f t="shared" si="69"/>
        <v>14493.027117086613</v>
      </c>
      <c r="AV82" s="1">
        <f t="shared" si="70"/>
        <v>3895.6189790607114</v>
      </c>
      <c r="AW82" s="1">
        <f t="shared" si="71"/>
        <v>1534.8439184215092</v>
      </c>
      <c r="AX82">
        <v>0</v>
      </c>
      <c r="AY82">
        <v>0</v>
      </c>
      <c r="AZ82">
        <v>0</v>
      </c>
      <c r="BA82">
        <f t="shared" si="124"/>
        <v>0</v>
      </c>
      <c r="BB82">
        <f t="shared" si="130"/>
        <v>0</v>
      </c>
      <c r="BC82">
        <f t="shared" si="125"/>
        <v>0</v>
      </c>
      <c r="BD82">
        <f t="shared" si="126"/>
        <v>0</v>
      </c>
      <c r="BE82">
        <f t="shared" si="127"/>
        <v>0</v>
      </c>
      <c r="BF82">
        <f t="shared" si="128"/>
        <v>0</v>
      </c>
      <c r="BG82">
        <f t="shared" si="129"/>
        <v>0</v>
      </c>
      <c r="BH82">
        <f t="shared" si="131"/>
        <v>0</v>
      </c>
      <c r="BI82">
        <f t="shared" si="132"/>
        <v>0</v>
      </c>
      <c r="BJ82">
        <f t="shared" si="133"/>
        <v>0</v>
      </c>
      <c r="BK82" s="7">
        <f t="shared" si="134"/>
        <v>4.9809879877992874E-2</v>
      </c>
      <c r="BL82" s="8">
        <f>BL$3*temperature!$I192+BL$4*temperature!$I192^2+BL$5*temperature!$I192^6</f>
        <v>3.4798058752276502</v>
      </c>
      <c r="BM82" s="8">
        <f>BM$3*temperature!$I192+BM$4*temperature!$I192^2+BM$5*temperature!$I192^6</f>
        <v>1.3333818818173286</v>
      </c>
      <c r="BN82" s="8">
        <f>BN$3*temperature!$I192+BN$4*temperature!$I192^2+BN$5*temperature!$I192^6</f>
        <v>-0.11429978280353303</v>
      </c>
      <c r="BO82" s="8"/>
      <c r="BP82" s="8"/>
      <c r="BQ82" s="8"/>
    </row>
    <row r="83" spans="1:69" x14ac:dyDescent="0.3">
      <c r="A83">
        <f t="shared" si="72"/>
        <v>2037</v>
      </c>
      <c r="B83" s="4">
        <f t="shared" si="73"/>
        <v>1142.8606934050413</v>
      </c>
      <c r="C83" s="4">
        <f t="shared" si="74"/>
        <v>2852.2883802957613</v>
      </c>
      <c r="D83" s="4">
        <f t="shared" si="75"/>
        <v>4040.0097606520953</v>
      </c>
      <c r="E83" s="11">
        <f t="shared" si="76"/>
        <v>1.0284076886279642E-3</v>
      </c>
      <c r="F83" s="11">
        <f t="shared" si="77"/>
        <v>2.0260321069689607E-3</v>
      </c>
      <c r="G83" s="11">
        <f t="shared" si="78"/>
        <v>4.1360724760827871E-3</v>
      </c>
      <c r="H83" s="4">
        <f t="shared" si="79"/>
        <v>73982.391723486653</v>
      </c>
      <c r="I83" s="4">
        <f t="shared" si="80"/>
        <v>20005.64018958799</v>
      </c>
      <c r="J83" s="4">
        <f t="shared" si="81"/>
        <v>7881.8005426658465</v>
      </c>
      <c r="K83" s="4">
        <f t="shared" si="82"/>
        <v>64734.391645812379</v>
      </c>
      <c r="L83" s="4">
        <f t="shared" si="83"/>
        <v>7013.8911366015354</v>
      </c>
      <c r="M83" s="4">
        <f t="shared" si="84"/>
        <v>1950.9360149153822</v>
      </c>
      <c r="N83" s="11">
        <f t="shared" si="85"/>
        <v>1.9888878023696543E-2</v>
      </c>
      <c r="O83" s="11">
        <f t="shared" si="86"/>
        <v>2.5007331609790961E-2</v>
      </c>
      <c r="P83" s="11">
        <f t="shared" si="87"/>
        <v>2.2818676152776218E-2</v>
      </c>
      <c r="Q83" s="4">
        <f t="shared" si="88"/>
        <v>7776.1969735842395</v>
      </c>
      <c r="R83" s="4">
        <f t="shared" si="89"/>
        <v>8612.3387684021454</v>
      </c>
      <c r="S83" s="4">
        <f t="shared" si="90"/>
        <v>3976.5681990836233</v>
      </c>
      <c r="T83" s="4">
        <f t="shared" si="91"/>
        <v>105.10875348080408</v>
      </c>
      <c r="U83" s="4">
        <f t="shared" si="92"/>
        <v>430.49553459851137</v>
      </c>
      <c r="V83" s="4">
        <f t="shared" si="93"/>
        <v>504.52535274873071</v>
      </c>
      <c r="W83" s="11">
        <f t="shared" si="94"/>
        <v>-1.0734613539272964E-2</v>
      </c>
      <c r="X83" s="11">
        <f t="shared" si="95"/>
        <v>-1.217998157191269E-2</v>
      </c>
      <c r="Y83" s="11">
        <f t="shared" si="96"/>
        <v>-9.7425357312937999E-3</v>
      </c>
      <c r="Z83" s="4">
        <f t="shared" si="118"/>
        <v>15973.02297883434</v>
      </c>
      <c r="AA83" s="4">
        <f t="shared" si="119"/>
        <v>24604.85884437984</v>
      </c>
      <c r="AB83" s="4">
        <f t="shared" si="120"/>
        <v>11941.958990015324</v>
      </c>
      <c r="AC83" s="12">
        <f t="shared" si="100"/>
        <v>2.0745883530328699</v>
      </c>
      <c r="AD83" s="12">
        <f t="shared" si="101"/>
        <v>2.8985685287034273</v>
      </c>
      <c r="AE83" s="12">
        <f t="shared" si="102"/>
        <v>3.0542633676042761</v>
      </c>
      <c r="AF83" s="11">
        <f t="shared" si="103"/>
        <v>-4.0504037456468023E-3</v>
      </c>
      <c r="AG83" s="11">
        <f t="shared" si="104"/>
        <v>2.9673830763510267E-4</v>
      </c>
      <c r="AH83" s="11">
        <f t="shared" si="105"/>
        <v>9.7937136394747881E-3</v>
      </c>
      <c r="AI83" s="1">
        <f t="shared" si="63"/>
        <v>119621.65317353733</v>
      </c>
      <c r="AJ83" s="1">
        <f t="shared" si="64"/>
        <v>30686.965567480118</v>
      </c>
      <c r="AK83" s="1">
        <f t="shared" si="65"/>
        <v>12024.447660138183</v>
      </c>
      <c r="AL83" s="10">
        <f t="shared" si="106"/>
        <v>24.678352590465305</v>
      </c>
      <c r="AM83" s="10">
        <f t="shared" si="107"/>
        <v>4.30382279295487</v>
      </c>
      <c r="AN83" s="10">
        <f t="shared" si="108"/>
        <v>1.5703742421317985</v>
      </c>
      <c r="AO83" s="7">
        <f t="shared" si="109"/>
        <v>1.5720361321165863E-2</v>
      </c>
      <c r="AP83" s="7">
        <f t="shared" si="110"/>
        <v>1.9803509073870216E-2</v>
      </c>
      <c r="AQ83" s="7">
        <f t="shared" si="111"/>
        <v>1.7964281423617261E-2</v>
      </c>
      <c r="AR83" s="1">
        <f t="shared" si="121"/>
        <v>73982.391723486653</v>
      </c>
      <c r="AS83" s="1">
        <f t="shared" si="122"/>
        <v>20005.64018958799</v>
      </c>
      <c r="AT83" s="1">
        <f t="shared" si="123"/>
        <v>7881.8005426658465</v>
      </c>
      <c r="AU83" s="1">
        <f t="shared" si="69"/>
        <v>14796.478344697331</v>
      </c>
      <c r="AV83" s="1">
        <f t="shared" si="70"/>
        <v>4001.1280379175982</v>
      </c>
      <c r="AW83" s="1">
        <f t="shared" si="71"/>
        <v>1576.3601085331693</v>
      </c>
      <c r="AX83">
        <v>0</v>
      </c>
      <c r="AY83">
        <v>0</v>
      </c>
      <c r="AZ83">
        <v>0</v>
      </c>
      <c r="BA83">
        <f t="shared" si="124"/>
        <v>0</v>
      </c>
      <c r="BB83">
        <f t="shared" si="130"/>
        <v>0</v>
      </c>
      <c r="BC83">
        <f t="shared" si="125"/>
        <v>0</v>
      </c>
      <c r="BD83">
        <f t="shared" si="126"/>
        <v>0</v>
      </c>
      <c r="BE83">
        <f t="shared" si="127"/>
        <v>0</v>
      </c>
      <c r="BF83">
        <f t="shared" si="128"/>
        <v>0</v>
      </c>
      <c r="BG83">
        <f t="shared" si="129"/>
        <v>0</v>
      </c>
      <c r="BH83">
        <f t="shared" si="131"/>
        <v>0</v>
      </c>
      <c r="BI83">
        <f t="shared" si="132"/>
        <v>0</v>
      </c>
      <c r="BJ83">
        <f t="shared" si="133"/>
        <v>0</v>
      </c>
      <c r="BK83" s="7">
        <f t="shared" si="134"/>
        <v>4.9609083467805543E-2</v>
      </c>
      <c r="BL83" s="8">
        <f>BL$3*temperature!$I193+BL$4*temperature!$I193^2+BL$5*temperature!$I193^6</f>
        <v>3.4272259583250806</v>
      </c>
      <c r="BM83" s="8">
        <f>BM$3*temperature!$I193+BM$4*temperature!$I193^2+BM$5*temperature!$I193^6</f>
        <v>1.2698435611556222</v>
      </c>
      <c r="BN83" s="8">
        <f>BN$3*temperature!$I193+BN$4*temperature!$I193^2+BN$5*temperature!$I193^6</f>
        <v>-0.1832839131138293</v>
      </c>
      <c r="BO83" s="8"/>
      <c r="BP83" s="8"/>
      <c r="BQ83" s="8"/>
    </row>
    <row r="84" spans="1:69" x14ac:dyDescent="0.3">
      <c r="A84">
        <f t="shared" si="72"/>
        <v>2038</v>
      </c>
      <c r="B84" s="4">
        <f t="shared" si="73"/>
        <v>1143.9772537929632</v>
      </c>
      <c r="C84" s="4">
        <f t="shared" si="74"/>
        <v>2857.7782667407346</v>
      </c>
      <c r="D84" s="4">
        <f t="shared" si="75"/>
        <v>4055.8840451675278</v>
      </c>
      <c r="E84" s="11">
        <f t="shared" si="76"/>
        <v>9.7698730419656585E-4</v>
      </c>
      <c r="F84" s="11">
        <f t="shared" si="77"/>
        <v>1.9247305016205126E-3</v>
      </c>
      <c r="G84" s="11">
        <f t="shared" si="78"/>
        <v>3.9292688522786475E-3</v>
      </c>
      <c r="H84" s="4">
        <f t="shared" si="79"/>
        <v>75507.115535718098</v>
      </c>
      <c r="I84" s="4">
        <f t="shared" si="80"/>
        <v>20539.043696468438</v>
      </c>
      <c r="J84" s="4">
        <f t="shared" si="81"/>
        <v>8091.0265540665177</v>
      </c>
      <c r="K84" s="4">
        <f t="shared" si="82"/>
        <v>66004.035731800803</v>
      </c>
      <c r="L84" s="4">
        <f t="shared" si="83"/>
        <v>7187.0669378044486</v>
      </c>
      <c r="M84" s="4">
        <f t="shared" si="84"/>
        <v>1994.8860628071329</v>
      </c>
      <c r="N84" s="11">
        <f t="shared" si="85"/>
        <v>1.9613130728642014E-2</v>
      </c>
      <c r="O84" s="11">
        <f t="shared" si="86"/>
        <v>2.4690403348179402E-2</v>
      </c>
      <c r="P84" s="11">
        <f t="shared" si="87"/>
        <v>2.2527672643152696E-2</v>
      </c>
      <c r="Q84" s="4">
        <f t="shared" si="88"/>
        <v>7851.2639748783431</v>
      </c>
      <c r="R84" s="4">
        <f t="shared" si="89"/>
        <v>8734.2716060515304</v>
      </c>
      <c r="S84" s="4">
        <f t="shared" si="90"/>
        <v>4042.357748133913</v>
      </c>
      <c r="T84" s="4">
        <f t="shared" si="91"/>
        <v>103.98045163259295</v>
      </c>
      <c r="U84" s="4">
        <f t="shared" si="92"/>
        <v>425.25210692031078</v>
      </c>
      <c r="V84" s="4">
        <f t="shared" si="93"/>
        <v>499.60999647223258</v>
      </c>
      <c r="W84" s="11">
        <f t="shared" si="94"/>
        <v>-1.0734613539272964E-2</v>
      </c>
      <c r="X84" s="11">
        <f t="shared" si="95"/>
        <v>-1.217998157191269E-2</v>
      </c>
      <c r="Y84" s="11">
        <f t="shared" si="96"/>
        <v>-9.7425357312937999E-3</v>
      </c>
      <c r="Z84" s="4">
        <f t="shared" si="118"/>
        <v>16067.064907825183</v>
      </c>
      <c r="AA84" s="4">
        <f t="shared" si="119"/>
        <v>24970.861725749</v>
      </c>
      <c r="AB84" s="4">
        <f t="shared" si="120"/>
        <v>12264.435996810391</v>
      </c>
      <c r="AC84" s="12">
        <f t="shared" si="100"/>
        <v>2.0661854325970705</v>
      </c>
      <c r="AD84" s="12">
        <f t="shared" si="101"/>
        <v>2.8994286450231992</v>
      </c>
      <c r="AE84" s="12">
        <f t="shared" si="102"/>
        <v>3.0841759484061302</v>
      </c>
      <c r="AF84" s="11">
        <f t="shared" si="103"/>
        <v>-4.0504037456468023E-3</v>
      </c>
      <c r="AG84" s="11">
        <f t="shared" si="104"/>
        <v>2.9673830763510267E-4</v>
      </c>
      <c r="AH84" s="11">
        <f t="shared" si="105"/>
        <v>9.7937136394747881E-3</v>
      </c>
      <c r="AI84" s="1">
        <f t="shared" si="63"/>
        <v>122455.96620088092</v>
      </c>
      <c r="AJ84" s="1">
        <f t="shared" si="64"/>
        <v>31619.397048649706</v>
      </c>
      <c r="AK84" s="1">
        <f t="shared" si="65"/>
        <v>12398.363002657534</v>
      </c>
      <c r="AL84" s="10">
        <f t="shared" si="106"/>
        <v>25.06242568380322</v>
      </c>
      <c r="AM84" s="10">
        <f t="shared" si="107"/>
        <v>4.388201278750155</v>
      </c>
      <c r="AN84" s="10">
        <f t="shared" si="108"/>
        <v>1.5983027805095935</v>
      </c>
      <c r="AO84" s="7">
        <f t="shared" si="109"/>
        <v>1.5563157707954205E-2</v>
      </c>
      <c r="AP84" s="7">
        <f t="shared" si="110"/>
        <v>1.9605473983131512E-2</v>
      </c>
      <c r="AQ84" s="7">
        <f t="shared" si="111"/>
        <v>1.7784638609381089E-2</v>
      </c>
      <c r="AR84" s="1">
        <f t="shared" si="121"/>
        <v>75507.115535718098</v>
      </c>
      <c r="AS84" s="1">
        <f t="shared" si="122"/>
        <v>20539.043696468438</v>
      </c>
      <c r="AT84" s="1">
        <f t="shared" si="123"/>
        <v>8091.0265540665177</v>
      </c>
      <c r="AU84" s="1">
        <f t="shared" si="69"/>
        <v>15101.423107143621</v>
      </c>
      <c r="AV84" s="1">
        <f t="shared" si="70"/>
        <v>4107.8087392936877</v>
      </c>
      <c r="AW84" s="1">
        <f t="shared" si="71"/>
        <v>1618.2053108133036</v>
      </c>
      <c r="AX84">
        <v>0</v>
      </c>
      <c r="AY84">
        <v>0</v>
      </c>
      <c r="AZ84">
        <v>0</v>
      </c>
      <c r="BA84">
        <f t="shared" si="124"/>
        <v>0</v>
      </c>
      <c r="BB84">
        <f t="shared" si="130"/>
        <v>0</v>
      </c>
      <c r="BC84">
        <f t="shared" si="125"/>
        <v>0</v>
      </c>
      <c r="BD84">
        <f t="shared" si="126"/>
        <v>0</v>
      </c>
      <c r="BE84">
        <f t="shared" si="127"/>
        <v>0</v>
      </c>
      <c r="BF84">
        <f t="shared" si="128"/>
        <v>0</v>
      </c>
      <c r="BG84">
        <f t="shared" si="129"/>
        <v>0</v>
      </c>
      <c r="BH84">
        <f t="shared" si="131"/>
        <v>0</v>
      </c>
      <c r="BI84">
        <f t="shared" si="132"/>
        <v>0</v>
      </c>
      <c r="BJ84">
        <f t="shared" si="133"/>
        <v>0</v>
      </c>
      <c r="BK84" s="7">
        <f t="shared" si="134"/>
        <v>4.9405270507724336E-2</v>
      </c>
      <c r="BL84" s="8">
        <f>BL$3*temperature!$I194+BL$4*temperature!$I194^2+BL$5*temperature!$I194^6</f>
        <v>3.369163949589292</v>
      </c>
      <c r="BM84" s="8">
        <f>BM$3*temperature!$I194+BM$4*temperature!$I194^2+BM$5*temperature!$I194^6</f>
        <v>1.2019640603126804</v>
      </c>
      <c r="BN84" s="8">
        <f>BN$3*temperature!$I194+BN$4*temperature!$I194^2+BN$5*temperature!$I194^6</f>
        <v>-0.25573927702003996</v>
      </c>
      <c r="BO84" s="8"/>
      <c r="BP84" s="8"/>
      <c r="BQ84" s="8"/>
    </row>
    <row r="85" spans="1:69" x14ac:dyDescent="0.3">
      <c r="A85">
        <f t="shared" si="72"/>
        <v>2039</v>
      </c>
      <c r="B85" s="4">
        <f t="shared" si="73"/>
        <v>1145.0390224835462</v>
      </c>
      <c r="C85" s="4">
        <f t="shared" si="74"/>
        <v>2863.003697087755</v>
      </c>
      <c r="D85" s="4">
        <f t="shared" si="75"/>
        <v>4071.0238710723024</v>
      </c>
      <c r="E85" s="11">
        <f t="shared" si="76"/>
        <v>9.2813793898673753E-4</v>
      </c>
      <c r="F85" s="11">
        <f t="shared" si="77"/>
        <v>1.8284939765394869E-3</v>
      </c>
      <c r="G85" s="11">
        <f t="shared" si="78"/>
        <v>3.732805409664715E-3</v>
      </c>
      <c r="H85" s="4">
        <f t="shared" si="79"/>
        <v>77038.72783545361</v>
      </c>
      <c r="I85" s="4">
        <f t="shared" si="80"/>
        <v>21078.154141755087</v>
      </c>
      <c r="J85" s="4">
        <f t="shared" si="81"/>
        <v>8301.8301583473549</v>
      </c>
      <c r="K85" s="4">
        <f t="shared" si="82"/>
        <v>67280.438764750157</v>
      </c>
      <c r="L85" s="4">
        <f t="shared" si="83"/>
        <v>7362.2518067984929</v>
      </c>
      <c r="M85" s="4">
        <f t="shared" si="84"/>
        <v>2039.2487053043644</v>
      </c>
      <c r="N85" s="11">
        <f t="shared" si="85"/>
        <v>1.9338257408014536E-2</v>
      </c>
      <c r="O85" s="11">
        <f t="shared" si="86"/>
        <v>2.437501563712452E-2</v>
      </c>
      <c r="P85" s="11">
        <f t="shared" si="87"/>
        <v>2.2238183585685967E-2</v>
      </c>
      <c r="Q85" s="4">
        <f t="shared" si="88"/>
        <v>7924.5318586881676</v>
      </c>
      <c r="R85" s="4">
        <f t="shared" si="89"/>
        <v>8854.3538351452789</v>
      </c>
      <c r="S85" s="4">
        <f t="shared" si="90"/>
        <v>4107.2684414759206</v>
      </c>
      <c r="T85" s="4">
        <f t="shared" si="91"/>
        <v>102.864261668678</v>
      </c>
      <c r="U85" s="4">
        <f t="shared" si="92"/>
        <v>420.07254409460432</v>
      </c>
      <c r="V85" s="4">
        <f t="shared" si="93"/>
        <v>494.7425282298903</v>
      </c>
      <c r="W85" s="11">
        <f t="shared" si="94"/>
        <v>-1.0734613539272964E-2</v>
      </c>
      <c r="X85" s="11">
        <f t="shared" si="95"/>
        <v>-1.217998157191269E-2</v>
      </c>
      <c r="Y85" s="11">
        <f t="shared" si="96"/>
        <v>-9.7425357312937999E-3</v>
      </c>
      <c r="Z85" s="4">
        <f t="shared" si="118"/>
        <v>16156.460925366306</v>
      </c>
      <c r="AA85" s="4">
        <f t="shared" si="119"/>
        <v>25331.91200679171</v>
      </c>
      <c r="AB85" s="4">
        <f t="shared" si="120"/>
        <v>12589.44412434592</v>
      </c>
      <c r="AC85" s="12">
        <f t="shared" si="100"/>
        <v>2.0578165473816785</v>
      </c>
      <c r="AD85" s="12">
        <f t="shared" si="101"/>
        <v>2.9002890165724322</v>
      </c>
      <c r="AE85" s="12">
        <f t="shared" si="102"/>
        <v>3.1143814844585753</v>
      </c>
      <c r="AF85" s="11">
        <f t="shared" si="103"/>
        <v>-4.0504037456468023E-3</v>
      </c>
      <c r="AG85" s="11">
        <f t="shared" si="104"/>
        <v>2.9673830763510267E-4</v>
      </c>
      <c r="AH85" s="11">
        <f t="shared" si="105"/>
        <v>9.7937136394747881E-3</v>
      </c>
      <c r="AI85" s="1">
        <f t="shared" si="63"/>
        <v>125311.79268793645</v>
      </c>
      <c r="AJ85" s="1">
        <f t="shared" si="64"/>
        <v>32565.266083078423</v>
      </c>
      <c r="AK85" s="1">
        <f t="shared" si="65"/>
        <v>12776.732013205085</v>
      </c>
      <c r="AL85" s="10">
        <f t="shared" si="106"/>
        <v>25.448575662429519</v>
      </c>
      <c r="AM85" s="10">
        <f t="shared" si="107"/>
        <v>4.473373717093402</v>
      </c>
      <c r="AN85" s="10">
        <f t="shared" si="108"/>
        <v>1.6264437654759281</v>
      </c>
      <c r="AO85" s="7">
        <f t="shared" si="109"/>
        <v>1.5407526130874663E-2</v>
      </c>
      <c r="AP85" s="7">
        <f t="shared" si="110"/>
        <v>1.9409419243300197E-2</v>
      </c>
      <c r="AQ85" s="7">
        <f t="shared" si="111"/>
        <v>1.7606792223287277E-2</v>
      </c>
      <c r="AR85" s="1">
        <f t="shared" si="121"/>
        <v>77038.72783545361</v>
      </c>
      <c r="AS85" s="1">
        <f t="shared" si="122"/>
        <v>21078.154141755087</v>
      </c>
      <c r="AT85" s="1">
        <f t="shared" si="123"/>
        <v>8301.8301583473549</v>
      </c>
      <c r="AU85" s="1">
        <f t="shared" si="69"/>
        <v>15407.745567090722</v>
      </c>
      <c r="AV85" s="1">
        <f t="shared" si="70"/>
        <v>4215.630828351018</v>
      </c>
      <c r="AW85" s="1">
        <f t="shared" si="71"/>
        <v>1660.3660316694711</v>
      </c>
      <c r="AX85">
        <v>0</v>
      </c>
      <c r="AY85">
        <v>0</v>
      </c>
      <c r="AZ85">
        <v>0</v>
      </c>
      <c r="BA85">
        <f t="shared" si="124"/>
        <v>0</v>
      </c>
      <c r="BB85">
        <f t="shared" si="130"/>
        <v>0</v>
      </c>
      <c r="BC85">
        <f t="shared" si="125"/>
        <v>0</v>
      </c>
      <c r="BD85">
        <f t="shared" si="126"/>
        <v>0</v>
      </c>
      <c r="BE85">
        <f t="shared" si="127"/>
        <v>0</v>
      </c>
      <c r="BF85">
        <f t="shared" si="128"/>
        <v>0</v>
      </c>
      <c r="BG85">
        <f t="shared" si="129"/>
        <v>0</v>
      </c>
      <c r="BH85">
        <f t="shared" si="131"/>
        <v>0</v>
      </c>
      <c r="BI85">
        <f t="shared" si="132"/>
        <v>0</v>
      </c>
      <c r="BJ85">
        <f t="shared" si="133"/>
        <v>0</v>
      </c>
      <c r="BK85" s="7">
        <f t="shared" si="134"/>
        <v>4.9198581701691085E-2</v>
      </c>
      <c r="BL85" s="8">
        <f>BL$3*temperature!$I195+BL$4*temperature!$I195^2+BL$5*temperature!$I195^6</f>
        <v>3.3054640334909191</v>
      </c>
      <c r="BM85" s="8">
        <f>BM$3*temperature!$I195+BM$4*temperature!$I195^2+BM$5*temperature!$I195^6</f>
        <v>1.1296341101325478</v>
      </c>
      <c r="BN85" s="8">
        <f>BN$3*temperature!$I195+BN$4*temperature!$I195^2+BN$5*temperature!$I195^6</f>
        <v>-0.33174152794389045</v>
      </c>
      <c r="BO85" s="8"/>
      <c r="BP85" s="8"/>
      <c r="BQ85" s="8"/>
    </row>
    <row r="86" spans="1:69" x14ac:dyDescent="0.3">
      <c r="A86">
        <f t="shared" si="72"/>
        <v>2040</v>
      </c>
      <c r="B86" s="4">
        <f t="shared" si="73"/>
        <v>1146.0486389340142</v>
      </c>
      <c r="C86" s="4">
        <f t="shared" si="74"/>
        <v>2867.9769328519437</v>
      </c>
      <c r="D86" s="4">
        <f t="shared" si="75"/>
        <v>4085.4603940046745</v>
      </c>
      <c r="E86" s="11">
        <f t="shared" si="76"/>
        <v>8.8173104203740065E-4</v>
      </c>
      <c r="F86" s="11">
        <f t="shared" si="77"/>
        <v>1.7370692777125124E-3</v>
      </c>
      <c r="G86" s="11">
        <f t="shared" si="78"/>
        <v>3.5461651391814793E-3</v>
      </c>
      <c r="H86" s="4">
        <f t="shared" si="79"/>
        <v>78576.631072900855</v>
      </c>
      <c r="I86" s="4">
        <f t="shared" si="80"/>
        <v>21622.813967741225</v>
      </c>
      <c r="J86" s="4">
        <f t="shared" si="81"/>
        <v>8514.1433011061763</v>
      </c>
      <c r="K86" s="4">
        <f t="shared" si="82"/>
        <v>68563.085722075572</v>
      </c>
      <c r="L86" s="4">
        <f t="shared" si="83"/>
        <v>7539.3960530356471</v>
      </c>
      <c r="M86" s="4">
        <f t="shared" si="84"/>
        <v>2084.0107307368589</v>
      </c>
      <c r="N86" s="11">
        <f t="shared" si="85"/>
        <v>1.9064188356592959E-2</v>
      </c>
      <c r="O86" s="11">
        <f t="shared" si="86"/>
        <v>2.4061150159734312E-2</v>
      </c>
      <c r="P86" s="11">
        <f t="shared" si="87"/>
        <v>2.1950253206517889E-2</v>
      </c>
      <c r="Q86" s="4">
        <f t="shared" si="88"/>
        <v>7995.9621875376952</v>
      </c>
      <c r="R86" s="4">
        <f t="shared" si="89"/>
        <v>8972.5178685262272</v>
      </c>
      <c r="S86" s="4">
        <f t="shared" si="90"/>
        <v>4171.2702136760963</v>
      </c>
      <c r="T86" s="4">
        <f t="shared" si="91"/>
        <v>101.76005357266209</v>
      </c>
      <c r="U86" s="4">
        <f t="shared" si="92"/>
        <v>414.95606824866559</v>
      </c>
      <c r="V86" s="4">
        <f t="shared" si="93"/>
        <v>489.92248147081995</v>
      </c>
      <c r="W86" s="11">
        <f t="shared" si="94"/>
        <v>-1.0734613539272964E-2</v>
      </c>
      <c r="X86" s="11">
        <f t="shared" si="95"/>
        <v>-1.217998157191269E-2</v>
      </c>
      <c r="Y86" s="11">
        <f t="shared" si="96"/>
        <v>-9.7425357312937999E-3</v>
      </c>
      <c r="Z86" s="4">
        <f t="shared" si="118"/>
        <v>16241.18191229185</v>
      </c>
      <c r="AA86" s="4">
        <f t="shared" si="119"/>
        <v>25687.805471607</v>
      </c>
      <c r="AB86" s="4">
        <f t="shared" si="120"/>
        <v>12916.878060920573</v>
      </c>
      <c r="AC86" s="12">
        <f t="shared" si="100"/>
        <v>2.0494815595303097</v>
      </c>
      <c r="AD86" s="12">
        <f t="shared" si="101"/>
        <v>2.9011496434268627</v>
      </c>
      <c r="AE86" s="12">
        <f t="shared" si="102"/>
        <v>3.1448828448814452</v>
      </c>
      <c r="AF86" s="11">
        <f t="shared" si="103"/>
        <v>-4.0504037456468023E-3</v>
      </c>
      <c r="AG86" s="11">
        <f t="shared" si="104"/>
        <v>2.9673830763510267E-4</v>
      </c>
      <c r="AH86" s="11">
        <f t="shared" si="105"/>
        <v>9.7937136394747881E-3</v>
      </c>
      <c r="AI86" s="1">
        <f t="shared" si="63"/>
        <v>128188.35898623354</v>
      </c>
      <c r="AJ86" s="1">
        <f t="shared" si="64"/>
        <v>33524.370303121599</v>
      </c>
      <c r="AK86" s="1">
        <f t="shared" si="65"/>
        <v>13159.424843554048</v>
      </c>
      <c r="AL86" s="10">
        <f t="shared" si="106"/>
        <v>25.836754260996816</v>
      </c>
      <c r="AM86" s="10">
        <f t="shared" si="107"/>
        <v>4.5593310471413577</v>
      </c>
      <c r="AN86" s="10">
        <f t="shared" si="108"/>
        <v>1.6547938583431077</v>
      </c>
      <c r="AO86" s="7">
        <f t="shared" si="109"/>
        <v>1.5253450869565916E-2</v>
      </c>
      <c r="AP86" s="7">
        <f t="shared" si="110"/>
        <v>1.9215325050867194E-2</v>
      </c>
      <c r="AQ86" s="7">
        <f t="shared" si="111"/>
        <v>1.7430724301054405E-2</v>
      </c>
      <c r="AR86" s="1">
        <f t="shared" si="121"/>
        <v>78576.631072900855</v>
      </c>
      <c r="AS86" s="1">
        <f t="shared" si="122"/>
        <v>21622.813967741225</v>
      </c>
      <c r="AT86" s="1">
        <f t="shared" si="123"/>
        <v>8514.1433011061763</v>
      </c>
      <c r="AU86" s="1">
        <f t="shared" si="69"/>
        <v>15715.326214580171</v>
      </c>
      <c r="AV86" s="1">
        <f t="shared" si="70"/>
        <v>4324.5627935482453</v>
      </c>
      <c r="AW86" s="1">
        <f t="shared" si="71"/>
        <v>1702.8286602212354</v>
      </c>
      <c r="AX86">
        <v>0</v>
      </c>
      <c r="AY86">
        <v>0</v>
      </c>
      <c r="AZ86">
        <v>0</v>
      </c>
      <c r="BA86">
        <f t="shared" si="124"/>
        <v>0</v>
      </c>
      <c r="BB86">
        <f t="shared" si="130"/>
        <v>0</v>
      </c>
      <c r="BC86">
        <f t="shared" si="125"/>
        <v>0</v>
      </c>
      <c r="BD86">
        <f t="shared" si="126"/>
        <v>0</v>
      </c>
      <c r="BE86">
        <f t="shared" si="127"/>
        <v>0</v>
      </c>
      <c r="BF86">
        <f t="shared" si="128"/>
        <v>0</v>
      </c>
      <c r="BG86">
        <f t="shared" si="129"/>
        <v>0</v>
      </c>
      <c r="BH86">
        <f t="shared" si="131"/>
        <v>0</v>
      </c>
      <c r="BI86">
        <f t="shared" si="132"/>
        <v>0</v>
      </c>
      <c r="BJ86">
        <f t="shared" si="133"/>
        <v>0</v>
      </c>
      <c r="BK86" s="7">
        <f t="shared" si="134"/>
        <v>4.8989156558474772E-2</v>
      </c>
      <c r="BL86" s="8">
        <f>BL$3*temperature!$I196+BL$4*temperature!$I196^2+BL$5*temperature!$I196^6</f>
        <v>3.2359738122496022</v>
      </c>
      <c r="BM86" s="8">
        <f>BM$3*temperature!$I196+BM$4*temperature!$I196^2+BM$5*temperature!$I196^6</f>
        <v>1.052747228821441</v>
      </c>
      <c r="BN86" s="8">
        <f>BN$3*temperature!$I196+BN$4*temperature!$I196^2+BN$5*temperature!$I196^6</f>
        <v>-0.41136402336505817</v>
      </c>
      <c r="BO86" s="8"/>
      <c r="BP86" s="8"/>
      <c r="BQ86" s="8"/>
    </row>
    <row r="87" spans="1:69" x14ac:dyDescent="0.3">
      <c r="A87">
        <f t="shared" si="72"/>
        <v>2041</v>
      </c>
      <c r="B87" s="4">
        <f t="shared" si="73"/>
        <v>1147.0086202616155</v>
      </c>
      <c r="C87" s="4">
        <f t="shared" si="74"/>
        <v>2872.709713740227</v>
      </c>
      <c r="D87" s="4">
        <f t="shared" si="75"/>
        <v>4099.2237253700641</v>
      </c>
      <c r="E87" s="11">
        <f t="shared" si="76"/>
        <v>8.3764448993553053E-4</v>
      </c>
      <c r="F87" s="11">
        <f t="shared" si="77"/>
        <v>1.6502158138268868E-3</v>
      </c>
      <c r="G87" s="11">
        <f t="shared" si="78"/>
        <v>3.3688568822224053E-3</v>
      </c>
      <c r="H87" s="4">
        <f t="shared" si="79"/>
        <v>80120.209910633246</v>
      </c>
      <c r="I87" s="4">
        <f t="shared" si="80"/>
        <v>22172.859371400122</v>
      </c>
      <c r="J87" s="4">
        <f t="shared" si="81"/>
        <v>8727.8973226858488</v>
      </c>
      <c r="K87" s="4">
        <f t="shared" si="82"/>
        <v>69851.445312031778</v>
      </c>
      <c r="L87" s="4">
        <f t="shared" si="83"/>
        <v>7718.447591605549</v>
      </c>
      <c r="M87" s="4">
        <f t="shared" si="84"/>
        <v>2129.1585693820421</v>
      </c>
      <c r="N87" s="11">
        <f t="shared" si="85"/>
        <v>1.8790863573127981E-2</v>
      </c>
      <c r="O87" s="11">
        <f t="shared" si="86"/>
        <v>2.3748790660467867E-2</v>
      </c>
      <c r="P87" s="11">
        <f t="shared" si="87"/>
        <v>2.1663918510256286E-2</v>
      </c>
      <c r="Q87" s="4">
        <f t="shared" si="88"/>
        <v>8065.5171529731524</v>
      </c>
      <c r="R87" s="4">
        <f t="shared" si="89"/>
        <v>9088.6974283218005</v>
      </c>
      <c r="S87" s="4">
        <f t="shared" si="90"/>
        <v>4234.3340986494286</v>
      </c>
      <c r="T87" s="4">
        <f t="shared" si="91"/>
        <v>100.66769872382385</v>
      </c>
      <c r="U87" s="4">
        <f t="shared" si="92"/>
        <v>409.9019109842435</v>
      </c>
      <c r="V87" s="4">
        <f t="shared" si="93"/>
        <v>485.14939418952633</v>
      </c>
      <c r="W87" s="11">
        <f t="shared" si="94"/>
        <v>-1.0734613539272964E-2</v>
      </c>
      <c r="X87" s="11">
        <f t="shared" si="95"/>
        <v>-1.217998157191269E-2</v>
      </c>
      <c r="Y87" s="11">
        <f t="shared" si="96"/>
        <v>-9.7425357312937999E-3</v>
      </c>
      <c r="Z87" s="4">
        <f t="shared" si="118"/>
        <v>16321.2007505783</v>
      </c>
      <c r="AA87" s="4">
        <f t="shared" si="119"/>
        <v>26038.341296155722</v>
      </c>
      <c r="AB87" s="4">
        <f t="shared" si="120"/>
        <v>13246.631601032295</v>
      </c>
      <c r="AC87" s="12">
        <f t="shared" si="100"/>
        <v>2.0411803317449539</v>
      </c>
      <c r="AD87" s="12">
        <f t="shared" si="101"/>
        <v>2.9020105256622495</v>
      </c>
      <c r="AE87" s="12">
        <f t="shared" si="102"/>
        <v>3.1756829268939111</v>
      </c>
      <c r="AF87" s="11">
        <f t="shared" si="103"/>
        <v>-4.0504037456468023E-3</v>
      </c>
      <c r="AG87" s="11">
        <f t="shared" si="104"/>
        <v>2.9673830763510267E-4</v>
      </c>
      <c r="AH87" s="11">
        <f t="shared" si="105"/>
        <v>9.7937136394747881E-3</v>
      </c>
      <c r="AI87" s="1">
        <f t="shared" si="63"/>
        <v>131084.84930219036</v>
      </c>
      <c r="AJ87" s="1">
        <f t="shared" si="64"/>
        <v>34496.496066357686</v>
      </c>
      <c r="AK87" s="1">
        <f t="shared" si="65"/>
        <v>13546.31101941988</v>
      </c>
      <c r="AL87" s="10">
        <f t="shared" si="106"/>
        <v>26.226912926128485</v>
      </c>
      <c r="AM87" s="10">
        <f t="shared" si="107"/>
        <v>4.6460639849458367</v>
      </c>
      <c r="AN87" s="10">
        <f t="shared" si="108"/>
        <v>1.6833496713077658</v>
      </c>
      <c r="AO87" s="7">
        <f t="shared" si="109"/>
        <v>1.5100916360870256E-2</v>
      </c>
      <c r="AP87" s="7">
        <f t="shared" si="110"/>
        <v>1.9023171800358521E-2</v>
      </c>
      <c r="AQ87" s="7">
        <f t="shared" si="111"/>
        <v>1.7256417058043861E-2</v>
      </c>
      <c r="AR87" s="1">
        <f t="shared" si="121"/>
        <v>80120.209910633246</v>
      </c>
      <c r="AS87" s="1">
        <f t="shared" si="122"/>
        <v>22172.859371400122</v>
      </c>
      <c r="AT87" s="1">
        <f t="shared" si="123"/>
        <v>8727.8973226858488</v>
      </c>
      <c r="AU87" s="1">
        <f t="shared" si="69"/>
        <v>16024.04198212665</v>
      </c>
      <c r="AV87" s="1">
        <f t="shared" si="70"/>
        <v>4434.5718742800245</v>
      </c>
      <c r="AW87" s="1">
        <f t="shared" si="71"/>
        <v>1745.5794645371698</v>
      </c>
      <c r="AX87">
        <v>0</v>
      </c>
      <c r="AY87">
        <v>0</v>
      </c>
      <c r="AZ87">
        <v>0</v>
      </c>
      <c r="BA87">
        <f t="shared" si="124"/>
        <v>0</v>
      </c>
      <c r="BB87">
        <f t="shared" si="130"/>
        <v>0</v>
      </c>
      <c r="BC87">
        <f t="shared" si="125"/>
        <v>0</v>
      </c>
      <c r="BD87">
        <f t="shared" si="126"/>
        <v>0</v>
      </c>
      <c r="BE87">
        <f t="shared" si="127"/>
        <v>0</v>
      </c>
      <c r="BF87">
        <f t="shared" si="128"/>
        <v>0</v>
      </c>
      <c r="BG87">
        <f t="shared" si="129"/>
        <v>0</v>
      </c>
      <c r="BH87">
        <f t="shared" si="131"/>
        <v>0</v>
      </c>
      <c r="BI87">
        <f t="shared" si="132"/>
        <v>0</v>
      </c>
      <c r="BJ87">
        <f t="shared" si="133"/>
        <v>0</v>
      </c>
      <c r="BK87" s="7">
        <f t="shared" si="134"/>
        <v>4.8777133132925615E-2</v>
      </c>
      <c r="BL87" s="8">
        <f>BL$3*temperature!$I197+BL$4*temperature!$I197^2+BL$5*temperature!$I197^6</f>
        <v>3.1605446458186846</v>
      </c>
      <c r="BM87" s="8">
        <f>BM$3*temperature!$I197+BM$4*temperature!$I197^2+BM$5*temperature!$I197^6</f>
        <v>0.97119995497469347</v>
      </c>
      <c r="BN87" s="8">
        <f>BN$3*temperature!$I197+BN$4*temperature!$I197^2+BN$5*temperature!$I197^6</f>
        <v>-0.49467766853959105</v>
      </c>
      <c r="BO87" s="8"/>
      <c r="BP87" s="8"/>
      <c r="BQ87" s="8"/>
    </row>
    <row r="88" spans="1:69" x14ac:dyDescent="0.3">
      <c r="A88">
        <f t="shared" si="72"/>
        <v>2042</v>
      </c>
      <c r="B88" s="4">
        <f t="shared" si="73"/>
        <v>1147.9213664397525</v>
      </c>
      <c r="C88" s="4">
        <f t="shared" si="74"/>
        <v>2877.2132751884678</v>
      </c>
      <c r="D88" s="4">
        <f t="shared" si="75"/>
        <v>4112.342938526097</v>
      </c>
      <c r="E88" s="11">
        <f t="shared" si="76"/>
        <v>7.9576226543875397E-4</v>
      </c>
      <c r="F88" s="11">
        <f t="shared" si="77"/>
        <v>1.5677050231355423E-3</v>
      </c>
      <c r="G88" s="11">
        <f t="shared" si="78"/>
        <v>3.2004140381112849E-3</v>
      </c>
      <c r="H88" s="4">
        <f t="shared" si="79"/>
        <v>81668.831842712287</v>
      </c>
      <c r="I88" s="4">
        <f t="shared" si="80"/>
        <v>22728.12035886585</v>
      </c>
      <c r="J88" s="4">
        <f t="shared" si="81"/>
        <v>8943.0229444764336</v>
      </c>
      <c r="K88" s="4">
        <f t="shared" si="82"/>
        <v>71144.970579305431</v>
      </c>
      <c r="L88" s="4">
        <f t="shared" si="83"/>
        <v>7899.3519718753132</v>
      </c>
      <c r="M88" s="4">
        <f t="shared" si="84"/>
        <v>2174.6782985179971</v>
      </c>
      <c r="N88" s="11">
        <f t="shared" si="85"/>
        <v>1.8518231963496001E-2</v>
      </c>
      <c r="O88" s="11">
        <f t="shared" si="86"/>
        <v>2.3437922991990323E-2</v>
      </c>
      <c r="P88" s="11">
        <f t="shared" si="87"/>
        <v>2.1379210449866237E-2</v>
      </c>
      <c r="Q88" s="4">
        <f t="shared" si="88"/>
        <v>8133.1596639125728</v>
      </c>
      <c r="R88" s="4">
        <f t="shared" si="89"/>
        <v>9202.8276062481709</v>
      </c>
      <c r="S88" s="4">
        <f t="shared" si="90"/>
        <v>4296.432202878138</v>
      </c>
      <c r="T88" s="4">
        <f t="shared" si="91"/>
        <v>99.587069882135637</v>
      </c>
      <c r="U88" s="4">
        <f t="shared" si="92"/>
        <v>404.90931326216361</v>
      </c>
      <c r="V88" s="4">
        <f t="shared" si="93"/>
        <v>480.42280888161935</v>
      </c>
      <c r="W88" s="11">
        <f t="shared" si="94"/>
        <v>-1.0734613539272964E-2</v>
      </c>
      <c r="X88" s="11">
        <f t="shared" si="95"/>
        <v>-1.217998157191269E-2</v>
      </c>
      <c r="Y88" s="11">
        <f t="shared" si="96"/>
        <v>-9.7425357312937999E-3</v>
      </c>
      <c r="Z88" s="4">
        <f t="shared" si="118"/>
        <v>16396.492472404225</v>
      </c>
      <c r="AA88" s="4">
        <f t="shared" si="119"/>
        <v>26383.322221477127</v>
      </c>
      <c r="AB88" s="4">
        <f t="shared" si="120"/>
        <v>13578.59761630631</v>
      </c>
      <c r="AC88" s="12">
        <f t="shared" si="100"/>
        <v>2.0329127272837137</v>
      </c>
      <c r="AD88" s="12">
        <f t="shared" si="101"/>
        <v>2.9028716633543739</v>
      </c>
      <c r="AE88" s="12">
        <f t="shared" si="102"/>
        <v>3.2067846560896793</v>
      </c>
      <c r="AF88" s="11">
        <f t="shared" si="103"/>
        <v>-4.0504037456468023E-3</v>
      </c>
      <c r="AG88" s="11">
        <f t="shared" si="104"/>
        <v>2.9673830763510267E-4</v>
      </c>
      <c r="AH88" s="11">
        <f t="shared" si="105"/>
        <v>9.7937136394747881E-3</v>
      </c>
      <c r="AI88" s="1">
        <f t="shared" si="63"/>
        <v>134000.40635409797</v>
      </c>
      <c r="AJ88" s="1">
        <f t="shared" si="64"/>
        <v>35481.418334001944</v>
      </c>
      <c r="AK88" s="1">
        <f t="shared" si="65"/>
        <v>13937.259382015061</v>
      </c>
      <c r="AL88" s="10">
        <f t="shared" si="106"/>
        <v>26.619002840444768</v>
      </c>
      <c r="AM88" s="10">
        <f t="shared" si="107"/>
        <v>4.7335630295931095</v>
      </c>
      <c r="AN88" s="10">
        <f t="shared" si="108"/>
        <v>1.7121077694505478</v>
      </c>
      <c r="AO88" s="7">
        <f t="shared" si="109"/>
        <v>1.4949907197261553E-2</v>
      </c>
      <c r="AP88" s="7">
        <f t="shared" si="110"/>
        <v>1.8832940082354935E-2</v>
      </c>
      <c r="AQ88" s="7">
        <f t="shared" si="111"/>
        <v>1.7083852887463422E-2</v>
      </c>
      <c r="AR88" s="1">
        <f t="shared" si="121"/>
        <v>81668.831842712287</v>
      </c>
      <c r="AS88" s="1">
        <f t="shared" si="122"/>
        <v>22728.12035886585</v>
      </c>
      <c r="AT88" s="1">
        <f t="shared" si="123"/>
        <v>8943.0229444764336</v>
      </c>
      <c r="AU88" s="1">
        <f t="shared" si="69"/>
        <v>16333.766368542458</v>
      </c>
      <c r="AV88" s="1">
        <f t="shared" si="70"/>
        <v>4545.6240717731698</v>
      </c>
      <c r="AW88" s="1">
        <f t="shared" si="71"/>
        <v>1788.6045888952867</v>
      </c>
      <c r="AX88">
        <v>0</v>
      </c>
      <c r="AY88">
        <v>0</v>
      </c>
      <c r="AZ88">
        <v>0</v>
      </c>
      <c r="BA88">
        <f t="shared" si="124"/>
        <v>0</v>
      </c>
      <c r="BB88">
        <f t="shared" si="130"/>
        <v>0</v>
      </c>
      <c r="BC88">
        <f t="shared" si="125"/>
        <v>0</v>
      </c>
      <c r="BD88">
        <f t="shared" si="126"/>
        <v>0</v>
      </c>
      <c r="BE88">
        <f t="shared" si="127"/>
        <v>0</v>
      </c>
      <c r="BF88">
        <f t="shared" si="128"/>
        <v>0</v>
      </c>
      <c r="BG88">
        <f t="shared" si="129"/>
        <v>0</v>
      </c>
      <c r="BH88">
        <f t="shared" si="131"/>
        <v>0</v>
      </c>
      <c r="BI88">
        <f t="shared" si="132"/>
        <v>0</v>
      </c>
      <c r="BJ88">
        <f t="shared" si="133"/>
        <v>0</v>
      </c>
      <c r="BK88" s="7">
        <f t="shared" si="134"/>
        <v>4.8562647815321575E-2</v>
      </c>
      <c r="BL88" s="8">
        <f>BL$3*temperature!$I198+BL$4*temperature!$I198^2+BL$5*temperature!$I198^6</f>
        <v>3.0790319769243268</v>
      </c>
      <c r="BM88" s="8">
        <f>BM$3*temperature!$I198+BM$4*temperature!$I198^2+BM$5*temperature!$I198^6</f>
        <v>0.88489207009060955</v>
      </c>
      <c r="BN88" s="8">
        <f>BN$3*temperature!$I198+BN$4*temperature!$I198^2+BN$5*temperature!$I198^6</f>
        <v>-0.58175076752729282</v>
      </c>
      <c r="BO88" s="8"/>
      <c r="BP88" s="8"/>
      <c r="BQ88" s="8"/>
    </row>
    <row r="89" spans="1:69" x14ac:dyDescent="0.3">
      <c r="A89">
        <f t="shared" si="72"/>
        <v>2043</v>
      </c>
      <c r="B89" s="4">
        <f t="shared" si="73"/>
        <v>1148.7891653215011</v>
      </c>
      <c r="C89" s="4">
        <f t="shared" si="74"/>
        <v>2881.4983658074057</v>
      </c>
      <c r="D89" s="4">
        <f t="shared" si="75"/>
        <v>4124.8460785925845</v>
      </c>
      <c r="E89" s="11">
        <f t="shared" si="76"/>
        <v>7.5597415216681623E-4</v>
      </c>
      <c r="F89" s="11">
        <f t="shared" si="77"/>
        <v>1.489319771978765E-3</v>
      </c>
      <c r="G89" s="11">
        <f t="shared" si="78"/>
        <v>3.0403933362057206E-3</v>
      </c>
      <c r="H89" s="4">
        <f t="shared" si="79"/>
        <v>83221.847856736102</v>
      </c>
      <c r="I89" s="4">
        <f t="shared" si="80"/>
        <v>23288.42081619435</v>
      </c>
      <c r="J89" s="4">
        <f t="shared" si="81"/>
        <v>9159.4502603856545</v>
      </c>
      <c r="K89" s="4">
        <f t="shared" si="82"/>
        <v>72443.099542504453</v>
      </c>
      <c r="L89" s="4">
        <f t="shared" si="83"/>
        <v>8082.0524115302951</v>
      </c>
      <c r="M89" s="4">
        <f t="shared" si="84"/>
        <v>2220.555648833059</v>
      </c>
      <c r="N89" s="11">
        <f t="shared" si="85"/>
        <v>1.8246250615171711E-2</v>
      </c>
      <c r="O89" s="11">
        <f t="shared" si="86"/>
        <v>2.3128535138763784E-2</v>
      </c>
      <c r="P89" s="11">
        <f t="shared" si="87"/>
        <v>2.1096154933043065E-2</v>
      </c>
      <c r="Q89" s="4">
        <f t="shared" si="88"/>
        <v>8198.8534336798821</v>
      </c>
      <c r="R89" s="4">
        <f t="shared" si="89"/>
        <v>9314.8449259347544</v>
      </c>
      <c r="S89" s="4">
        <f t="shared" si="90"/>
        <v>4357.5376817262368</v>
      </c>
      <c r="T89" s="4">
        <f t="shared" si="91"/>
        <v>98.518041173442342</v>
      </c>
      <c r="U89" s="4">
        <f t="shared" si="92"/>
        <v>399.97752528833462</v>
      </c>
      <c r="V89" s="4">
        <f t="shared" si="93"/>
        <v>475.74227249996164</v>
      </c>
      <c r="W89" s="11">
        <f t="shared" si="94"/>
        <v>-1.0734613539272964E-2</v>
      </c>
      <c r="X89" s="11">
        <f t="shared" si="95"/>
        <v>-1.217998157191269E-2</v>
      </c>
      <c r="Y89" s="11">
        <f t="shared" si="96"/>
        <v>-9.7425357312937999E-3</v>
      </c>
      <c r="Z89" s="4">
        <f t="shared" si="118"/>
        <v>16467.03440290146</v>
      </c>
      <c r="AA89" s="4">
        <f t="shared" si="119"/>
        <v>26722.554734260968</v>
      </c>
      <c r="AB89" s="4">
        <f t="shared" si="120"/>
        <v>13912.668034391558</v>
      </c>
      <c r="AC89" s="12">
        <f t="shared" si="100"/>
        <v>2.0246786099585505</v>
      </c>
      <c r="AD89" s="12">
        <f t="shared" si="101"/>
        <v>2.9037330565790396</v>
      </c>
      <c r="AE89" s="12">
        <f t="shared" si="102"/>
        <v>3.2381909867148835</v>
      </c>
      <c r="AF89" s="11">
        <f t="shared" si="103"/>
        <v>-4.0504037456468023E-3</v>
      </c>
      <c r="AG89" s="11">
        <f t="shared" si="104"/>
        <v>2.9673830763510267E-4</v>
      </c>
      <c r="AH89" s="11">
        <f t="shared" si="105"/>
        <v>9.7937136394747881E-3</v>
      </c>
      <c r="AI89" s="1">
        <f t="shared" si="63"/>
        <v>136934.13208723062</v>
      </c>
      <c r="AJ89" s="1">
        <f t="shared" si="64"/>
        <v>36478.900572374921</v>
      </c>
      <c r="AK89" s="1">
        <f t="shared" si="65"/>
        <v>14332.138032708843</v>
      </c>
      <c r="AL89" s="10">
        <f t="shared" si="106"/>
        <v>27.012974946371578</v>
      </c>
      <c r="AM89" s="10">
        <f t="shared" si="107"/>
        <v>4.8218184694163639</v>
      </c>
      <c r="AN89" s="10">
        <f t="shared" si="108"/>
        <v>1.7410646727387162</v>
      </c>
      <c r="AO89" s="7">
        <f t="shared" si="109"/>
        <v>1.4800408125288936E-2</v>
      </c>
      <c r="AP89" s="7">
        <f t="shared" si="110"/>
        <v>1.8644610681531386E-2</v>
      </c>
      <c r="AQ89" s="7">
        <f t="shared" si="111"/>
        <v>1.6913014358588788E-2</v>
      </c>
      <c r="AR89" s="1">
        <f t="shared" si="121"/>
        <v>83221.847856736102</v>
      </c>
      <c r="AS89" s="1">
        <f t="shared" si="122"/>
        <v>23288.42081619435</v>
      </c>
      <c r="AT89" s="1">
        <f t="shared" si="123"/>
        <v>9159.4502603856545</v>
      </c>
      <c r="AU89" s="1">
        <f t="shared" si="69"/>
        <v>16644.369571347223</v>
      </c>
      <c r="AV89" s="1">
        <f t="shared" si="70"/>
        <v>4657.6841632388705</v>
      </c>
      <c r="AW89" s="1">
        <f t="shared" si="71"/>
        <v>1831.890052077131</v>
      </c>
      <c r="AX89">
        <v>0</v>
      </c>
      <c r="AY89">
        <v>0</v>
      </c>
      <c r="AZ89">
        <v>0</v>
      </c>
      <c r="BA89">
        <f t="shared" si="124"/>
        <v>0</v>
      </c>
      <c r="BB89">
        <f t="shared" si="130"/>
        <v>0</v>
      </c>
      <c r="BC89">
        <f t="shared" si="125"/>
        <v>0</v>
      </c>
      <c r="BD89">
        <f t="shared" si="126"/>
        <v>0</v>
      </c>
      <c r="BE89">
        <f t="shared" si="127"/>
        <v>0</v>
      </c>
      <c r="BF89">
        <f t="shared" si="128"/>
        <v>0</v>
      </c>
      <c r="BG89">
        <f t="shared" si="129"/>
        <v>0</v>
      </c>
      <c r="BH89">
        <f t="shared" si="131"/>
        <v>0</v>
      </c>
      <c r="BI89">
        <f t="shared" si="132"/>
        <v>0</v>
      </c>
      <c r="BJ89">
        <f t="shared" si="133"/>
        <v>0</v>
      </c>
      <c r="BK89" s="7">
        <f t="shared" si="134"/>
        <v>4.8345835160989531E-2</v>
      </c>
      <c r="BL89" s="8">
        <f>BL$3*temperature!$I199+BL$4*temperature!$I199^2+BL$5*temperature!$I199^6</f>
        <v>2.9912956406787741</v>
      </c>
      <c r="BM89" s="8">
        <f>BM$3*temperature!$I199+BM$4*temperature!$I199^2+BM$5*temperature!$I199^6</f>
        <v>0.79372681021346381</v>
      </c>
      <c r="BN89" s="8">
        <f>BN$3*temperature!$I199+BN$4*temperature!$I199^2+BN$5*temperature!$I199^6</f>
        <v>-0.67264888179545501</v>
      </c>
      <c r="BO89" s="8"/>
      <c r="BP89" s="8"/>
      <c r="BQ89" s="8"/>
    </row>
    <row r="90" spans="1:69" x14ac:dyDescent="0.3">
      <c r="A90">
        <f t="shared" si="72"/>
        <v>2044</v>
      </c>
      <c r="B90" s="4">
        <f t="shared" si="73"/>
        <v>1149.6141974910097</v>
      </c>
      <c r="C90" s="4">
        <f t="shared" si="74"/>
        <v>2885.5752646720712</v>
      </c>
      <c r="D90" s="4">
        <f t="shared" si="75"/>
        <v>4136.7601753962999</v>
      </c>
      <c r="E90" s="11">
        <f t="shared" si="76"/>
        <v>7.1817544455847536E-4</v>
      </c>
      <c r="F90" s="11">
        <f t="shared" si="77"/>
        <v>1.4148537833798267E-3</v>
      </c>
      <c r="G90" s="11">
        <f t="shared" si="78"/>
        <v>2.8883736693954346E-3</v>
      </c>
      <c r="H90" s="4">
        <f t="shared" si="79"/>
        <v>84778.593137864926</v>
      </c>
      <c r="I90" s="4">
        <f t="shared" si="80"/>
        <v>23853.578596337007</v>
      </c>
      <c r="J90" s="4">
        <f t="shared" si="81"/>
        <v>9377.1087334919757</v>
      </c>
      <c r="K90" s="4">
        <f t="shared" si="82"/>
        <v>73745.25586313309</v>
      </c>
      <c r="L90" s="4">
        <f t="shared" si="83"/>
        <v>8266.4898359696144</v>
      </c>
      <c r="M90" s="4">
        <f t="shared" si="84"/>
        <v>2266.7760121224946</v>
      </c>
      <c r="N90" s="11">
        <f t="shared" si="85"/>
        <v>1.7974884134611457E-2</v>
      </c>
      <c r="O90" s="11">
        <f t="shared" si="86"/>
        <v>2.282061722047124E-2</v>
      </c>
      <c r="P90" s="11">
        <f t="shared" si="87"/>
        <v>2.0814773686813615E-2</v>
      </c>
      <c r="Q90" s="4">
        <f t="shared" si="88"/>
        <v>8262.5630655111436</v>
      </c>
      <c r="R90" s="4">
        <f t="shared" si="89"/>
        <v>9424.6874068587895</v>
      </c>
      <c r="S90" s="4">
        <f t="shared" si="90"/>
        <v>4417.6247186740175</v>
      </c>
      <c r="T90" s="4">
        <f t="shared" si="91"/>
        <v>97.460488074799258</v>
      </c>
      <c r="U90" s="4">
        <f t="shared" si="92"/>
        <v>395.10580640114347</v>
      </c>
      <c r="V90" s="4">
        <f t="shared" si="93"/>
        <v>471.10733641124386</v>
      </c>
      <c r="W90" s="11">
        <f t="shared" si="94"/>
        <v>-1.0734613539272964E-2</v>
      </c>
      <c r="X90" s="11">
        <f t="shared" si="95"/>
        <v>-1.217998157191269E-2</v>
      </c>
      <c r="Y90" s="11">
        <f t="shared" si="96"/>
        <v>-9.7425357312937999E-3</v>
      </c>
      <c r="Z90" s="4">
        <f t="shared" si="118"/>
        <v>16532.806296309609</v>
      </c>
      <c r="AA90" s="4">
        <f t="shared" si="119"/>
        <v>27055.849253604603</v>
      </c>
      <c r="AB90" s="4">
        <f t="shared" si="120"/>
        <v>14248.733825902784</v>
      </c>
      <c r="AC90" s="12">
        <f t="shared" si="100"/>
        <v>2.0164778441330435</v>
      </c>
      <c r="AD90" s="12">
        <f t="shared" si="101"/>
        <v>2.9045947054120731</v>
      </c>
      <c r="AE90" s="12">
        <f t="shared" si="102"/>
        <v>3.2699049019486974</v>
      </c>
      <c r="AF90" s="11">
        <f t="shared" si="103"/>
        <v>-4.0504037456468023E-3</v>
      </c>
      <c r="AG90" s="11">
        <f t="shared" si="104"/>
        <v>2.9673830763510267E-4</v>
      </c>
      <c r="AH90" s="11">
        <f t="shared" si="105"/>
        <v>9.7937136394747881E-3</v>
      </c>
      <c r="AI90" s="1">
        <f t="shared" si="63"/>
        <v>139885.08844985478</v>
      </c>
      <c r="AJ90" s="1">
        <f t="shared" si="64"/>
        <v>37488.694678376298</v>
      </c>
      <c r="AK90" s="1">
        <f t="shared" si="65"/>
        <v>14730.81428151509</v>
      </c>
      <c r="AL90" s="10">
        <f t="shared" si="106"/>
        <v>27.408779969717241</v>
      </c>
      <c r="AM90" s="10">
        <f t="shared" si="107"/>
        <v>4.9108203882742574</v>
      </c>
      <c r="AN90" s="10">
        <f t="shared" si="108"/>
        <v>1.7702168580298854</v>
      </c>
      <c r="AO90" s="7">
        <f t="shared" si="109"/>
        <v>1.4652404044036046E-2</v>
      </c>
      <c r="AP90" s="7">
        <f t="shared" si="110"/>
        <v>1.8458164574716072E-2</v>
      </c>
      <c r="AQ90" s="7">
        <f t="shared" si="111"/>
        <v>1.6743884215002898E-2</v>
      </c>
      <c r="AR90" s="1">
        <f t="shared" si="121"/>
        <v>84778.593137864926</v>
      </c>
      <c r="AS90" s="1">
        <f t="shared" si="122"/>
        <v>23853.578596337007</v>
      </c>
      <c r="AT90" s="1">
        <f t="shared" si="123"/>
        <v>9377.1087334919757</v>
      </c>
      <c r="AU90" s="1">
        <f t="shared" si="69"/>
        <v>16955.718627572987</v>
      </c>
      <c r="AV90" s="1">
        <f t="shared" si="70"/>
        <v>4770.7157192674013</v>
      </c>
      <c r="AW90" s="1">
        <f t="shared" si="71"/>
        <v>1875.4217466983953</v>
      </c>
      <c r="AX90">
        <v>0</v>
      </c>
      <c r="AY90">
        <v>0</v>
      </c>
      <c r="AZ90">
        <v>0</v>
      </c>
      <c r="BA90">
        <f t="shared" si="124"/>
        <v>0</v>
      </c>
      <c r="BB90">
        <f t="shared" si="130"/>
        <v>0</v>
      </c>
      <c r="BC90">
        <f t="shared" si="125"/>
        <v>0</v>
      </c>
      <c r="BD90">
        <f t="shared" si="126"/>
        <v>0</v>
      </c>
      <c r="BE90">
        <f t="shared" si="127"/>
        <v>0</v>
      </c>
      <c r="BF90">
        <f t="shared" si="128"/>
        <v>0</v>
      </c>
      <c r="BG90">
        <f t="shared" si="129"/>
        <v>0</v>
      </c>
      <c r="BH90">
        <f t="shared" si="131"/>
        <v>0</v>
      </c>
      <c r="BI90">
        <f t="shared" si="132"/>
        <v>0</v>
      </c>
      <c r="BJ90">
        <f t="shared" si="133"/>
        <v>0</v>
      </c>
      <c r="BK90" s="7">
        <f t="shared" si="134"/>
        <v>4.8126827753652152E-2</v>
      </c>
      <c r="BL90" s="8">
        <f>BL$3*temperature!$I200+BL$4*temperature!$I200^2+BL$5*temperature!$I200^6</f>
        <v>2.8972001583450435</v>
      </c>
      <c r="BM90" s="8">
        <f>BM$3*temperature!$I200+BM$4*temperature!$I200^2+BM$5*temperature!$I200^6</f>
        <v>0.69761106638926229</v>
      </c>
      <c r="BN90" s="8">
        <f>BN$3*temperature!$I200+BN$4*temperature!$I200^2+BN$5*temperature!$I200^6</f>
        <v>-0.76743469663660813</v>
      </c>
      <c r="BO90" s="8"/>
      <c r="BP90" s="8"/>
      <c r="BQ90" s="8"/>
    </row>
    <row r="91" spans="1:69" x14ac:dyDescent="0.3">
      <c r="A91">
        <f t="shared" si="72"/>
        <v>2045</v>
      </c>
      <c r="B91" s="4">
        <f t="shared" si="73"/>
        <v>1150.3985409439958</v>
      </c>
      <c r="C91" s="4">
        <f t="shared" si="74"/>
        <v>2889.4537983984969</v>
      </c>
      <c r="D91" s="4">
        <f t="shared" si="75"/>
        <v>4148.1112591051569</v>
      </c>
      <c r="E91" s="11">
        <f t="shared" si="76"/>
        <v>6.8226667233055153E-4</v>
      </c>
      <c r="F91" s="11">
        <f t="shared" si="77"/>
        <v>1.3441110942108354E-3</v>
      </c>
      <c r="G91" s="11">
        <f t="shared" si="78"/>
        <v>2.7439549859256626E-3</v>
      </c>
      <c r="H91" s="4">
        <f t="shared" si="79"/>
        <v>86338.387813644833</v>
      </c>
      <c r="I91" s="4">
        <f t="shared" si="80"/>
        <v>24423.405622197399</v>
      </c>
      <c r="J91" s="4">
        <f t="shared" si="81"/>
        <v>9595.9271978615106</v>
      </c>
      <c r="K91" s="4">
        <f t="shared" si="82"/>
        <v>75050.849545408098</v>
      </c>
      <c r="L91" s="4">
        <f t="shared" si="83"/>
        <v>8452.6029229933592</v>
      </c>
      <c r="M91" s="4">
        <f t="shared" si="84"/>
        <v>2313.3244502057</v>
      </c>
      <c r="N91" s="11">
        <f t="shared" si="85"/>
        <v>1.7704104040239699E-2</v>
      </c>
      <c r="O91" s="11">
        <f t="shared" si="86"/>
        <v>2.2514161478057959E-2</v>
      </c>
      <c r="P91" s="11">
        <f t="shared" si="87"/>
        <v>2.053508499925405E-2</v>
      </c>
      <c r="Q91" s="4">
        <f t="shared" si="88"/>
        <v>8324.2541363145938</v>
      </c>
      <c r="R91" s="4">
        <f t="shared" si="89"/>
        <v>9532.2946294801604</v>
      </c>
      <c r="S91" s="4">
        <f t="shared" si="90"/>
        <v>4476.6685072874761</v>
      </c>
      <c r="T91" s="4">
        <f t="shared" si="91"/>
        <v>96.414287399967364</v>
      </c>
      <c r="U91" s="4">
        <f t="shared" si="92"/>
        <v>390.29342496022184</v>
      </c>
      <c r="V91" s="4">
        <f t="shared" si="93"/>
        <v>466.51755635298269</v>
      </c>
      <c r="W91" s="11">
        <f t="shared" si="94"/>
        <v>-1.0734613539272964E-2</v>
      </c>
      <c r="X91" s="11">
        <f t="shared" si="95"/>
        <v>-1.217998157191269E-2</v>
      </c>
      <c r="Y91" s="11">
        <f t="shared" si="96"/>
        <v>-9.7425357312937999E-3</v>
      </c>
      <c r="Z91" s="4">
        <f t="shared" si="118"/>
        <v>16593.790465240538</v>
      </c>
      <c r="AA91" s="4">
        <f t="shared" si="119"/>
        <v>27383.020322775523</v>
      </c>
      <c r="AB91" s="4">
        <f t="shared" si="120"/>
        <v>14586.684999427975</v>
      </c>
      <c r="AC91" s="12">
        <f t="shared" si="100"/>
        <v>2.0083102947201534</v>
      </c>
      <c r="AD91" s="12">
        <f t="shared" si="101"/>
        <v>2.9054566099293231</v>
      </c>
      <c r="AE91" s="12">
        <f t="shared" si="102"/>
        <v>3.3019294141866977</v>
      </c>
      <c r="AF91" s="11">
        <f t="shared" si="103"/>
        <v>-4.0504037456468023E-3</v>
      </c>
      <c r="AG91" s="11">
        <f t="shared" si="104"/>
        <v>2.9673830763510267E-4</v>
      </c>
      <c r="AH91" s="11">
        <f t="shared" si="105"/>
        <v>9.7937136394747881E-3</v>
      </c>
      <c r="AI91" s="1">
        <f t="shared" si="63"/>
        <v>142852.29823244229</v>
      </c>
      <c r="AJ91" s="1">
        <f t="shared" si="64"/>
        <v>38510.540929806069</v>
      </c>
      <c r="AK91" s="1">
        <f t="shared" si="65"/>
        <v>15133.154600061976</v>
      </c>
      <c r="AL91" s="10">
        <f t="shared" si="106"/>
        <v>27.806368443002917</v>
      </c>
      <c r="AM91" s="10">
        <f t="shared" si="107"/>
        <v>5.0005586718886583</v>
      </c>
      <c r="AN91" s="10">
        <f t="shared" si="108"/>
        <v>1.7995607610751212</v>
      </c>
      <c r="AO91" s="7">
        <f t="shared" si="109"/>
        <v>1.4505880003595685E-2</v>
      </c>
      <c r="AP91" s="7">
        <f t="shared" si="110"/>
        <v>1.8273582928968912E-2</v>
      </c>
      <c r="AQ91" s="7">
        <f t="shared" si="111"/>
        <v>1.6576445372852869E-2</v>
      </c>
      <c r="AR91" s="1">
        <f t="shared" si="121"/>
        <v>86338.387813644833</v>
      </c>
      <c r="AS91" s="1">
        <f t="shared" si="122"/>
        <v>24423.405622197399</v>
      </c>
      <c r="AT91" s="1">
        <f t="shared" si="123"/>
        <v>9595.9271978615106</v>
      </c>
      <c r="AU91" s="1">
        <f t="shared" si="69"/>
        <v>17267.677562728968</v>
      </c>
      <c r="AV91" s="1">
        <f t="shared" si="70"/>
        <v>4884.6811244394803</v>
      </c>
      <c r="AW91" s="1">
        <f t="shared" si="71"/>
        <v>1919.1854395723021</v>
      </c>
      <c r="AX91">
        <v>0</v>
      </c>
      <c r="AY91">
        <v>0</v>
      </c>
      <c r="AZ91">
        <v>0</v>
      </c>
      <c r="BA91">
        <f t="shared" si="124"/>
        <v>0</v>
      </c>
      <c r="BB91">
        <f t="shared" si="130"/>
        <v>0</v>
      </c>
      <c r="BC91">
        <f t="shared" si="125"/>
        <v>0</v>
      </c>
      <c r="BD91">
        <f t="shared" si="126"/>
        <v>0</v>
      </c>
      <c r="BE91">
        <f t="shared" si="127"/>
        <v>0</v>
      </c>
      <c r="BF91">
        <f t="shared" si="128"/>
        <v>0</v>
      </c>
      <c r="BG91">
        <f t="shared" si="129"/>
        <v>0</v>
      </c>
      <c r="BH91">
        <f t="shared" si="131"/>
        <v>0</v>
      </c>
      <c r="BI91">
        <f t="shared" si="132"/>
        <v>0</v>
      </c>
      <c r="BJ91">
        <f t="shared" si="133"/>
        <v>0</v>
      </c>
      <c r="BK91" s="7">
        <f t="shared" si="134"/>
        <v>4.7905756096896041E-2</v>
      </c>
      <c r="BL91" s="8">
        <f>BL$3*temperature!$I201+BL$4*temperature!$I201^2+BL$5*temperature!$I201^6</f>
        <v>2.7966150148878803</v>
      </c>
      <c r="BM91" s="8">
        <f>BM$3*temperature!$I201+BM$4*temperature!$I201^2+BM$5*temperature!$I201^6</f>
        <v>0.59645557365963597</v>
      </c>
      <c r="BN91" s="8">
        <f>BN$3*temperature!$I201+BN$4*temperature!$I201^2+BN$5*temperature!$I201^6</f>
        <v>-0.86616789560790952</v>
      </c>
      <c r="BO91" s="8"/>
      <c r="BP91" s="8"/>
      <c r="BQ91" s="8"/>
    </row>
    <row r="92" spans="1:69" x14ac:dyDescent="0.3">
      <c r="A92">
        <f t="shared" si="72"/>
        <v>2046</v>
      </c>
      <c r="B92" s="4">
        <f t="shared" si="73"/>
        <v>1151.1441755991602</v>
      </c>
      <c r="C92" s="4">
        <f t="shared" si="74"/>
        <v>2893.1433579598024</v>
      </c>
      <c r="D92" s="4">
        <f t="shared" si="75"/>
        <v>4158.9243781481728</v>
      </c>
      <c r="E92" s="11">
        <f t="shared" si="76"/>
        <v>6.481533387140239E-4</v>
      </c>
      <c r="F92" s="11">
        <f t="shared" si="77"/>
        <v>1.2769055395002935E-3</v>
      </c>
      <c r="G92" s="11">
        <f t="shared" si="78"/>
        <v>2.6067572366293792E-3</v>
      </c>
      <c r="H92" s="4">
        <f t="shared" si="79"/>
        <v>87900.537738240906</v>
      </c>
      <c r="I92" s="4">
        <f t="shared" si="80"/>
        <v>24997.708005579279</v>
      </c>
      <c r="J92" s="4">
        <f t="shared" si="81"/>
        <v>9815.8338654794115</v>
      </c>
      <c r="K92" s="4">
        <f t="shared" si="82"/>
        <v>76359.277666057314</v>
      </c>
      <c r="L92" s="4">
        <f t="shared" si="83"/>
        <v>8640.3281527007548</v>
      </c>
      <c r="M92" s="4">
        <f t="shared" si="84"/>
        <v>2360.1857049995383</v>
      </c>
      <c r="N92" s="11">
        <f t="shared" si="85"/>
        <v>1.7433888204790859E-2</v>
      </c>
      <c r="O92" s="11">
        <f t="shared" si="86"/>
        <v>2.2209162244772207E-2</v>
      </c>
      <c r="P92" s="11">
        <f t="shared" si="87"/>
        <v>2.0257104354588717E-2</v>
      </c>
      <c r="Q92" s="4">
        <f t="shared" si="88"/>
        <v>8383.893278463449</v>
      </c>
      <c r="R92" s="4">
        <f t="shared" si="89"/>
        <v>9637.6078011685477</v>
      </c>
      <c r="S92" s="4">
        <f t="shared" si="90"/>
        <v>4534.6452357308972</v>
      </c>
      <c r="T92" s="4">
        <f t="shared" si="91"/>
        <v>95.379317285064317</v>
      </c>
      <c r="U92" s="4">
        <f t="shared" si="92"/>
        <v>385.53965823656767</v>
      </c>
      <c r="V92" s="4">
        <f t="shared" si="93"/>
        <v>461.97249239093787</v>
      </c>
      <c r="W92" s="11">
        <f t="shared" si="94"/>
        <v>-1.0734613539272964E-2</v>
      </c>
      <c r="X92" s="11">
        <f t="shared" si="95"/>
        <v>-1.217998157191269E-2</v>
      </c>
      <c r="Y92" s="11">
        <f t="shared" si="96"/>
        <v>-9.7425357312937999E-3</v>
      </c>
      <c r="Z92" s="4">
        <f t="shared" si="118"/>
        <v>16649.97190275956</v>
      </c>
      <c r="AA92" s="4">
        <f t="shared" si="119"/>
        <v>27703.886804798338</v>
      </c>
      <c r="AB92" s="4">
        <f t="shared" si="120"/>
        <v>14926.410604569472</v>
      </c>
      <c r="AC92" s="12">
        <f t="shared" si="100"/>
        <v>2.0001758271799979</v>
      </c>
      <c r="AD92" s="12">
        <f t="shared" si="101"/>
        <v>2.9063187702066609</v>
      </c>
      <c r="AE92" s="12">
        <f t="shared" si="102"/>
        <v>3.3342675653270009</v>
      </c>
      <c r="AF92" s="11">
        <f t="shared" si="103"/>
        <v>-4.0504037456468023E-3</v>
      </c>
      <c r="AG92" s="11">
        <f t="shared" si="104"/>
        <v>2.9673830763510267E-4</v>
      </c>
      <c r="AH92" s="11">
        <f t="shared" si="105"/>
        <v>9.7937136394747881E-3</v>
      </c>
      <c r="AI92" s="1">
        <f t="shared" si="63"/>
        <v>145834.74597192704</v>
      </c>
      <c r="AJ92" s="1">
        <f t="shared" si="64"/>
        <v>39544.167961264939</v>
      </c>
      <c r="AK92" s="1">
        <f t="shared" si="65"/>
        <v>15539.024579628081</v>
      </c>
      <c r="AL92" s="10">
        <f t="shared" si="106"/>
        <v>28.205690728533188</v>
      </c>
      <c r="AM92" s="10">
        <f t="shared" si="107"/>
        <v>5.0910230142347714</v>
      </c>
      <c r="AN92" s="10">
        <f t="shared" si="108"/>
        <v>1.8290927785197013</v>
      </c>
      <c r="AO92" s="7">
        <f t="shared" si="109"/>
        <v>1.4360821203559727E-2</v>
      </c>
      <c r="AP92" s="7">
        <f t="shared" si="110"/>
        <v>1.8090847099679223E-2</v>
      </c>
      <c r="AQ92" s="7">
        <f t="shared" si="111"/>
        <v>1.641068091912434E-2</v>
      </c>
      <c r="AR92" s="1">
        <f t="shared" si="121"/>
        <v>87900.537738240906</v>
      </c>
      <c r="AS92" s="1">
        <f t="shared" si="122"/>
        <v>24997.708005579279</v>
      </c>
      <c r="AT92" s="1">
        <f t="shared" si="123"/>
        <v>9815.8338654794115</v>
      </c>
      <c r="AU92" s="1">
        <f t="shared" si="69"/>
        <v>17580.107547648182</v>
      </c>
      <c r="AV92" s="1">
        <f t="shared" si="70"/>
        <v>4999.5416011158559</v>
      </c>
      <c r="AW92" s="1">
        <f t="shared" si="71"/>
        <v>1963.1667730958825</v>
      </c>
      <c r="AX92">
        <v>0</v>
      </c>
      <c r="AY92">
        <v>0</v>
      </c>
      <c r="AZ92">
        <v>0</v>
      </c>
      <c r="BA92">
        <f t="shared" si="124"/>
        <v>0</v>
      </c>
      <c r="BB92">
        <f t="shared" si="130"/>
        <v>0</v>
      </c>
      <c r="BC92">
        <f t="shared" si="125"/>
        <v>0</v>
      </c>
      <c r="BD92">
        <f t="shared" si="126"/>
        <v>0</v>
      </c>
      <c r="BE92">
        <f t="shared" si="127"/>
        <v>0</v>
      </c>
      <c r="BF92">
        <f t="shared" si="128"/>
        <v>0</v>
      </c>
      <c r="BG92">
        <f t="shared" si="129"/>
        <v>0</v>
      </c>
      <c r="BH92">
        <f t="shared" si="131"/>
        <v>0</v>
      </c>
      <c r="BI92">
        <f t="shared" si="132"/>
        <v>0</v>
      </c>
      <c r="BJ92">
        <f t="shared" si="133"/>
        <v>0</v>
      </c>
      <c r="BK92" s="7">
        <f t="shared" si="134"/>
        <v>4.7682748529083802E-2</v>
      </c>
      <c r="BL92" s="8">
        <f>BL$3*temperature!$I202+BL$4*temperature!$I202^2+BL$5*temperature!$I202^6</f>
        <v>2.689414920003145</v>
      </c>
      <c r="BM92" s="8">
        <f>BM$3*temperature!$I202+BM$4*temperature!$I202^2+BM$5*temperature!$I202^6</f>
        <v>0.49017508836083667</v>
      </c>
      <c r="BN92" s="8">
        <f>BN$3*temperature!$I202+BN$4*temperature!$I202^2+BN$5*temperature!$I202^6</f>
        <v>-0.9689050431695283</v>
      </c>
      <c r="BO92" s="8"/>
      <c r="BP92" s="8"/>
      <c r="BQ92" s="8"/>
    </row>
    <row r="93" spans="1:69" x14ac:dyDescent="0.3">
      <c r="A93">
        <f t="shared" si="72"/>
        <v>2047</v>
      </c>
      <c r="B93" s="4">
        <f t="shared" si="73"/>
        <v>1151.8529876428784</v>
      </c>
      <c r="C93" s="4">
        <f t="shared" si="74"/>
        <v>2896.6529152011326</v>
      </c>
      <c r="D93" s="4">
        <f t="shared" si="75"/>
        <v>4169.2236190565382</v>
      </c>
      <c r="E93" s="11">
        <f t="shared" si="76"/>
        <v>6.1574567177832265E-4</v>
      </c>
      <c r="F93" s="11">
        <f t="shared" si="77"/>
        <v>1.2130602625252788E-3</v>
      </c>
      <c r="G93" s="11">
        <f t="shared" si="78"/>
        <v>2.4764193747979103E-3</v>
      </c>
      <c r="H93" s="4">
        <f t="shared" si="79"/>
        <v>89464.335314491938</v>
      </c>
      <c r="I93" s="4">
        <f t="shared" si="80"/>
        <v>25576.286181775893</v>
      </c>
      <c r="J93" s="4">
        <f t="shared" si="81"/>
        <v>10036.756338218298</v>
      </c>
      <c r="K93" s="4">
        <f t="shared" si="82"/>
        <v>77669.925133040975</v>
      </c>
      <c r="L93" s="4">
        <f t="shared" si="83"/>
        <v>8829.5998625019838</v>
      </c>
      <c r="M93" s="4">
        <f t="shared" si="84"/>
        <v>2407.3442096851441</v>
      </c>
      <c r="N93" s="11">
        <f t="shared" si="85"/>
        <v>1.7164220341574277E-2</v>
      </c>
      <c r="O93" s="11">
        <f t="shared" si="86"/>
        <v>2.1905615904422193E-2</v>
      </c>
      <c r="P93" s="11">
        <f t="shared" si="87"/>
        <v>1.9980844975762135E-2</v>
      </c>
      <c r="Q93" s="4">
        <f t="shared" si="88"/>
        <v>8441.4482593999728</v>
      </c>
      <c r="R93" s="4">
        <f t="shared" si="89"/>
        <v>9740.5698225200449</v>
      </c>
      <c r="S93" s="4">
        <f t="shared" si="90"/>
        <v>4591.5320736262265</v>
      </c>
      <c r="T93" s="4">
        <f t="shared" si="91"/>
        <v>94.355457174369448</v>
      </c>
      <c r="U93" s="4">
        <f t="shared" si="92"/>
        <v>380.84379230400475</v>
      </c>
      <c r="V93" s="4">
        <f t="shared" si="93"/>
        <v>457.47170887694432</v>
      </c>
      <c r="W93" s="11">
        <f t="shared" si="94"/>
        <v>-1.0734613539272964E-2</v>
      </c>
      <c r="X93" s="11">
        <f t="shared" si="95"/>
        <v>-1.217998157191269E-2</v>
      </c>
      <c r="Y93" s="11">
        <f t="shared" si="96"/>
        <v>-9.7425357312937999E-3</v>
      </c>
      <c r="Z93" s="4">
        <f t="shared" si="118"/>
        <v>16701.338396996838</v>
      </c>
      <c r="AA93" s="4">
        <f t="shared" si="119"/>
        <v>28018.272080687871</v>
      </c>
      <c r="AB93" s="4">
        <f t="shared" si="120"/>
        <v>15267.798742939522</v>
      </c>
      <c r="AC93" s="12">
        <f t="shared" si="100"/>
        <v>1.9920743075176359</v>
      </c>
      <c r="AD93" s="12">
        <f t="shared" si="101"/>
        <v>2.9071811863199799</v>
      </c>
      <c r="AE93" s="12">
        <f t="shared" si="102"/>
        <v>3.3669224270592024</v>
      </c>
      <c r="AF93" s="11">
        <f t="shared" si="103"/>
        <v>-4.0504037456468023E-3</v>
      </c>
      <c r="AG93" s="11">
        <f t="shared" si="104"/>
        <v>2.9673830763510267E-4</v>
      </c>
      <c r="AH93" s="11">
        <f t="shared" si="105"/>
        <v>9.7937136394747881E-3</v>
      </c>
      <c r="AI93" s="1">
        <f t="shared" si="63"/>
        <v>148831.37892238254</v>
      </c>
      <c r="AJ93" s="1">
        <f t="shared" si="64"/>
        <v>40589.292766254308</v>
      </c>
      <c r="AK93" s="1">
        <f t="shared" si="65"/>
        <v>15948.288894761157</v>
      </c>
      <c r="AL93" s="10">
        <f t="shared" si="106"/>
        <v>28.606697041193801</v>
      </c>
      <c r="AM93" s="10">
        <f t="shared" si="107"/>
        <v>5.1822029239769263</v>
      </c>
      <c r="AN93" s="10">
        <f t="shared" si="108"/>
        <v>1.8588092698998651</v>
      </c>
      <c r="AO93" s="7">
        <f t="shared" si="109"/>
        <v>1.421721299152413E-2</v>
      </c>
      <c r="AP93" s="7">
        <f t="shared" si="110"/>
        <v>1.7909938628682429E-2</v>
      </c>
      <c r="AQ93" s="7">
        <f t="shared" si="111"/>
        <v>1.6246574109933097E-2</v>
      </c>
      <c r="AR93" s="1">
        <f t="shared" si="121"/>
        <v>89464.335314491938</v>
      </c>
      <c r="AS93" s="1">
        <f t="shared" si="122"/>
        <v>25576.286181775893</v>
      </c>
      <c r="AT93" s="1">
        <f t="shared" si="123"/>
        <v>10036.756338218298</v>
      </c>
      <c r="AU93" s="1">
        <f t="shared" si="69"/>
        <v>17892.867062898389</v>
      </c>
      <c r="AV93" s="1">
        <f t="shared" si="70"/>
        <v>5115.257236355179</v>
      </c>
      <c r="AW93" s="1">
        <f t="shared" si="71"/>
        <v>2007.3512676436596</v>
      </c>
      <c r="AX93">
        <v>0</v>
      </c>
      <c r="AY93">
        <v>0</v>
      </c>
      <c r="AZ93">
        <v>0</v>
      </c>
      <c r="BA93">
        <f t="shared" si="124"/>
        <v>0</v>
      </c>
      <c r="BB93">
        <f t="shared" si="130"/>
        <v>0</v>
      </c>
      <c r="BC93">
        <f t="shared" si="125"/>
        <v>0</v>
      </c>
      <c r="BD93">
        <f t="shared" si="126"/>
        <v>0</v>
      </c>
      <c r="BE93">
        <f t="shared" si="127"/>
        <v>0</v>
      </c>
      <c r="BF93">
        <f t="shared" si="128"/>
        <v>0</v>
      </c>
      <c r="BG93">
        <f t="shared" si="129"/>
        <v>0</v>
      </c>
      <c r="BH93">
        <f t="shared" si="131"/>
        <v>0</v>
      </c>
      <c r="BI93">
        <f t="shared" si="132"/>
        <v>0</v>
      </c>
      <c r="BJ93">
        <f t="shared" si="133"/>
        <v>0</v>
      </c>
      <c r="BK93" s="7">
        <f t="shared" si="134"/>
        <v>4.7457931157723426E-2</v>
      </c>
      <c r="BL93" s="8">
        <f>BL$3*temperature!$I203+BL$4*temperature!$I203^2+BL$5*temperature!$I203^6</f>
        <v>2.5754800523745587</v>
      </c>
      <c r="BM93" s="8">
        <f>BM$3*temperature!$I203+BM$4*temperature!$I203^2+BM$5*temperature!$I203^6</f>
        <v>0.37868855353616571</v>
      </c>
      <c r="BN93" s="8">
        <f>BN$3*temperature!$I203+BN$4*temperature!$I203^2+BN$5*temperature!$I203^6</f>
        <v>-1.0756994756693583</v>
      </c>
      <c r="BO93" s="8"/>
      <c r="BP93" s="8"/>
      <c r="BQ93" s="8"/>
    </row>
    <row r="94" spans="1:69" x14ac:dyDescent="0.3">
      <c r="A94">
        <f t="shared" si="72"/>
        <v>2048</v>
      </c>
      <c r="B94" s="4">
        <f t="shared" si="73"/>
        <v>1152.5267737099612</v>
      </c>
      <c r="C94" s="4">
        <f t="shared" si="74"/>
        <v>2899.9910390196028</v>
      </c>
      <c r="D94" s="4">
        <f t="shared" si="75"/>
        <v>4179.0321278972297</v>
      </c>
      <c r="E94" s="11">
        <f t="shared" si="76"/>
        <v>5.8495838818940651E-4</v>
      </c>
      <c r="F94" s="11">
        <f t="shared" si="77"/>
        <v>1.1524072493990149E-3</v>
      </c>
      <c r="G94" s="11">
        <f t="shared" si="78"/>
        <v>2.3525984060580145E-3</v>
      </c>
      <c r="H94" s="4">
        <f t="shared" si="79"/>
        <v>91029.060352016313</v>
      </c>
      <c r="I94" s="4">
        <f t="shared" si="80"/>
        <v>26158.935059491807</v>
      </c>
      <c r="J94" s="4">
        <f t="shared" si="81"/>
        <v>10258.621624741383</v>
      </c>
      <c r="K94" s="4">
        <f t="shared" si="82"/>
        <v>78982.16547195302</v>
      </c>
      <c r="L94" s="4">
        <f t="shared" si="83"/>
        <v>9020.3503071289942</v>
      </c>
      <c r="M94" s="4">
        <f t="shared" si="84"/>
        <v>2454.7841009069316</v>
      </c>
      <c r="N94" s="11">
        <f t="shared" si="85"/>
        <v>1.6895089530011953E-2</v>
      </c>
      <c r="O94" s="11">
        <f t="shared" si="86"/>
        <v>2.1603520838707535E-2</v>
      </c>
      <c r="P94" s="11">
        <f t="shared" si="87"/>
        <v>1.9706318286736524E-2</v>
      </c>
      <c r="Q94" s="4">
        <f t="shared" si="88"/>
        <v>8496.8880588313514</v>
      </c>
      <c r="R94" s="4">
        <f t="shared" si="89"/>
        <v>9841.1253536664608</v>
      </c>
      <c r="S94" s="4">
        <f t="shared" si="90"/>
        <v>4647.3071610605766</v>
      </c>
      <c r="T94" s="4">
        <f t="shared" si="91"/>
        <v>93.342587806281173</v>
      </c>
      <c r="U94" s="4">
        <f t="shared" si="92"/>
        <v>376.20512193196464</v>
      </c>
      <c r="V94" s="4">
        <f t="shared" si="93"/>
        <v>453.01477440715468</v>
      </c>
      <c r="W94" s="11">
        <f t="shared" si="94"/>
        <v>-1.0734613539272964E-2</v>
      </c>
      <c r="X94" s="11">
        <f t="shared" si="95"/>
        <v>-1.217998157191269E-2</v>
      </c>
      <c r="Y94" s="11">
        <f t="shared" si="96"/>
        <v>-9.7425357312937999E-3</v>
      </c>
      <c r="Z94" s="4">
        <f t="shared" si="118"/>
        <v>16747.880638013557</v>
      </c>
      <c r="AA94" s="4">
        <f t="shared" si="119"/>
        <v>28326.004249161986</v>
      </c>
      <c r="AB94" s="4">
        <f t="shared" si="120"/>
        <v>15610.736586987276</v>
      </c>
      <c r="AC94" s="12">
        <f t="shared" si="100"/>
        <v>1.9840056022808596</v>
      </c>
      <c r="AD94" s="12">
        <f t="shared" si="101"/>
        <v>2.9080438583451973</v>
      </c>
      <c r="AE94" s="12">
        <f t="shared" si="102"/>
        <v>3.3998971011561459</v>
      </c>
      <c r="AF94" s="11">
        <f t="shared" si="103"/>
        <v>-4.0504037456468023E-3</v>
      </c>
      <c r="AG94" s="11">
        <f t="shared" si="104"/>
        <v>2.9673830763510267E-4</v>
      </c>
      <c r="AH94" s="11">
        <f t="shared" si="105"/>
        <v>9.7937136394747881E-3</v>
      </c>
      <c r="AI94" s="1">
        <f t="shared" si="63"/>
        <v>151841.10809304268</v>
      </c>
      <c r="AJ94" s="1">
        <f t="shared" si="64"/>
        <v>41645.620725984059</v>
      </c>
      <c r="AK94" s="1">
        <f t="shared" si="65"/>
        <v>16360.811272928702</v>
      </c>
      <c r="AL94" s="10">
        <f t="shared" si="106"/>
        <v>29.009337470964269</v>
      </c>
      <c r="AM94" s="10">
        <f t="shared" si="107"/>
        <v>5.2740877309434335</v>
      </c>
      <c r="AN94" s="10">
        <f t="shared" si="108"/>
        <v>1.888706559633927</v>
      </c>
      <c r="AO94" s="7">
        <f t="shared" si="109"/>
        <v>1.4075040861608889E-2</v>
      </c>
      <c r="AP94" s="7">
        <f t="shared" si="110"/>
        <v>1.7730839242395605E-2</v>
      </c>
      <c r="AQ94" s="7">
        <f t="shared" si="111"/>
        <v>1.6084108368833765E-2</v>
      </c>
      <c r="AR94" s="1">
        <f t="shared" si="121"/>
        <v>91029.060352016313</v>
      </c>
      <c r="AS94" s="1">
        <f t="shared" si="122"/>
        <v>26158.935059491807</v>
      </c>
      <c r="AT94" s="1">
        <f t="shared" si="123"/>
        <v>10258.621624741383</v>
      </c>
      <c r="AU94" s="1">
        <f t="shared" si="69"/>
        <v>18205.812070403263</v>
      </c>
      <c r="AV94" s="1">
        <f t="shared" si="70"/>
        <v>5231.7870118983619</v>
      </c>
      <c r="AW94" s="1">
        <f t="shared" si="71"/>
        <v>2051.7243249482767</v>
      </c>
      <c r="AX94">
        <v>0</v>
      </c>
      <c r="AY94">
        <v>0</v>
      </c>
      <c r="AZ94">
        <v>0</v>
      </c>
      <c r="BA94">
        <f t="shared" si="124"/>
        <v>0</v>
      </c>
      <c r="BB94">
        <f t="shared" si="130"/>
        <v>0</v>
      </c>
      <c r="BC94">
        <f t="shared" si="125"/>
        <v>0</v>
      </c>
      <c r="BD94">
        <f t="shared" si="126"/>
        <v>0</v>
      </c>
      <c r="BE94">
        <f t="shared" si="127"/>
        <v>0</v>
      </c>
      <c r="BF94">
        <f t="shared" si="128"/>
        <v>0</v>
      </c>
      <c r="BG94">
        <f t="shared" si="129"/>
        <v>0</v>
      </c>
      <c r="BH94">
        <f t="shared" si="131"/>
        <v>0</v>
      </c>
      <c r="BI94">
        <f t="shared" si="132"/>
        <v>0</v>
      </c>
      <c r="BJ94">
        <f t="shared" si="133"/>
        <v>0</v>
      </c>
      <c r="BK94" s="7">
        <f t="shared" si="134"/>
        <v>4.7231427809966114E-2</v>
      </c>
      <c r="BL94" s="8">
        <f>BL$3*temperature!$I204+BL$4*temperature!$I204^2+BL$5*temperature!$I204^6</f>
        <v>2.4546962869625215</v>
      </c>
      <c r="BM94" s="8">
        <f>BM$3*temperature!$I204+BM$4*temperature!$I204^2+BM$5*temperature!$I204^6</f>
        <v>0.26191925231096036</v>
      </c>
      <c r="BN94" s="8">
        <f>BN$3*temperature!$I204+BN$4*temperature!$I204^2+BN$5*temperature!$I204^6</f>
        <v>-1.1866012007916007</v>
      </c>
      <c r="BO94" s="8"/>
      <c r="BP94" s="8"/>
      <c r="BQ94" s="8"/>
    </row>
    <row r="95" spans="1:69" x14ac:dyDescent="0.3">
      <c r="A95">
        <f t="shared" si="72"/>
        <v>2049</v>
      </c>
      <c r="B95" s="4">
        <f t="shared" si="73"/>
        <v>1153.167244903661</v>
      </c>
      <c r="C95" s="4">
        <f t="shared" si="74"/>
        <v>2903.1659111813333</v>
      </c>
      <c r="D95" s="4">
        <f t="shared" si="75"/>
        <v>4188.3721330040389</v>
      </c>
      <c r="E95" s="11">
        <f t="shared" si="76"/>
        <v>5.5571046877993615E-4</v>
      </c>
      <c r="F95" s="11">
        <f t="shared" si="77"/>
        <v>1.0947868869290642E-3</v>
      </c>
      <c r="G95" s="11">
        <f t="shared" si="78"/>
        <v>2.2349684857551136E-3</v>
      </c>
      <c r="H95" s="4">
        <f t="shared" si="79"/>
        <v>92593.980959428911</v>
      </c>
      <c r="I95" s="4">
        <f t="shared" si="80"/>
        <v>26745.444185734679</v>
      </c>
      <c r="J95" s="4">
        <f t="shared" si="81"/>
        <v>10481.356162214142</v>
      </c>
      <c r="K95" s="4">
        <f t="shared" si="82"/>
        <v>80295.361638687958</v>
      </c>
      <c r="L95" s="4">
        <f t="shared" si="83"/>
        <v>9212.5097235147787</v>
      </c>
      <c r="M95" s="4">
        <f t="shared" si="84"/>
        <v>2502.4892319433343</v>
      </c>
      <c r="N95" s="11">
        <f t="shared" si="85"/>
        <v>1.6626489776369269E-2</v>
      </c>
      <c r="O95" s="11">
        <f t="shared" si="86"/>
        <v>2.1302877365407369E-2</v>
      </c>
      <c r="P95" s="11">
        <f t="shared" si="87"/>
        <v>1.9433534305024036E-2</v>
      </c>
      <c r="Q95" s="4">
        <f t="shared" si="88"/>
        <v>8550.1829433019757</v>
      </c>
      <c r="R95" s="4">
        <f t="shared" si="89"/>
        <v>9939.220880189494</v>
      </c>
      <c r="S95" s="4">
        <f t="shared" si="90"/>
        <v>4701.9495995420639</v>
      </c>
      <c r="T95" s="4">
        <f t="shared" si="91"/>
        <v>92.340591199425091</v>
      </c>
      <c r="U95" s="4">
        <f t="shared" si="92"/>
        <v>371.62295047957417</v>
      </c>
      <c r="V95" s="4">
        <f t="shared" si="93"/>
        <v>448.60126178068896</v>
      </c>
      <c r="W95" s="11">
        <f t="shared" si="94"/>
        <v>-1.0734613539272964E-2</v>
      </c>
      <c r="X95" s="11">
        <f t="shared" si="95"/>
        <v>-1.217998157191269E-2</v>
      </c>
      <c r="Y95" s="11">
        <f t="shared" si="96"/>
        <v>-9.7425357312937999E-3</v>
      </c>
      <c r="Z95" s="4">
        <f t="shared" si="118"/>
        <v>16789.59231666346</v>
      </c>
      <c r="AA95" s="4">
        <f t="shared" si="119"/>
        <v>28626.916326682614</v>
      </c>
      <c r="AB95" s="4">
        <f t="shared" si="120"/>
        <v>15955.11040649574</v>
      </c>
      <c r="AC95" s="12">
        <f t="shared" si="100"/>
        <v>1.9759695785579969</v>
      </c>
      <c r="AD95" s="12">
        <f t="shared" si="101"/>
        <v>2.9089067863582514</v>
      </c>
      <c r="AE95" s="12">
        <f t="shared" si="102"/>
        <v>3.4331947197685495</v>
      </c>
      <c r="AF95" s="11">
        <f t="shared" si="103"/>
        <v>-4.0504037456468023E-3</v>
      </c>
      <c r="AG95" s="11">
        <f t="shared" si="104"/>
        <v>2.9673830763510267E-4</v>
      </c>
      <c r="AH95" s="11">
        <f t="shared" si="105"/>
        <v>9.7937136394747881E-3</v>
      </c>
      <c r="AI95" s="1">
        <f t="shared" si="63"/>
        <v>154862.8093541417</v>
      </c>
      <c r="AJ95" s="1">
        <f t="shared" si="64"/>
        <v>42712.845665284018</v>
      </c>
      <c r="AK95" s="1">
        <f t="shared" si="65"/>
        <v>16776.454470584111</v>
      </c>
      <c r="AL95" s="10">
        <f t="shared" si="106"/>
        <v>29.413562005133574</v>
      </c>
      <c r="AM95" s="10">
        <f t="shared" si="107"/>
        <v>5.3666665926340062</v>
      </c>
      <c r="AN95" s="10">
        <f t="shared" si="108"/>
        <v>1.9187809390061856</v>
      </c>
      <c r="AO95" s="7">
        <f t="shared" si="109"/>
        <v>1.39342904529928E-2</v>
      </c>
      <c r="AP95" s="7">
        <f t="shared" si="110"/>
        <v>1.755353084997165E-2</v>
      </c>
      <c r="AQ95" s="7">
        <f t="shared" si="111"/>
        <v>1.5923267285145426E-2</v>
      </c>
      <c r="AR95" s="1">
        <f t="shared" si="121"/>
        <v>92593.980959428911</v>
      </c>
      <c r="AS95" s="1">
        <f t="shared" si="122"/>
        <v>26745.444185734679</v>
      </c>
      <c r="AT95" s="1">
        <f t="shared" si="123"/>
        <v>10481.356162214142</v>
      </c>
      <c r="AU95" s="1">
        <f t="shared" si="69"/>
        <v>18518.796191885784</v>
      </c>
      <c r="AV95" s="1">
        <f t="shared" si="70"/>
        <v>5349.0888371469364</v>
      </c>
      <c r="AW95" s="1">
        <f t="shared" si="71"/>
        <v>2096.2712324428285</v>
      </c>
      <c r="AX95">
        <v>0</v>
      </c>
      <c r="AY95">
        <v>0</v>
      </c>
      <c r="AZ95">
        <v>0</v>
      </c>
      <c r="BA95">
        <f t="shared" si="124"/>
        <v>0</v>
      </c>
      <c r="BB95">
        <f t="shared" si="130"/>
        <v>0</v>
      </c>
      <c r="BC95">
        <f t="shared" si="125"/>
        <v>0</v>
      </c>
      <c r="BD95">
        <f t="shared" si="126"/>
        <v>0</v>
      </c>
      <c r="BE95">
        <f t="shared" si="127"/>
        <v>0</v>
      </c>
      <c r="BF95">
        <f t="shared" si="128"/>
        <v>0</v>
      </c>
      <c r="BG95">
        <f t="shared" si="129"/>
        <v>0</v>
      </c>
      <c r="BH95">
        <f t="shared" si="131"/>
        <v>0</v>
      </c>
      <c r="BI95">
        <f t="shared" si="132"/>
        <v>0</v>
      </c>
      <c r="BJ95">
        <f t="shared" si="133"/>
        <v>0</v>
      </c>
      <c r="BK95" s="7">
        <f t="shared" si="134"/>
        <v>4.7003359996420552E-2</v>
      </c>
      <c r="BL95" s="8">
        <f>BL$3*temperature!$I205+BL$4*temperature!$I205^2+BL$5*temperature!$I205^6</f>
        <v>2.32695540518454</v>
      </c>
      <c r="BM95" s="8">
        <f>BM$3*temperature!$I205+BM$4*temperature!$I205^2+BM$5*temperature!$I205^6</f>
        <v>0.13979494911927848</v>
      </c>
      <c r="BN95" s="8">
        <f>BN$3*temperature!$I205+BN$4*temperature!$I205^2+BN$5*temperature!$I205^6</f>
        <v>-1.3016568055575126</v>
      </c>
      <c r="BO95" s="8"/>
      <c r="BP95" s="8"/>
      <c r="BQ95" s="8"/>
    </row>
    <row r="96" spans="1:69" x14ac:dyDescent="0.3">
      <c r="A96">
        <f t="shared" si="72"/>
        <v>2050</v>
      </c>
      <c r="B96" s="4">
        <f t="shared" si="73"/>
        <v>1153.7760306583957</v>
      </c>
      <c r="C96" s="4">
        <f t="shared" si="74"/>
        <v>2906.1853417529674</v>
      </c>
      <c r="D96" s="4">
        <f t="shared" si="75"/>
        <v>4197.2649687417243</v>
      </c>
      <c r="E96" s="11">
        <f t="shared" si="76"/>
        <v>5.2792494534093935E-4</v>
      </c>
      <c r="F96" s="11">
        <f t="shared" si="77"/>
        <v>1.0400475425826109E-3</v>
      </c>
      <c r="G96" s="11">
        <f t="shared" si="78"/>
        <v>2.123220061467358E-3</v>
      </c>
      <c r="H96" s="4">
        <f t="shared" si="79"/>
        <v>94158.354468574791</v>
      </c>
      <c r="I96" s="4">
        <f t="shared" si="80"/>
        <v>27335.597925259106</v>
      </c>
      <c r="J96" s="4">
        <f t="shared" si="81"/>
        <v>10704.885842678212</v>
      </c>
      <c r="K96" s="4">
        <f t="shared" si="82"/>
        <v>81608.866856805704</v>
      </c>
      <c r="L96" s="4">
        <f t="shared" si="83"/>
        <v>9406.0064003938169</v>
      </c>
      <c r="M96" s="4">
        <f t="shared" si="84"/>
        <v>2550.4431867896519</v>
      </c>
      <c r="N96" s="11">
        <f t="shared" si="85"/>
        <v>1.635841960620632E-2</v>
      </c>
      <c r="O96" s="11">
        <f t="shared" si="86"/>
        <v>2.1003687668859738E-2</v>
      </c>
      <c r="P96" s="11">
        <f t="shared" si="87"/>
        <v>1.9162501973716273E-2</v>
      </c>
      <c r="Q96" s="4">
        <f t="shared" si="88"/>
        <v>8601.3045379327359</v>
      </c>
      <c r="R96" s="4">
        <f t="shared" si="89"/>
        <v>10034.804778261458</v>
      </c>
      <c r="S96" s="4">
        <f t="shared" si="90"/>
        <v>4755.4394447053028</v>
      </c>
      <c r="T96" s="4">
        <f t="shared" si="91"/>
        <v>91.349350638911275</v>
      </c>
      <c r="U96" s="4">
        <f t="shared" si="92"/>
        <v>367.09658979103313</v>
      </c>
      <c r="V96" s="4">
        <f t="shared" si="93"/>
        <v>444.23074795868712</v>
      </c>
      <c r="W96" s="11">
        <f t="shared" si="94"/>
        <v>-1.0734613539272964E-2</v>
      </c>
      <c r="X96" s="11">
        <f t="shared" si="95"/>
        <v>-1.217998157191269E-2</v>
      </c>
      <c r="Y96" s="11">
        <f t="shared" si="96"/>
        <v>-9.7425357312937999E-3</v>
      </c>
      <c r="Z96" s="4">
        <f t="shared" si="118"/>
        <v>16826.470215209658</v>
      </c>
      <c r="AA96" s="4">
        <f t="shared" si="119"/>
        <v>28920.846446696949</v>
      </c>
      <c r="AB96" s="4">
        <f t="shared" si="120"/>
        <v>16300.805602550043</v>
      </c>
      <c r="AC96" s="12">
        <f t="shared" si="100"/>
        <v>1.9679661039757215</v>
      </c>
      <c r="AD96" s="12">
        <f t="shared" si="101"/>
        <v>2.9097699704351037</v>
      </c>
      <c r="AE96" s="12">
        <f t="shared" si="102"/>
        <v>3.4668184457225197</v>
      </c>
      <c r="AF96" s="11">
        <f t="shared" si="103"/>
        <v>-4.0504037456468023E-3</v>
      </c>
      <c r="AG96" s="11">
        <f t="shared" si="104"/>
        <v>2.9673830763510267E-4</v>
      </c>
      <c r="AH96" s="11">
        <f t="shared" si="105"/>
        <v>9.7937136394747881E-3</v>
      </c>
      <c r="AI96" s="1">
        <f t="shared" si="63"/>
        <v>157895.32461061332</v>
      </c>
      <c r="AJ96" s="1">
        <f t="shared" si="64"/>
        <v>43790.649935902547</v>
      </c>
      <c r="AK96" s="1">
        <f t="shared" si="65"/>
        <v>17195.080255968529</v>
      </c>
      <c r="AL96" s="10">
        <f t="shared" si="106"/>
        <v>29.819320550207852</v>
      </c>
      <c r="AM96" s="10">
        <f t="shared" si="107"/>
        <v>5.4599285007533664</v>
      </c>
      <c r="AN96" s="10">
        <f t="shared" si="108"/>
        <v>1.9490286681420892</v>
      </c>
      <c r="AO96" s="7">
        <f t="shared" si="109"/>
        <v>1.3794947548462872E-2</v>
      </c>
      <c r="AP96" s="7">
        <f t="shared" si="110"/>
        <v>1.7377995541471934E-2</v>
      </c>
      <c r="AQ96" s="7">
        <f t="shared" si="111"/>
        <v>1.5764034612293972E-2</v>
      </c>
      <c r="AR96" s="1">
        <f t="shared" si="121"/>
        <v>94158.354468574791</v>
      </c>
      <c r="AS96" s="1">
        <f t="shared" si="122"/>
        <v>27335.597925259106</v>
      </c>
      <c r="AT96" s="1">
        <f t="shared" si="123"/>
        <v>10704.885842678212</v>
      </c>
      <c r="AU96" s="1">
        <f t="shared" si="69"/>
        <v>18831.67089371496</v>
      </c>
      <c r="AV96" s="1">
        <f t="shared" si="70"/>
        <v>5467.1195850518216</v>
      </c>
      <c r="AW96" s="1">
        <f t="shared" si="71"/>
        <v>2140.9771685356422</v>
      </c>
      <c r="AX96">
        <v>0</v>
      </c>
      <c r="AY96">
        <v>0</v>
      </c>
      <c r="AZ96">
        <v>0</v>
      </c>
      <c r="BA96">
        <f t="shared" si="124"/>
        <v>0</v>
      </c>
      <c r="BB96">
        <f t="shared" si="130"/>
        <v>0</v>
      </c>
      <c r="BC96">
        <f t="shared" si="125"/>
        <v>0</v>
      </c>
      <c r="BD96">
        <f t="shared" si="126"/>
        <v>0</v>
      </c>
      <c r="BE96">
        <f t="shared" si="127"/>
        <v>0</v>
      </c>
      <c r="BF96">
        <f t="shared" si="128"/>
        <v>0</v>
      </c>
      <c r="BG96">
        <f t="shared" si="129"/>
        <v>0</v>
      </c>
      <c r="BH96">
        <f t="shared" si="131"/>
        <v>0</v>
      </c>
      <c r="BI96">
        <f t="shared" si="132"/>
        <v>0</v>
      </c>
      <c r="BJ96">
        <f t="shared" si="133"/>
        <v>0</v>
      </c>
      <c r="BK96" s="7">
        <f t="shared" si="134"/>
        <v>4.677384688593908E-2</v>
      </c>
      <c r="BL96" s="8">
        <f>BL$3*temperature!$I206+BL$4*temperature!$I206^2+BL$5*temperature!$I206^6</f>
        <v>2.1921552879001389</v>
      </c>
      <c r="BM96" s="8">
        <f>BM$3*temperature!$I206+BM$4*temperature!$I206^2+BM$5*temperature!$I206^6</f>
        <v>1.2248018710554476E-2</v>
      </c>
      <c r="BN96" s="8">
        <f>BN$3*temperature!$I206+BN$4*temperature!$I206^2+BN$5*temperature!$I206^6</f>
        <v>-1.4209093729379756</v>
      </c>
      <c r="BO96" s="8"/>
      <c r="BP96" s="8"/>
      <c r="BQ96" s="8"/>
    </row>
    <row r="97" spans="1:69" x14ac:dyDescent="0.3">
      <c r="A97">
        <f t="shared" si="72"/>
        <v>2051</v>
      </c>
      <c r="B97" s="4">
        <f t="shared" si="73"/>
        <v>1154.3546824489206</v>
      </c>
      <c r="C97" s="4">
        <f t="shared" si="74"/>
        <v>2909.0567841297984</v>
      </c>
      <c r="D97" s="4">
        <f t="shared" si="75"/>
        <v>4205.7311000674044</v>
      </c>
      <c r="E97" s="11">
        <f t="shared" si="76"/>
        <v>5.0152869807389231E-4</v>
      </c>
      <c r="F97" s="11">
        <f t="shared" si="77"/>
        <v>9.8804516545348024E-4</v>
      </c>
      <c r="G97" s="11">
        <f t="shared" si="78"/>
        <v>2.01705905839399E-3</v>
      </c>
      <c r="H97" s="4">
        <f t="shared" si="79"/>
        <v>95721.428388543049</v>
      </c>
      <c r="I97" s="4">
        <f t="shared" si="80"/>
        <v>27929.175654095754</v>
      </c>
      <c r="J97" s="4">
        <f t="shared" si="81"/>
        <v>10929.136043921782</v>
      </c>
      <c r="K97" s="4">
        <f t="shared" si="82"/>
        <v>82922.0254778831</v>
      </c>
      <c r="L97" s="4">
        <f t="shared" si="83"/>
        <v>9600.7667524614353</v>
      </c>
      <c r="M97" s="4">
        <f t="shared" si="84"/>
        <v>2598.6292950936931</v>
      </c>
      <c r="N97" s="11">
        <f t="shared" si="85"/>
        <v>1.6090881685461023E-2</v>
      </c>
      <c r="O97" s="11">
        <f t="shared" si="86"/>
        <v>2.0705955724149128E-2</v>
      </c>
      <c r="P97" s="11">
        <f t="shared" si="87"/>
        <v>1.8893229440917203E-2</v>
      </c>
      <c r="Q97" s="4">
        <f t="shared" si="88"/>
        <v>8650.2258951254771</v>
      </c>
      <c r="R97" s="4">
        <f t="shared" si="89"/>
        <v>10127.827378646631</v>
      </c>
      <c r="S97" s="4">
        <f t="shared" si="90"/>
        <v>4807.7577005696985</v>
      </c>
      <c r="T97" s="4">
        <f t="shared" si="91"/>
        <v>90.368750662739032</v>
      </c>
      <c r="U97" s="4">
        <f t="shared" si="92"/>
        <v>362.62536009226636</v>
      </c>
      <c r="V97" s="4">
        <f t="shared" si="93"/>
        <v>439.90281402376024</v>
      </c>
      <c r="W97" s="11">
        <f t="shared" si="94"/>
        <v>-1.0734613539272964E-2</v>
      </c>
      <c r="X97" s="11">
        <f t="shared" si="95"/>
        <v>-1.217998157191269E-2</v>
      </c>
      <c r="Y97" s="11">
        <f t="shared" si="96"/>
        <v>-9.7425357312937999E-3</v>
      </c>
      <c r="Z97" s="4">
        <f t="shared" si="118"/>
        <v>16858.514289479492</v>
      </c>
      <c r="AA97" s="4">
        <f t="shared" si="119"/>
        <v>29207.638056975506</v>
      </c>
      <c r="AB97" s="4">
        <f t="shared" si="120"/>
        <v>16647.706748747187</v>
      </c>
      <c r="AC97" s="12">
        <f t="shared" si="100"/>
        <v>1.9599950466968723</v>
      </c>
      <c r="AD97" s="12">
        <f t="shared" si="101"/>
        <v>2.9106334106517382</v>
      </c>
      <c r="AE97" s="12">
        <f t="shared" si="102"/>
        <v>3.500771472819975</v>
      </c>
      <c r="AF97" s="11">
        <f t="shared" si="103"/>
        <v>-4.0504037456468023E-3</v>
      </c>
      <c r="AG97" s="11">
        <f t="shared" si="104"/>
        <v>2.9673830763510267E-4</v>
      </c>
      <c r="AH97" s="11">
        <f t="shared" si="105"/>
        <v>9.7937136394747881E-3</v>
      </c>
      <c r="AI97" s="1">
        <f t="shared" si="63"/>
        <v>160937.46304326697</v>
      </c>
      <c r="AJ97" s="1">
        <f t="shared" si="64"/>
        <v>44878.704527364112</v>
      </c>
      <c r="AK97" s="1">
        <f t="shared" si="65"/>
        <v>17616.549398907318</v>
      </c>
      <c r="AL97" s="10">
        <f t="shared" si="106"/>
        <v>30.22656295349956</v>
      </c>
      <c r="AM97" s="10">
        <f t="shared" si="107"/>
        <v>5.5538622877647859</v>
      </c>
      <c r="AN97" s="10">
        <f t="shared" si="108"/>
        <v>1.979445977973185</v>
      </c>
      <c r="AO97" s="7">
        <f t="shared" si="109"/>
        <v>1.3656998072978243E-2</v>
      </c>
      <c r="AP97" s="7">
        <f t="shared" si="110"/>
        <v>1.7204215586057215E-2</v>
      </c>
      <c r="AQ97" s="7">
        <f t="shared" si="111"/>
        <v>1.5606394266171032E-2</v>
      </c>
      <c r="AR97" s="1">
        <f t="shared" si="121"/>
        <v>95721.428388543049</v>
      </c>
      <c r="AS97" s="1">
        <f t="shared" si="122"/>
        <v>27929.175654095754</v>
      </c>
      <c r="AT97" s="1">
        <f t="shared" si="123"/>
        <v>10929.136043921782</v>
      </c>
      <c r="AU97" s="1">
        <f t="shared" si="69"/>
        <v>19144.285677708609</v>
      </c>
      <c r="AV97" s="1">
        <f t="shared" si="70"/>
        <v>5585.8351308191513</v>
      </c>
      <c r="AW97" s="1">
        <f t="shared" si="71"/>
        <v>2185.8272087843566</v>
      </c>
      <c r="AX97">
        <v>0.05</v>
      </c>
      <c r="AY97">
        <v>0.05</v>
      </c>
      <c r="AZ97">
        <v>0.05</v>
      </c>
      <c r="BA97">
        <f t="shared" si="124"/>
        <v>0.05</v>
      </c>
      <c r="BB97">
        <f t="shared" si="130"/>
        <v>2.5000000000000006E-4</v>
      </c>
      <c r="BC97">
        <f t="shared" si="125"/>
        <v>2.5000000000000006E-4</v>
      </c>
      <c r="BD97">
        <f t="shared" si="126"/>
        <v>2.5000000000000006E-4</v>
      </c>
      <c r="BE97">
        <f t="shared" si="127"/>
        <v>23.930357097135769</v>
      </c>
      <c r="BF97">
        <f t="shared" si="128"/>
        <v>6.9822939135239404</v>
      </c>
      <c r="BG97">
        <f t="shared" si="129"/>
        <v>2.7322840109804463</v>
      </c>
      <c r="BH97">
        <f t="shared" si="131"/>
        <v>56.779278852750238</v>
      </c>
      <c r="BI97">
        <f t="shared" si="132"/>
        <v>9.5622849063023025</v>
      </c>
      <c r="BJ97">
        <f t="shared" si="133"/>
        <v>6.5649498810064335</v>
      </c>
      <c r="BK97" s="7">
        <f t="shared" si="134"/>
        <v>4.6543005289391343E-2</v>
      </c>
      <c r="BL97" s="8">
        <f>BL$3*temperature!$I207+BL$4*temperature!$I207^2+BL$5*temperature!$I207^6</f>
        <v>2.0502000911649443</v>
      </c>
      <c r="BM97" s="8">
        <f>BM$3*temperature!$I207+BM$4*temperature!$I207^2+BM$5*temperature!$I207^6</f>
        <v>-0.12078443709756925</v>
      </c>
      <c r="BN97" s="8">
        <f>BN$3*temperature!$I207+BN$4*temperature!$I207^2+BN$5*temperature!$I207^6</f>
        <v>-1.5443984071097363</v>
      </c>
      <c r="BO97" s="8"/>
      <c r="BP97" s="8"/>
      <c r="BQ97" s="8"/>
    </row>
    <row r="98" spans="1:69" x14ac:dyDescent="0.3">
      <c r="A98">
        <f t="shared" si="72"/>
        <v>2052</v>
      </c>
      <c r="B98" s="4">
        <f t="shared" si="73"/>
        <v>1154.9046773498744</v>
      </c>
      <c r="C98" s="4">
        <f t="shared" si="74"/>
        <v>2911.7873496468078</v>
      </c>
      <c r="D98" s="4">
        <f t="shared" si="75"/>
        <v>4213.7901476793368</v>
      </c>
      <c r="E98" s="11">
        <f t="shared" si="76"/>
        <v>4.764522631701977E-4</v>
      </c>
      <c r="F98" s="11">
        <f t="shared" si="77"/>
        <v>9.3864290718080623E-4</v>
      </c>
      <c r="G98" s="11">
        <f t="shared" si="78"/>
        <v>1.9162061054742905E-3</v>
      </c>
      <c r="H98" s="4">
        <f t="shared" si="79"/>
        <v>97258.609380571841</v>
      </c>
      <c r="I98" s="4">
        <f t="shared" si="80"/>
        <v>28518.811854513657</v>
      </c>
      <c r="J98" s="4">
        <f t="shared" si="81"/>
        <v>11151.19941553745</v>
      </c>
      <c r="K98" s="4">
        <f t="shared" si="82"/>
        <v>84213.5383880757</v>
      </c>
      <c r="L98" s="4">
        <f t="shared" si="83"/>
        <v>9794.2632582605711</v>
      </c>
      <c r="M98" s="4">
        <f t="shared" si="84"/>
        <v>2646.3585097323266</v>
      </c>
      <c r="N98" s="11">
        <f t="shared" si="85"/>
        <v>1.5575028501167987E-2</v>
      </c>
      <c r="O98" s="11">
        <f t="shared" si="86"/>
        <v>2.0154276297726703E-2</v>
      </c>
      <c r="P98" s="11">
        <f t="shared" si="87"/>
        <v>1.836707326002518E-2</v>
      </c>
      <c r="Q98" s="4">
        <f t="shared" si="88"/>
        <v>8694.7910101851339</v>
      </c>
      <c r="R98" s="4">
        <f t="shared" si="89"/>
        <v>10215.68337971031</v>
      </c>
      <c r="S98" s="4">
        <f t="shared" si="90"/>
        <v>4857.6525391615023</v>
      </c>
      <c r="T98" s="4">
        <f t="shared" si="91"/>
        <v>89.398677048347608</v>
      </c>
      <c r="U98" s="4">
        <f t="shared" si="92"/>
        <v>358.20858988883435</v>
      </c>
      <c r="V98" s="4">
        <f t="shared" si="93"/>
        <v>435.61704513983705</v>
      </c>
      <c r="W98" s="11">
        <f t="shared" si="94"/>
        <v>-1.0734613539272964E-2</v>
      </c>
      <c r="X98" s="11">
        <f t="shared" si="95"/>
        <v>-1.217998157191269E-2</v>
      </c>
      <c r="Y98" s="11">
        <f t="shared" si="96"/>
        <v>-9.7425357312937999E-3</v>
      </c>
      <c r="Z98" s="4">
        <f t="shared" si="118"/>
        <v>16041.441355247145</v>
      </c>
      <c r="AA98" s="4">
        <f t="shared" si="119"/>
        <v>28012.78310827856</v>
      </c>
      <c r="AB98" s="4">
        <f t="shared" si="120"/>
        <v>16145.912757417931</v>
      </c>
      <c r="AC98" s="12">
        <f t="shared" si="100"/>
        <v>1.9520562754182822</v>
      </c>
      <c r="AD98" s="12">
        <f t="shared" si="101"/>
        <v>2.9114971070841613</v>
      </c>
      <c r="AE98" s="12">
        <f t="shared" si="102"/>
        <v>3.5350570261420162</v>
      </c>
      <c r="AF98" s="11">
        <f t="shared" si="103"/>
        <v>-4.0504037456468023E-3</v>
      </c>
      <c r="AG98" s="11">
        <f t="shared" si="104"/>
        <v>2.9673830763510267E-4</v>
      </c>
      <c r="AH98" s="11">
        <f t="shared" si="105"/>
        <v>9.7937136394747881E-3</v>
      </c>
      <c r="AI98" s="1">
        <f t="shared" si="63"/>
        <v>163988.00241664887</v>
      </c>
      <c r="AJ98" s="1">
        <f t="shared" si="64"/>
        <v>45976.669205446851</v>
      </c>
      <c r="AK98" s="1">
        <f t="shared" si="65"/>
        <v>18040.721667800943</v>
      </c>
      <c r="AL98" s="10">
        <f t="shared" si="106"/>
        <v>30.635239024388174</v>
      </c>
      <c r="AM98" s="10">
        <f t="shared" si="107"/>
        <v>5.6484566334574238</v>
      </c>
      <c r="AN98" s="10">
        <f t="shared" si="108"/>
        <v>2.0100290721904126</v>
      </c>
      <c r="AO98" s="7">
        <f t="shared" si="109"/>
        <v>1.352042809224846E-2</v>
      </c>
      <c r="AP98" s="7">
        <f t="shared" si="110"/>
        <v>1.7032173430196643E-2</v>
      </c>
      <c r="AQ98" s="7">
        <f t="shared" si="111"/>
        <v>1.5450330323509322E-2</v>
      </c>
      <c r="AR98" s="1">
        <f t="shared" si="121"/>
        <v>97258.609380571841</v>
      </c>
      <c r="AS98" s="1">
        <f t="shared" si="122"/>
        <v>28518.811854513657</v>
      </c>
      <c r="AT98" s="1">
        <f t="shared" si="123"/>
        <v>11151.19941553745</v>
      </c>
      <c r="AU98" s="1">
        <f t="shared" si="69"/>
        <v>19451.72187611437</v>
      </c>
      <c r="AV98" s="1">
        <f t="shared" si="70"/>
        <v>5703.7623709027321</v>
      </c>
      <c r="AW98" s="1">
        <f t="shared" si="71"/>
        <v>2230.2398831074902</v>
      </c>
      <c r="AX98">
        <v>0.05</v>
      </c>
      <c r="AY98">
        <v>0.05</v>
      </c>
      <c r="AZ98">
        <v>0.05</v>
      </c>
      <c r="BA98">
        <f t="shared" si="124"/>
        <v>4.9999999999999996E-2</v>
      </c>
      <c r="BB98">
        <f t="shared" si="130"/>
        <v>2.5000000000000006E-4</v>
      </c>
      <c r="BC98">
        <f t="shared" si="125"/>
        <v>2.5000000000000006E-4</v>
      </c>
      <c r="BD98">
        <f t="shared" si="126"/>
        <v>2.5000000000000006E-4</v>
      </c>
      <c r="BE98">
        <f t="shared" si="127"/>
        <v>24.314652345142967</v>
      </c>
      <c r="BF98">
        <f t="shared" si="128"/>
        <v>7.1297029636284162</v>
      </c>
      <c r="BG98">
        <f t="shared" si="129"/>
        <v>2.7877998538843634</v>
      </c>
      <c r="BH98">
        <f t="shared" si="131"/>
        <v>60.629595076104948</v>
      </c>
      <c r="BI98">
        <f t="shared" si="132"/>
        <v>10.180642081966342</v>
      </c>
      <c r="BJ98">
        <f t="shared" si="133"/>
        <v>6.90651534111272</v>
      </c>
      <c r="BK98" s="7">
        <f t="shared" si="134"/>
        <v>4.606010896127774E-2</v>
      </c>
      <c r="BL98" s="8">
        <f>BL$3*temperature!$I208+BL$4*temperature!$I208^2+BL$5*temperature!$I208^6</f>
        <v>1.9010004047688422</v>
      </c>
      <c r="BM98" s="8">
        <f>BM$3*temperature!$I208+BM$4*temperature!$I208^2+BM$5*temperature!$I208^6</f>
        <v>-0.25936048491714203</v>
      </c>
      <c r="BN98" s="8">
        <f>BN$3*temperature!$I208+BN$4*temperature!$I208^2+BN$5*temperature!$I208^6</f>
        <v>-1.6721597673600739</v>
      </c>
      <c r="BO98" s="8"/>
      <c r="BP98" s="8"/>
      <c r="BQ98" s="8"/>
    </row>
    <row r="99" spans="1:69" x14ac:dyDescent="0.3">
      <c r="A99">
        <f t="shared" si="72"/>
        <v>2053</v>
      </c>
      <c r="B99" s="4">
        <f t="shared" si="73"/>
        <v>1155.42742144978</v>
      </c>
      <c r="C99" s="4">
        <f t="shared" si="74"/>
        <v>2914.3838217626244</v>
      </c>
      <c r="D99" s="4">
        <f t="shared" si="75"/>
        <v>4221.4609135670989</v>
      </c>
      <c r="E99" s="11">
        <f t="shared" si="76"/>
        <v>4.5262965001168778E-4</v>
      </c>
      <c r="F99" s="11">
        <f t="shared" si="77"/>
        <v>8.9171076182176592E-4</v>
      </c>
      <c r="G99" s="11">
        <f t="shared" si="78"/>
        <v>1.820395800200576E-3</v>
      </c>
      <c r="H99" s="4">
        <f t="shared" si="79"/>
        <v>98815.811195767048</v>
      </c>
      <c r="I99" s="4">
        <f t="shared" si="80"/>
        <v>29118.219908088664</v>
      </c>
      <c r="J99" s="4">
        <f t="shared" si="81"/>
        <v>11376.534118264879</v>
      </c>
      <c r="K99" s="4">
        <f t="shared" si="82"/>
        <v>85523.166026107705</v>
      </c>
      <c r="L99" s="4">
        <f t="shared" si="83"/>
        <v>9991.2096995096254</v>
      </c>
      <c r="M99" s="4">
        <f t="shared" si="84"/>
        <v>2694.9282135249723</v>
      </c>
      <c r="N99" s="11">
        <f t="shared" si="85"/>
        <v>1.5551271958161195E-2</v>
      </c>
      <c r="O99" s="11">
        <f t="shared" si="86"/>
        <v>2.0108346698047841E-2</v>
      </c>
      <c r="P99" s="11">
        <f t="shared" si="87"/>
        <v>1.8353410399242653E-2</v>
      </c>
      <c r="Q99" s="4">
        <f t="shared" si="88"/>
        <v>8739.1731863800178</v>
      </c>
      <c r="R99" s="4">
        <f t="shared" si="89"/>
        <v>10303.354456272684</v>
      </c>
      <c r="S99" s="4">
        <f t="shared" si="90"/>
        <v>4907.5299993236531</v>
      </c>
      <c r="T99" s="4">
        <f t="shared" si="91"/>
        <v>88.439016799311318</v>
      </c>
      <c r="U99" s="4">
        <f t="shared" si="92"/>
        <v>353.8456158650875</v>
      </c>
      <c r="V99" s="4">
        <f t="shared" si="93"/>
        <v>431.37303051240156</v>
      </c>
      <c r="W99" s="11">
        <f t="shared" si="94"/>
        <v>-1.0734613539272964E-2</v>
      </c>
      <c r="X99" s="11">
        <f t="shared" si="95"/>
        <v>-1.217998157191269E-2</v>
      </c>
      <c r="Y99" s="11">
        <f t="shared" si="96"/>
        <v>-9.7425357312937999E-3</v>
      </c>
      <c r="Z99" s="4">
        <f t="shared" si="118"/>
        <v>16058.776231696083</v>
      </c>
      <c r="AA99" s="4">
        <f t="shared" si="119"/>
        <v>28264.170550680188</v>
      </c>
      <c r="AB99" s="4">
        <f t="shared" si="120"/>
        <v>16473.244302840678</v>
      </c>
      <c r="AC99" s="12">
        <f t="shared" si="100"/>
        <v>1.9441496593686147</v>
      </c>
      <c r="AD99" s="12">
        <f t="shared" si="101"/>
        <v>2.912361059808402</v>
      </c>
      <c r="AE99" s="12">
        <f t="shared" si="102"/>
        <v>3.5696783623552646</v>
      </c>
      <c r="AF99" s="11">
        <f t="shared" si="103"/>
        <v>-4.0504037456468023E-3</v>
      </c>
      <c r="AG99" s="11">
        <f t="shared" si="104"/>
        <v>2.9673830763510267E-4</v>
      </c>
      <c r="AH99" s="11">
        <f t="shared" si="105"/>
        <v>9.7937136394747881E-3</v>
      </c>
      <c r="AI99" s="1">
        <f t="shared" si="63"/>
        <v>167040.92405109835</v>
      </c>
      <c r="AJ99" s="1">
        <f t="shared" si="64"/>
        <v>47082.764655804902</v>
      </c>
      <c r="AK99" s="1">
        <f t="shared" si="65"/>
        <v>18466.889384128339</v>
      </c>
      <c r="AL99" s="10">
        <f t="shared" si="106"/>
        <v>31.045298555243075</v>
      </c>
      <c r="AM99" s="10">
        <f t="shared" si="107"/>
        <v>5.7437000715214754</v>
      </c>
      <c r="AN99" s="10">
        <f t="shared" si="108"/>
        <v>2.0407741291843595</v>
      </c>
      <c r="AO99" s="7">
        <f t="shared" si="109"/>
        <v>1.3385223811325975E-2</v>
      </c>
      <c r="AP99" s="7">
        <f t="shared" si="110"/>
        <v>1.6861851695894676E-2</v>
      </c>
      <c r="AQ99" s="7">
        <f t="shared" si="111"/>
        <v>1.5295827020274228E-2</v>
      </c>
      <c r="AR99" s="1">
        <f t="shared" si="121"/>
        <v>98815.811195767048</v>
      </c>
      <c r="AS99" s="1">
        <f t="shared" si="122"/>
        <v>29118.219908088664</v>
      </c>
      <c r="AT99" s="1">
        <f t="shared" si="123"/>
        <v>11376.534118264879</v>
      </c>
      <c r="AU99" s="1">
        <f t="shared" si="69"/>
        <v>19763.162239153411</v>
      </c>
      <c r="AV99" s="1">
        <f t="shared" si="70"/>
        <v>5823.6439816177335</v>
      </c>
      <c r="AW99" s="1">
        <f t="shared" si="71"/>
        <v>2275.3068236529757</v>
      </c>
      <c r="AX99">
        <v>0.05</v>
      </c>
      <c r="AY99">
        <v>0.05</v>
      </c>
      <c r="AZ99">
        <v>0.05</v>
      </c>
      <c r="BA99">
        <f t="shared" si="124"/>
        <v>0.05</v>
      </c>
      <c r="BB99">
        <f t="shared" si="130"/>
        <v>2.5000000000000006E-4</v>
      </c>
      <c r="BC99">
        <f t="shared" si="125"/>
        <v>2.5000000000000006E-4</v>
      </c>
      <c r="BD99">
        <f t="shared" si="126"/>
        <v>2.5000000000000006E-4</v>
      </c>
      <c r="BE99">
        <f t="shared" si="127"/>
        <v>24.703952798941767</v>
      </c>
      <c r="BF99">
        <f t="shared" si="128"/>
        <v>7.2795549770221681</v>
      </c>
      <c r="BG99">
        <f t="shared" si="129"/>
        <v>2.8441335295662205</v>
      </c>
      <c r="BH99">
        <f t="shared" si="131"/>
        <v>61.533836557687948</v>
      </c>
      <c r="BI99">
        <f t="shared" si="132"/>
        <v>10.302166785993981</v>
      </c>
      <c r="BJ99">
        <f t="shared" si="133"/>
        <v>6.9060677478710675</v>
      </c>
      <c r="BK99" s="7">
        <f t="shared" si="134"/>
        <v>4.6071515854956252E-2</v>
      </c>
      <c r="BL99" s="8">
        <f>BL$3*temperature!$I209+BL$4*temperature!$I209^2+BL$5*temperature!$I209^6</f>
        <v>1.7450219762387391</v>
      </c>
      <c r="BM99" s="8">
        <f>BM$3*temperature!$I209+BM$4*temperature!$I209^2+BM$5*temperature!$I209^6</f>
        <v>-0.40302997432538223</v>
      </c>
      <c r="BN99" s="8">
        <f>BN$3*temperature!$I209+BN$4*temperature!$I209^2+BN$5*temperature!$I209^6</f>
        <v>-1.8037660026618356</v>
      </c>
      <c r="BO99" s="8"/>
      <c r="BP99" s="8"/>
      <c r="BQ99" s="8"/>
    </row>
    <row r="100" spans="1:69" x14ac:dyDescent="0.3">
      <c r="A100">
        <f t="shared" si="72"/>
        <v>2054</v>
      </c>
      <c r="B100" s="4">
        <f t="shared" si="73"/>
        <v>1155.9242531236955</v>
      </c>
      <c r="C100" s="4">
        <f t="shared" si="74"/>
        <v>2916.8526698096725</v>
      </c>
      <c r="D100" s="4">
        <f t="shared" si="75"/>
        <v>4228.7614067989789</v>
      </c>
      <c r="E100" s="11">
        <f t="shared" si="76"/>
        <v>4.2999816751110336E-4</v>
      </c>
      <c r="F100" s="11">
        <f t="shared" si="77"/>
        <v>8.4712522373067754E-4</v>
      </c>
      <c r="G100" s="11">
        <f t="shared" si="78"/>
        <v>1.7293760101905471E-3</v>
      </c>
      <c r="H100" s="4">
        <f t="shared" si="79"/>
        <v>100369.98211045706</v>
      </c>
      <c r="I100" s="4">
        <f t="shared" si="80"/>
        <v>29720.521299430202</v>
      </c>
      <c r="J100" s="4">
        <f t="shared" si="81"/>
        <v>11602.420870384147</v>
      </c>
      <c r="K100" s="4">
        <f t="shared" si="82"/>
        <v>86830.933635334382</v>
      </c>
      <c r="L100" s="4">
        <f t="shared" si="83"/>
        <v>10189.243223371133</v>
      </c>
      <c r="M100" s="4">
        <f t="shared" si="84"/>
        <v>2743.6924797246397</v>
      </c>
      <c r="N100" s="11">
        <f t="shared" si="85"/>
        <v>1.529138442825495E-2</v>
      </c>
      <c r="O100" s="11">
        <f t="shared" si="86"/>
        <v>1.9820775443360805E-2</v>
      </c>
      <c r="P100" s="11">
        <f t="shared" si="87"/>
        <v>1.8094829374279975E-2</v>
      </c>
      <c r="Q100" s="4">
        <f t="shared" si="88"/>
        <v>8781.3354215766522</v>
      </c>
      <c r="R100" s="4">
        <f t="shared" si="89"/>
        <v>10388.385677161186</v>
      </c>
      <c r="S100" s="4">
        <f t="shared" si="90"/>
        <v>4956.2103389313861</v>
      </c>
      <c r="T100" s="4">
        <f t="shared" si="91"/>
        <v>87.489658132177439</v>
      </c>
      <c r="U100" s="4">
        <f t="shared" si="92"/>
        <v>349.53578278454864</v>
      </c>
      <c r="V100" s="4">
        <f t="shared" si="93"/>
        <v>427.17036334911802</v>
      </c>
      <c r="W100" s="11">
        <f t="shared" si="94"/>
        <v>-1.0734613539272964E-2</v>
      </c>
      <c r="X100" s="11">
        <f t="shared" si="95"/>
        <v>-1.217998157191269E-2</v>
      </c>
      <c r="Y100" s="11">
        <f t="shared" si="96"/>
        <v>-9.7425357312937999E-3</v>
      </c>
      <c r="Z100" s="4">
        <f t="shared" si="118"/>
        <v>16075.371000477882</v>
      </c>
      <c r="AA100" s="4">
        <f t="shared" si="119"/>
        <v>28515.192928629658</v>
      </c>
      <c r="AB100" s="4">
        <f t="shared" si="120"/>
        <v>16805.379255573953</v>
      </c>
      <c r="AC100" s="12">
        <f t="shared" si="100"/>
        <v>1.9362750683062102</v>
      </c>
      <c r="AD100" s="12">
        <f t="shared" si="101"/>
        <v>2.9132252689005118</v>
      </c>
      <c r="AE100" s="12">
        <f t="shared" si="102"/>
        <v>3.6046387700212015</v>
      </c>
      <c r="AF100" s="11">
        <f t="shared" si="103"/>
        <v>-4.0504037456468023E-3</v>
      </c>
      <c r="AG100" s="11">
        <f t="shared" si="104"/>
        <v>2.9673830763510267E-4</v>
      </c>
      <c r="AH100" s="11">
        <f t="shared" si="105"/>
        <v>9.7937136394747881E-3</v>
      </c>
      <c r="AI100" s="1">
        <f t="shared" si="63"/>
        <v>170099.99388514191</v>
      </c>
      <c r="AJ100" s="1">
        <f t="shared" si="64"/>
        <v>48198.132171842153</v>
      </c>
      <c r="AK100" s="1">
        <f t="shared" si="65"/>
        <v>18895.507269368482</v>
      </c>
      <c r="AL100" s="10">
        <f t="shared" si="106"/>
        <v>31.456691341999928</v>
      </c>
      <c r="AM100" s="10">
        <f t="shared" si="107"/>
        <v>5.8395809961252532</v>
      </c>
      <c r="AN100" s="10">
        <f t="shared" si="108"/>
        <v>2.0716773039711396</v>
      </c>
      <c r="AO100" s="7">
        <f t="shared" si="109"/>
        <v>1.3251371573212715E-2</v>
      </c>
      <c r="AP100" s="7">
        <f t="shared" si="110"/>
        <v>1.6693233178935729E-2</v>
      </c>
      <c r="AQ100" s="7">
        <f t="shared" si="111"/>
        <v>1.5142868750071486E-2</v>
      </c>
      <c r="AR100" s="1">
        <f t="shared" si="121"/>
        <v>100369.98211045706</v>
      </c>
      <c r="AS100" s="1">
        <f t="shared" si="122"/>
        <v>29720.521299430202</v>
      </c>
      <c r="AT100" s="1">
        <f t="shared" si="123"/>
        <v>11602.420870384147</v>
      </c>
      <c r="AU100" s="1">
        <f t="shared" si="69"/>
        <v>20073.996422091412</v>
      </c>
      <c r="AV100" s="1">
        <f t="shared" si="70"/>
        <v>5944.1042598860404</v>
      </c>
      <c r="AW100" s="1">
        <f t="shared" si="71"/>
        <v>2320.4841740768293</v>
      </c>
      <c r="AX100">
        <v>0.05</v>
      </c>
      <c r="AY100">
        <v>0.05</v>
      </c>
      <c r="AZ100">
        <v>0.05</v>
      </c>
      <c r="BA100">
        <f t="shared" si="124"/>
        <v>4.9999999999999996E-2</v>
      </c>
      <c r="BB100">
        <f t="shared" si="130"/>
        <v>2.5000000000000006E-4</v>
      </c>
      <c r="BC100">
        <f t="shared" si="125"/>
        <v>2.5000000000000006E-4</v>
      </c>
      <c r="BD100">
        <f t="shared" si="126"/>
        <v>2.5000000000000006E-4</v>
      </c>
      <c r="BE100">
        <f t="shared" si="127"/>
        <v>25.092495527614272</v>
      </c>
      <c r="BF100">
        <f t="shared" si="128"/>
        <v>7.4301303248575525</v>
      </c>
      <c r="BG100">
        <f t="shared" si="129"/>
        <v>2.9006052175960373</v>
      </c>
      <c r="BH100">
        <f t="shared" si="131"/>
        <v>62.437117070251951</v>
      </c>
      <c r="BI100">
        <f t="shared" si="132"/>
        <v>10.422696901899753</v>
      </c>
      <c r="BJ100">
        <f t="shared" si="133"/>
        <v>6.9039922836230536</v>
      </c>
      <c r="BK100" s="7">
        <f t="shared" si="134"/>
        <v>4.5843257902551587E-2</v>
      </c>
      <c r="BL100" s="8">
        <f>BL$3*temperature!$I210+BL$4*temperature!$I210^2+BL$5*temperature!$I210^6</f>
        <v>1.5822016135838251</v>
      </c>
      <c r="BM100" s="8">
        <f>BM$3*temperature!$I210+BM$4*temperature!$I210^2+BM$5*temperature!$I210^6</f>
        <v>-0.55184058885637555</v>
      </c>
      <c r="BN100" s="8">
        <f>BN$3*temperature!$I210+BN$4*temperature!$I210^2+BN$5*temperature!$I210^6</f>
        <v>-1.9392532845285766</v>
      </c>
      <c r="BO100" s="8"/>
      <c r="BP100" s="8"/>
      <c r="BQ100" s="8"/>
    </row>
    <row r="101" spans="1:69" x14ac:dyDescent="0.3">
      <c r="A101">
        <f t="shared" si="72"/>
        <v>2055</v>
      </c>
      <c r="B101" s="4">
        <f t="shared" si="73"/>
        <v>1156.396446168789</v>
      </c>
      <c r="C101" s="4">
        <f t="shared" si="74"/>
        <v>2919.2000623066492</v>
      </c>
      <c r="D101" s="4">
        <f t="shared" si="75"/>
        <v>4235.7088694022304</v>
      </c>
      <c r="E101" s="11">
        <f t="shared" si="76"/>
        <v>4.0849825913554817E-4</v>
      </c>
      <c r="F101" s="11">
        <f t="shared" si="77"/>
        <v>8.0476896254414365E-4</v>
      </c>
      <c r="G101" s="11">
        <f t="shared" si="78"/>
        <v>1.6429072096810196E-3</v>
      </c>
      <c r="H101" s="4">
        <f t="shared" si="79"/>
        <v>101920.39113740793</v>
      </c>
      <c r="I101" s="4">
        <f t="shared" si="80"/>
        <v>30325.49055267332</v>
      </c>
      <c r="J101" s="4">
        <f t="shared" si="81"/>
        <v>11828.786865058742</v>
      </c>
      <c r="K101" s="4">
        <f t="shared" si="82"/>
        <v>88136.202316321811</v>
      </c>
      <c r="L101" s="4">
        <f t="shared" si="83"/>
        <v>10388.287854690981</v>
      </c>
      <c r="M101" s="4">
        <f t="shared" si="84"/>
        <v>2792.6345340934854</v>
      </c>
      <c r="N101" s="11">
        <f t="shared" si="85"/>
        <v>1.5032300429581813E-2</v>
      </c>
      <c r="O101" s="11">
        <f t="shared" si="86"/>
        <v>1.9534780646250471E-2</v>
      </c>
      <c r="P101" s="11">
        <f t="shared" si="87"/>
        <v>1.7838024753327186E-2</v>
      </c>
      <c r="Q101" s="4">
        <f t="shared" si="88"/>
        <v>8821.2598411688505</v>
      </c>
      <c r="R101" s="4">
        <f t="shared" si="89"/>
        <v>10470.738173110949</v>
      </c>
      <c r="S101" s="4">
        <f t="shared" si="90"/>
        <v>5003.6790543478983</v>
      </c>
      <c r="T101" s="4">
        <f t="shared" si="91"/>
        <v>86.550490463445399</v>
      </c>
      <c r="U101" s="4">
        <f t="shared" si="92"/>
        <v>345.27844339150874</v>
      </c>
      <c r="V101" s="4">
        <f t="shared" si="93"/>
        <v>423.0086408208395</v>
      </c>
      <c r="W101" s="11">
        <f t="shared" si="94"/>
        <v>-1.0734613539272964E-2</v>
      </c>
      <c r="X101" s="11">
        <f t="shared" si="95"/>
        <v>-1.217998157191269E-2</v>
      </c>
      <c r="Y101" s="11">
        <f t="shared" si="96"/>
        <v>-9.7425357312937999E-3</v>
      </c>
      <c r="Z101" s="4">
        <f t="shared" si="118"/>
        <v>16087.500925853203</v>
      </c>
      <c r="AA101" s="4">
        <f t="shared" si="119"/>
        <v>28759.053656224092</v>
      </c>
      <c r="AB101" s="4">
        <f t="shared" si="120"/>
        <v>17138.300239792494</v>
      </c>
      <c r="AC101" s="12">
        <f t="shared" si="100"/>
        <v>1.9284323725169403</v>
      </c>
      <c r="AD101" s="12">
        <f t="shared" si="101"/>
        <v>2.914089734436565</v>
      </c>
      <c r="AE101" s="12">
        <f t="shared" si="102"/>
        <v>3.6399415699085376</v>
      </c>
      <c r="AF101" s="11">
        <f t="shared" si="103"/>
        <v>-4.0504037456468023E-3</v>
      </c>
      <c r="AG101" s="11">
        <f t="shared" si="104"/>
        <v>2.9673830763510267E-4</v>
      </c>
      <c r="AH101" s="11">
        <f t="shared" si="105"/>
        <v>9.7937136394747881E-3</v>
      </c>
      <c r="AI101" s="1">
        <f t="shared" si="63"/>
        <v>173163.99091871915</v>
      </c>
      <c r="AJ101" s="1">
        <f t="shared" si="64"/>
        <v>49322.423214543975</v>
      </c>
      <c r="AK101" s="1">
        <f t="shared" si="65"/>
        <v>19326.440716508463</v>
      </c>
      <c r="AL101" s="10">
        <f t="shared" si="106"/>
        <v>31.869367204382264</v>
      </c>
      <c r="AM101" s="10">
        <f t="shared" si="107"/>
        <v>5.936087668488498</v>
      </c>
      <c r="AN101" s="10">
        <f t="shared" si="108"/>
        <v>2.1027347301026111</v>
      </c>
      <c r="AO101" s="7">
        <f t="shared" si="109"/>
        <v>1.3118857857480588E-2</v>
      </c>
      <c r="AP101" s="7">
        <f t="shared" si="110"/>
        <v>1.6526300847146371E-2</v>
      </c>
      <c r="AQ101" s="7">
        <f t="shared" si="111"/>
        <v>1.4991440062570771E-2</v>
      </c>
      <c r="AR101" s="1">
        <f t="shared" si="121"/>
        <v>101920.39113740793</v>
      </c>
      <c r="AS101" s="1">
        <f t="shared" si="122"/>
        <v>30325.49055267332</v>
      </c>
      <c r="AT101" s="1">
        <f t="shared" si="123"/>
        <v>11828.786865058742</v>
      </c>
      <c r="AU101" s="1">
        <f t="shared" si="69"/>
        <v>20384.078227481587</v>
      </c>
      <c r="AV101" s="1">
        <f t="shared" si="70"/>
        <v>6065.0981105346646</v>
      </c>
      <c r="AW101" s="1">
        <f t="shared" si="71"/>
        <v>2365.7573730117488</v>
      </c>
      <c r="AX101">
        <v>0.05</v>
      </c>
      <c r="AY101">
        <v>0.05</v>
      </c>
      <c r="AZ101">
        <v>0.05</v>
      </c>
      <c r="BA101">
        <f t="shared" si="124"/>
        <v>0.05</v>
      </c>
      <c r="BB101">
        <f t="shared" si="130"/>
        <v>2.5000000000000006E-4</v>
      </c>
      <c r="BC101">
        <f t="shared" si="125"/>
        <v>2.5000000000000006E-4</v>
      </c>
      <c r="BD101">
        <f t="shared" si="126"/>
        <v>2.5000000000000006E-4</v>
      </c>
      <c r="BE101">
        <f t="shared" si="127"/>
        <v>25.48009778435199</v>
      </c>
      <c r="BF101">
        <f t="shared" si="128"/>
        <v>7.5813726381683315</v>
      </c>
      <c r="BG101">
        <f t="shared" si="129"/>
        <v>2.9571967162646864</v>
      </c>
      <c r="BH101">
        <f t="shared" si="131"/>
        <v>63.353774838712312</v>
      </c>
      <c r="BI101">
        <f t="shared" si="132"/>
        <v>10.544676092326918</v>
      </c>
      <c r="BJ101">
        <f t="shared" si="133"/>
        <v>6.9019603458656436</v>
      </c>
      <c r="BK101" s="7">
        <f t="shared" si="134"/>
        <v>4.5614291495027243E-2</v>
      </c>
      <c r="BL101" s="8">
        <f>BL$3*temperature!$I211+BL$4*temperature!$I211^2+BL$5*temperature!$I211^6</f>
        <v>1.4124841547442344</v>
      </c>
      <c r="BM101" s="8">
        <f>BM$3*temperature!$I211+BM$4*temperature!$I211^2+BM$5*temperature!$I211^6</f>
        <v>-0.70583257392290122</v>
      </c>
      <c r="BN101" s="8">
        <f>BN$3*temperature!$I211+BN$4*temperature!$I211^2+BN$5*temperature!$I211^6</f>
        <v>-2.0786509410203724</v>
      </c>
      <c r="BO101" s="8"/>
      <c r="BP101" s="8"/>
      <c r="BQ101" s="8"/>
    </row>
    <row r="102" spans="1:69" x14ac:dyDescent="0.3">
      <c r="A102">
        <f t="shared" si="72"/>
        <v>2056</v>
      </c>
      <c r="B102" s="4">
        <f t="shared" si="73"/>
        <v>1156.8452128071629</v>
      </c>
      <c r="C102" s="4">
        <f t="shared" si="74"/>
        <v>2921.43187983197</v>
      </c>
      <c r="D102" s="4">
        <f t="shared" si="75"/>
        <v>4242.3198022098995</v>
      </c>
      <c r="E102" s="11">
        <f t="shared" si="76"/>
        <v>3.8807334617877077E-4</v>
      </c>
      <c r="F102" s="11">
        <f t="shared" si="77"/>
        <v>7.6453051441693648E-4</v>
      </c>
      <c r="G102" s="11">
        <f t="shared" si="78"/>
        <v>1.5607618491969685E-3</v>
      </c>
      <c r="H102" s="4">
        <f t="shared" si="79"/>
        <v>103466.3050564407</v>
      </c>
      <c r="I102" s="4">
        <f t="shared" si="80"/>
        <v>30932.899282291979</v>
      </c>
      <c r="J102" s="4">
        <f t="shared" si="81"/>
        <v>12055.559307547519</v>
      </c>
      <c r="K102" s="4">
        <f t="shared" si="82"/>
        <v>89438.330997949786</v>
      </c>
      <c r="L102" s="4">
        <f t="shared" si="83"/>
        <v>10588.266492139164</v>
      </c>
      <c r="M102" s="4">
        <f t="shared" si="84"/>
        <v>2841.7375091023464</v>
      </c>
      <c r="N102" s="11">
        <f t="shared" si="85"/>
        <v>1.4774050247305048E-2</v>
      </c>
      <c r="O102" s="11">
        <f t="shared" si="86"/>
        <v>1.9250394313811814E-2</v>
      </c>
      <c r="P102" s="11">
        <f t="shared" si="87"/>
        <v>1.7583029361484481E-2</v>
      </c>
      <c r="Q102" s="4">
        <f t="shared" si="88"/>
        <v>8858.930346668365</v>
      </c>
      <c r="R102" s="4">
        <f t="shared" si="89"/>
        <v>10550.375467434811</v>
      </c>
      <c r="S102" s="4">
        <f t="shared" si="90"/>
        <v>5049.9226657174113</v>
      </c>
      <c r="T102" s="4">
        <f t="shared" si="91"/>
        <v>85.621404396685776</v>
      </c>
      <c r="U102" s="4">
        <f t="shared" si="92"/>
        <v>341.07295831382146</v>
      </c>
      <c r="V102" s="4">
        <f t="shared" si="93"/>
        <v>418.88746402299643</v>
      </c>
      <c r="W102" s="11">
        <f t="shared" si="94"/>
        <v>-1.0734613539272964E-2</v>
      </c>
      <c r="X102" s="11">
        <f t="shared" si="95"/>
        <v>-1.217998157191269E-2</v>
      </c>
      <c r="Y102" s="11">
        <f t="shared" si="96"/>
        <v>-9.7425357312937999E-3</v>
      </c>
      <c r="Z102" s="4">
        <f t="shared" si="118"/>
        <v>16095.185763387604</v>
      </c>
      <c r="AA102" s="4">
        <f t="shared" si="119"/>
        <v>28995.63865545368</v>
      </c>
      <c r="AB102" s="4">
        <f t="shared" si="120"/>
        <v>17471.899608721127</v>
      </c>
      <c r="AC102" s="12">
        <f t="shared" si="100"/>
        <v>1.9206214428120711</v>
      </c>
      <c r="AD102" s="12">
        <f t="shared" si="101"/>
        <v>2.9149544564926586</v>
      </c>
      <c r="AE102" s="12">
        <f t="shared" si="102"/>
        <v>3.6755901153086419</v>
      </c>
      <c r="AF102" s="11">
        <f t="shared" si="103"/>
        <v>-4.0504037456468023E-3</v>
      </c>
      <c r="AG102" s="11">
        <f t="shared" si="104"/>
        <v>2.9673830763510267E-4</v>
      </c>
      <c r="AH102" s="11">
        <f t="shared" si="105"/>
        <v>9.7937136394747881E-3</v>
      </c>
      <c r="AI102" s="1">
        <f t="shared" si="63"/>
        <v>176231.6700543288</v>
      </c>
      <c r="AJ102" s="1">
        <f t="shared" si="64"/>
        <v>50455.279003624244</v>
      </c>
      <c r="AK102" s="1">
        <f t="shared" si="65"/>
        <v>19759.554017869366</v>
      </c>
      <c r="AL102" s="10">
        <f t="shared" si="106"/>
        <v>32.283276005760783</v>
      </c>
      <c r="AM102" s="10">
        <f t="shared" si="107"/>
        <v>6.03320822344633</v>
      </c>
      <c r="AN102" s="10">
        <f t="shared" si="108"/>
        <v>2.1339425215596921</v>
      </c>
      <c r="AO102" s="7">
        <f t="shared" si="109"/>
        <v>1.2987669278905782E-2</v>
      </c>
      <c r="AP102" s="7">
        <f t="shared" si="110"/>
        <v>1.6361037838674906E-2</v>
      </c>
      <c r="AQ102" s="7">
        <f t="shared" si="111"/>
        <v>1.4841525661945064E-2</v>
      </c>
      <c r="AR102" s="1">
        <f t="shared" si="121"/>
        <v>103466.3050564407</v>
      </c>
      <c r="AS102" s="1">
        <f t="shared" si="122"/>
        <v>30932.899282291979</v>
      </c>
      <c r="AT102" s="1">
        <f t="shared" si="123"/>
        <v>12055.559307547519</v>
      </c>
      <c r="AU102" s="1">
        <f t="shared" si="69"/>
        <v>20693.261011288141</v>
      </c>
      <c r="AV102" s="1">
        <f t="shared" si="70"/>
        <v>6186.5798564583965</v>
      </c>
      <c r="AW102" s="1">
        <f t="shared" si="71"/>
        <v>2411.1118615095038</v>
      </c>
      <c r="AX102">
        <v>0.05</v>
      </c>
      <c r="AY102">
        <v>0.05</v>
      </c>
      <c r="AZ102">
        <v>0.05</v>
      </c>
      <c r="BA102">
        <f t="shared" si="124"/>
        <v>0.05</v>
      </c>
      <c r="BB102">
        <f t="shared" si="130"/>
        <v>2.5000000000000006E-4</v>
      </c>
      <c r="BC102">
        <f t="shared" si="125"/>
        <v>2.5000000000000006E-4</v>
      </c>
      <c r="BD102">
        <f t="shared" si="126"/>
        <v>2.5000000000000006E-4</v>
      </c>
      <c r="BE102">
        <f t="shared" si="127"/>
        <v>25.866576264110183</v>
      </c>
      <c r="BF102">
        <f t="shared" si="128"/>
        <v>7.733224820572997</v>
      </c>
      <c r="BG102">
        <f t="shared" si="129"/>
        <v>3.0138898268868806</v>
      </c>
      <c r="BH102">
        <f t="shared" si="131"/>
        <v>64.284008011762054</v>
      </c>
      <c r="BI102">
        <f t="shared" si="132"/>
        <v>10.668121385377361</v>
      </c>
      <c r="BJ102">
        <f t="shared" si="133"/>
        <v>6.8999705684721144</v>
      </c>
      <c r="BK102" s="7">
        <f t="shared" si="134"/>
        <v>4.538473574827992E-2</v>
      </c>
      <c r="BL102" s="8">
        <f>BL$3*temperature!$I212+BL$4*temperature!$I212^2+BL$5*temperature!$I212^6</f>
        <v>1.2358229075615821</v>
      </c>
      <c r="BM102" s="8">
        <f>BM$3*temperature!$I212+BM$4*temperature!$I212^2+BM$5*temperature!$I212^6</f>
        <v>-0.86503861065381749</v>
      </c>
      <c r="BN102" s="8">
        <f>BN$3*temperature!$I212+BN$4*temperature!$I212^2+BN$5*temperature!$I212^6</f>
        <v>-2.2219815403308703</v>
      </c>
      <c r="BO102" s="8"/>
      <c r="BP102" s="8"/>
      <c r="BQ102" s="8"/>
    </row>
    <row r="103" spans="1:69" x14ac:dyDescent="0.3">
      <c r="A103">
        <f t="shared" si="72"/>
        <v>2057</v>
      </c>
      <c r="B103" s="4">
        <f t="shared" si="73"/>
        <v>1157.2717065602706</v>
      </c>
      <c r="C103" s="4">
        <f t="shared" si="74"/>
        <v>2923.5537274589956</v>
      </c>
      <c r="D103" s="4">
        <f t="shared" si="75"/>
        <v>4248.6099905643132</v>
      </c>
      <c r="E103" s="11">
        <f t="shared" si="76"/>
        <v>3.6866967886983222E-4</v>
      </c>
      <c r="F103" s="11">
        <f t="shared" si="77"/>
        <v>7.263039886960896E-4</v>
      </c>
      <c r="G103" s="11">
        <f t="shared" si="78"/>
        <v>1.48272375673712E-3</v>
      </c>
      <c r="H103" s="4">
        <f t="shared" si="79"/>
        <v>105006.98999396853</v>
      </c>
      <c r="I103" s="4">
        <f t="shared" si="80"/>
        <v>31542.516576602084</v>
      </c>
      <c r="J103" s="4">
        <f t="shared" si="81"/>
        <v>12282.665499994206</v>
      </c>
      <c r="K103" s="4">
        <f t="shared" si="82"/>
        <v>90736.677824845596</v>
      </c>
      <c r="L103" s="4">
        <f t="shared" si="83"/>
        <v>10789.10104519175</v>
      </c>
      <c r="M103" s="4">
        <f t="shared" si="84"/>
        <v>2890.9844695730203</v>
      </c>
      <c r="N103" s="11">
        <f t="shared" si="85"/>
        <v>1.451667101128673E-2</v>
      </c>
      <c r="O103" s="11">
        <f t="shared" si="86"/>
        <v>1.8967651900496429E-2</v>
      </c>
      <c r="P103" s="11">
        <f t="shared" si="87"/>
        <v>1.7329876638124242E-2</v>
      </c>
      <c r="Q103" s="4">
        <f t="shared" si="88"/>
        <v>8894.3326980369147</v>
      </c>
      <c r="R103" s="4">
        <f t="shared" si="89"/>
        <v>10627.263552502513</v>
      </c>
      <c r="S103" s="4">
        <f t="shared" si="90"/>
        <v>5094.9287244287161</v>
      </c>
      <c r="T103" s="4">
        <f t="shared" si="91"/>
        <v>84.702291709797549</v>
      </c>
      <c r="U103" s="4">
        <f t="shared" si="92"/>
        <v>336.91869596688139</v>
      </c>
      <c r="V103" s="4">
        <f t="shared" si="93"/>
        <v>414.80643793736135</v>
      </c>
      <c r="W103" s="11">
        <f t="shared" si="94"/>
        <v>-1.0734613539272964E-2</v>
      </c>
      <c r="X103" s="11">
        <f t="shared" si="95"/>
        <v>-1.217998157191269E-2</v>
      </c>
      <c r="Y103" s="11">
        <f t="shared" si="96"/>
        <v>-9.7425357312937999E-3</v>
      </c>
      <c r="Z103" s="4">
        <f t="shared" si="118"/>
        <v>16098.448606898239</v>
      </c>
      <c r="AA103" s="4">
        <f t="shared" si="119"/>
        <v>29224.840344221378</v>
      </c>
      <c r="AB103" s="4">
        <f t="shared" si="120"/>
        <v>17806.069752488373</v>
      </c>
      <c r="AC103" s="12">
        <f t="shared" si="100"/>
        <v>1.9128421505261355</v>
      </c>
      <c r="AD103" s="12">
        <f t="shared" si="101"/>
        <v>2.9158194351449116</v>
      </c>
      <c r="AE103" s="12">
        <f t="shared" si="102"/>
        <v>3.711587792354059</v>
      </c>
      <c r="AF103" s="11">
        <f t="shared" si="103"/>
        <v>-4.0504037456468023E-3</v>
      </c>
      <c r="AG103" s="11">
        <f t="shared" si="104"/>
        <v>2.9673830763510267E-4</v>
      </c>
      <c r="AH103" s="11">
        <f t="shared" si="105"/>
        <v>9.7937136394747881E-3</v>
      </c>
      <c r="AI103" s="1">
        <f t="shared" si="63"/>
        <v>179301.76406018407</v>
      </c>
      <c r="AJ103" s="1">
        <f t="shared" si="64"/>
        <v>51596.330959720217</v>
      </c>
      <c r="AK103" s="1">
        <f t="shared" si="65"/>
        <v>20194.710477591932</v>
      </c>
      <c r="AL103" s="10">
        <f t="shared" si="106"/>
        <v>32.698367672643208</v>
      </c>
      <c r="AM103" s="10">
        <f t="shared" si="107"/>
        <v>6.1309306759984157</v>
      </c>
      <c r="AN103" s="10">
        <f t="shared" si="108"/>
        <v>2.1652967746275875</v>
      </c>
      <c r="AO103" s="7">
        <f t="shared" si="109"/>
        <v>1.2857792586116724E-2</v>
      </c>
      <c r="AP103" s="7">
        <f t="shared" si="110"/>
        <v>1.6197427460288155E-2</v>
      </c>
      <c r="AQ103" s="7">
        <f t="shared" si="111"/>
        <v>1.4693110405325614E-2</v>
      </c>
      <c r="AR103" s="1">
        <f t="shared" si="121"/>
        <v>105006.98999396853</v>
      </c>
      <c r="AS103" s="1">
        <f t="shared" si="122"/>
        <v>31542.516576602084</v>
      </c>
      <c r="AT103" s="1">
        <f t="shared" si="123"/>
        <v>12282.665499994206</v>
      </c>
      <c r="AU103" s="1">
        <f t="shared" si="69"/>
        <v>21001.397998793705</v>
      </c>
      <c r="AV103" s="1">
        <f t="shared" si="70"/>
        <v>6308.5033153204167</v>
      </c>
      <c r="AW103" s="1">
        <f t="shared" si="71"/>
        <v>2456.5330999988414</v>
      </c>
      <c r="AX103">
        <v>0.05</v>
      </c>
      <c r="AY103">
        <v>0.05</v>
      </c>
      <c r="AZ103">
        <v>0.05</v>
      </c>
      <c r="BA103">
        <f t="shared" si="124"/>
        <v>0.05</v>
      </c>
      <c r="BB103">
        <f t="shared" si="130"/>
        <v>2.5000000000000006E-4</v>
      </c>
      <c r="BC103">
        <f t="shared" si="125"/>
        <v>2.5000000000000006E-4</v>
      </c>
      <c r="BD103">
        <f t="shared" si="126"/>
        <v>2.5000000000000006E-4</v>
      </c>
      <c r="BE103">
        <f t="shared" si="127"/>
        <v>26.251747498492136</v>
      </c>
      <c r="BF103">
        <f t="shared" si="128"/>
        <v>7.8856291441505224</v>
      </c>
      <c r="BG103">
        <f t="shared" si="129"/>
        <v>3.0706663749985523</v>
      </c>
      <c r="BH103">
        <f t="shared" si="131"/>
        <v>65.22801827560744</v>
      </c>
      <c r="BI103">
        <f t="shared" si="132"/>
        <v>10.793050092004689</v>
      </c>
      <c r="BJ103">
        <f t="shared" si="133"/>
        <v>6.8980216694241152</v>
      </c>
      <c r="BK103" s="7">
        <f t="shared" si="134"/>
        <v>4.5154711179022006E-2</v>
      </c>
      <c r="BL103" s="8">
        <f>BL$3*temperature!$I213+BL$4*temperature!$I213^2+BL$5*temperature!$I213^6</f>
        <v>1.0521783329096834</v>
      </c>
      <c r="BM103" s="8">
        <f>BM$3*temperature!$I213+BM$4*temperature!$I213^2+BM$5*temperature!$I213^6</f>
        <v>-1.0294852190211774</v>
      </c>
      <c r="BN103" s="8">
        <f>BN$3*temperature!$I213+BN$4*temperature!$I213^2+BN$5*temperature!$I213^6</f>
        <v>-2.3692623118107505</v>
      </c>
      <c r="BO103" s="8"/>
      <c r="BP103" s="8"/>
      <c r="BQ103" s="8"/>
    </row>
    <row r="104" spans="1:69" x14ac:dyDescent="0.3">
      <c r="A104">
        <f t="shared" si="72"/>
        <v>2058</v>
      </c>
      <c r="B104" s="4">
        <f t="shared" si="73"/>
        <v>1157.6770249992721</v>
      </c>
      <c r="C104" s="4">
        <f t="shared" si="74"/>
        <v>2925.5709467557454</v>
      </c>
      <c r="D104" s="4">
        <f t="shared" si="75"/>
        <v>4254.5945297821272</v>
      </c>
      <c r="E104" s="11">
        <f t="shared" si="76"/>
        <v>3.5023619492634061E-4</v>
      </c>
      <c r="F104" s="11">
        <f t="shared" si="77"/>
        <v>6.8998878926128512E-4</v>
      </c>
      <c r="G104" s="11">
        <f t="shared" si="78"/>
        <v>1.4085875689002639E-3</v>
      </c>
      <c r="H104" s="4">
        <f t="shared" si="79"/>
        <v>106541.7112214909</v>
      </c>
      <c r="I104" s="4">
        <f t="shared" si="80"/>
        <v>32154.108902846096</v>
      </c>
      <c r="J104" s="4">
        <f t="shared" si="81"/>
        <v>12510.032757384784</v>
      </c>
      <c r="K104" s="4">
        <f t="shared" si="82"/>
        <v>92030.600003967324</v>
      </c>
      <c r="L104" s="4">
        <f t="shared" si="83"/>
        <v>10990.712407266268</v>
      </c>
      <c r="M104" s="4">
        <f t="shared" si="84"/>
        <v>2940.3583983890021</v>
      </c>
      <c r="N104" s="11">
        <f t="shared" si="85"/>
        <v>1.4260189045266269E-2</v>
      </c>
      <c r="O104" s="11">
        <f t="shared" si="86"/>
        <v>1.8686576502531471E-2</v>
      </c>
      <c r="P104" s="11">
        <f t="shared" si="87"/>
        <v>1.7078586666802176E-2</v>
      </c>
      <c r="Q104" s="4">
        <f t="shared" si="88"/>
        <v>8927.4544392394982</v>
      </c>
      <c r="R104" s="4">
        <f t="shared" si="89"/>
        <v>10701.370798183609</v>
      </c>
      <c r="S104" s="4">
        <f t="shared" si="90"/>
        <v>5138.6857497340416</v>
      </c>
      <c r="T104" s="4">
        <f t="shared" si="91"/>
        <v>83.79304534240211</v>
      </c>
      <c r="U104" s="4">
        <f t="shared" si="92"/>
        <v>332.8150324587719</v>
      </c>
      <c r="V104" s="4">
        <f t="shared" si="93"/>
        <v>410.76517139418593</v>
      </c>
      <c r="W104" s="11">
        <f t="shared" si="94"/>
        <v>-1.0734613539272964E-2</v>
      </c>
      <c r="X104" s="11">
        <f t="shared" si="95"/>
        <v>-1.217998157191269E-2</v>
      </c>
      <c r="Y104" s="11">
        <f t="shared" si="96"/>
        <v>-9.7425357312937999E-3</v>
      </c>
      <c r="Z104" s="4">
        <f t="shared" si="118"/>
        <v>16097.315969541311</v>
      </c>
      <c r="AA104" s="4">
        <f t="shared" si="119"/>
        <v>29446.557857991807</v>
      </c>
      <c r="AB104" s="4">
        <f t="shared" si="120"/>
        <v>18140.703223349028</v>
      </c>
      <c r="AC104" s="12">
        <f t="shared" si="100"/>
        <v>1.9050943675148133</v>
      </c>
      <c r="AD104" s="12">
        <f t="shared" si="101"/>
        <v>2.9166846704694662</v>
      </c>
      <c r="AE104" s="12">
        <f t="shared" si="102"/>
        <v>3.7479380203401451</v>
      </c>
      <c r="AF104" s="11">
        <f t="shared" si="103"/>
        <v>-4.0504037456468023E-3</v>
      </c>
      <c r="AG104" s="11">
        <f t="shared" si="104"/>
        <v>2.9673830763510267E-4</v>
      </c>
      <c r="AH104" s="11">
        <f t="shared" si="105"/>
        <v>9.7937136394747881E-3</v>
      </c>
      <c r="AI104" s="1">
        <f t="shared" si="63"/>
        <v>182372.98565295938</v>
      </c>
      <c r="AJ104" s="1">
        <f t="shared" si="64"/>
        <v>52745.201179068608</v>
      </c>
      <c r="AK104" s="1">
        <f t="shared" si="65"/>
        <v>20631.772529831578</v>
      </c>
      <c r="AL104" s="10">
        <f t="shared" si="106"/>
        <v>33.114592213788242</v>
      </c>
      <c r="AM104" s="10">
        <f t="shared" si="107"/>
        <v>6.2292429278380697</v>
      </c>
      <c r="AN104" s="10">
        <f t="shared" si="108"/>
        <v>2.1967935697517875</v>
      </c>
      <c r="AO104" s="7">
        <f t="shared" si="109"/>
        <v>1.2729214660255558E-2</v>
      </c>
      <c r="AP104" s="7">
        <f t="shared" si="110"/>
        <v>1.6035453185685274E-2</v>
      </c>
      <c r="AQ104" s="7">
        <f t="shared" si="111"/>
        <v>1.4546179301272357E-2</v>
      </c>
      <c r="AR104" s="1">
        <f t="shared" si="121"/>
        <v>106541.7112214909</v>
      </c>
      <c r="AS104" s="1">
        <f t="shared" si="122"/>
        <v>32154.108902846096</v>
      </c>
      <c r="AT104" s="1">
        <f t="shared" si="123"/>
        <v>12510.032757384784</v>
      </c>
      <c r="AU104" s="1">
        <f t="shared" si="69"/>
        <v>21308.342244298183</v>
      </c>
      <c r="AV104" s="1">
        <f t="shared" si="70"/>
        <v>6430.8217805692193</v>
      </c>
      <c r="AW104" s="1">
        <f t="shared" si="71"/>
        <v>2502.0065514769572</v>
      </c>
      <c r="AX104">
        <v>0.05</v>
      </c>
      <c r="AY104">
        <v>0.05</v>
      </c>
      <c r="AZ104">
        <v>0.05</v>
      </c>
      <c r="BA104">
        <f t="shared" si="124"/>
        <v>5.000000000000001E-2</v>
      </c>
      <c r="BB104">
        <f t="shared" si="130"/>
        <v>2.5000000000000006E-4</v>
      </c>
      <c r="BC104">
        <f t="shared" si="125"/>
        <v>2.5000000000000006E-4</v>
      </c>
      <c r="BD104">
        <f t="shared" si="126"/>
        <v>2.5000000000000006E-4</v>
      </c>
      <c r="BE104">
        <f t="shared" si="127"/>
        <v>26.635427805372732</v>
      </c>
      <c r="BF104">
        <f t="shared" si="128"/>
        <v>8.0385272257115261</v>
      </c>
      <c r="BG104">
        <f t="shared" si="129"/>
        <v>3.1275081893461967</v>
      </c>
      <c r="BH104">
        <f t="shared" si="131"/>
        <v>66.186009781434876</v>
      </c>
      <c r="BI104">
        <f t="shared" si="132"/>
        <v>10.919479641020068</v>
      </c>
      <c r="BJ104">
        <f t="shared" si="133"/>
        <v>6.8961123520741108</v>
      </c>
      <c r="BK104" s="7">
        <f t="shared" si="134"/>
        <v>4.4924322935240485E-2</v>
      </c>
      <c r="BL104" s="8">
        <f>BL$3*temperature!$I214+BL$4*temperature!$I214^2+BL$5*temperature!$I214^6</f>
        <v>0.86151725195004758</v>
      </c>
      <c r="BM104" s="8">
        <f>BM$3*temperature!$I214+BM$4*temperature!$I214^2+BM$5*temperature!$I214^6</f>
        <v>-1.1991936107575452</v>
      </c>
      <c r="BN104" s="8">
        <f>BN$3*temperature!$I214+BN$4*temperature!$I214^2+BN$5*temperature!$I214^6</f>
        <v>-2.5205060148505742</v>
      </c>
      <c r="BO104" s="8"/>
      <c r="BP104" s="8"/>
      <c r="BQ104" s="8"/>
    </row>
    <row r="105" spans="1:69" x14ac:dyDescent="0.3">
      <c r="A105">
        <f t="shared" si="72"/>
        <v>2059</v>
      </c>
      <c r="B105" s="4">
        <f t="shared" si="73"/>
        <v>1158.0622123756521</v>
      </c>
      <c r="C105" s="4">
        <f t="shared" si="74"/>
        <v>2927.488627353423</v>
      </c>
      <c r="D105" s="4">
        <f t="shared" si="75"/>
        <v>4260.2878502992216</v>
      </c>
      <c r="E105" s="11">
        <f t="shared" si="76"/>
        <v>3.3272438518002357E-4</v>
      </c>
      <c r="F105" s="11">
        <f t="shared" si="77"/>
        <v>6.5548934979822086E-4</v>
      </c>
      <c r="G105" s="11">
        <f t="shared" si="78"/>
        <v>1.3381581904552506E-3</v>
      </c>
      <c r="H105" s="4">
        <f t="shared" si="79"/>
        <v>108069.73336332888</v>
      </c>
      <c r="I105" s="4">
        <f t="shared" si="80"/>
        <v>32767.440139041792</v>
      </c>
      <c r="J105" s="4">
        <f t="shared" si="81"/>
        <v>12737.588373611747</v>
      </c>
      <c r="K105" s="4">
        <f t="shared" si="82"/>
        <v>93319.454005527325</v>
      </c>
      <c r="L105" s="4">
        <f t="shared" si="83"/>
        <v>11193.020472521865</v>
      </c>
      <c r="M105" s="4">
        <f t="shared" si="84"/>
        <v>2989.8421940473154</v>
      </c>
      <c r="N105" s="11">
        <f t="shared" si="85"/>
        <v>1.4004624565138624E-2</v>
      </c>
      <c r="O105" s="11">
        <f t="shared" si="86"/>
        <v>1.8407183971245189E-2</v>
      </c>
      <c r="P105" s="11">
        <f t="shared" si="87"/>
        <v>1.6829171466112847E-2</v>
      </c>
      <c r="Q105" s="4">
        <f t="shared" si="88"/>
        <v>8958.2848600983507</v>
      </c>
      <c r="R105" s="4">
        <f t="shared" si="89"/>
        <v>10772.667905194287</v>
      </c>
      <c r="S105" s="4">
        <f t="shared" si="90"/>
        <v>5181.1831883694986</v>
      </c>
      <c r="T105" s="4">
        <f t="shared" si="91"/>
        <v>82.893559383372647</v>
      </c>
      <c r="U105" s="4">
        <f t="shared" si="92"/>
        <v>328.76135149656852</v>
      </c>
      <c r="V105" s="4">
        <f t="shared" si="93"/>
        <v>406.76327703470707</v>
      </c>
      <c r="W105" s="11">
        <f t="shared" si="94"/>
        <v>-1.0734613539272964E-2</v>
      </c>
      <c r="X105" s="11">
        <f t="shared" si="95"/>
        <v>-1.217998157191269E-2</v>
      </c>
      <c r="Y105" s="11">
        <f t="shared" si="96"/>
        <v>-9.7425357312937999E-3</v>
      </c>
      <c r="Z105" s="4">
        <f t="shared" si="118"/>
        <v>16091.817579503899</v>
      </c>
      <c r="AA105" s="4">
        <f t="shared" si="119"/>
        <v>29660.696806084605</v>
      </c>
      <c r="AB105" s="4">
        <f t="shared" si="120"/>
        <v>18475.692611530376</v>
      </c>
      <c r="AC105" s="12">
        <f t="shared" si="100"/>
        <v>1.8973779661528207</v>
      </c>
      <c r="AD105" s="12">
        <f t="shared" si="101"/>
        <v>2.9175501625424864</v>
      </c>
      <c r="AE105" s="12">
        <f t="shared" si="102"/>
        <v>3.7846442520498567</v>
      </c>
      <c r="AF105" s="11">
        <f t="shared" si="103"/>
        <v>-4.0504037456468023E-3</v>
      </c>
      <c r="AG105" s="11">
        <f t="shared" si="104"/>
        <v>2.9673830763510267E-4</v>
      </c>
      <c r="AH105" s="11">
        <f t="shared" si="105"/>
        <v>9.7937136394747881E-3</v>
      </c>
      <c r="AI105" s="1">
        <f t="shared" si="63"/>
        <v>185444.02933196165</v>
      </c>
      <c r="AJ105" s="1">
        <f t="shared" si="64"/>
        <v>53901.502841730966</v>
      </c>
      <c r="AK105" s="1">
        <f t="shared" si="65"/>
        <v>21070.601828325376</v>
      </c>
      <c r="AL105" s="10">
        <f t="shared" si="106"/>
        <v>33.531899738937625</v>
      </c>
      <c r="AM105" s="10">
        <f t="shared" si="107"/>
        <v>6.3281327738561624</v>
      </c>
      <c r="AN105" s="10">
        <f t="shared" si="108"/>
        <v>2.2284289733737443</v>
      </c>
      <c r="AO105" s="7">
        <f t="shared" si="109"/>
        <v>1.2601922513653002E-2</v>
      </c>
      <c r="AP105" s="7">
        <f t="shared" si="110"/>
        <v>1.5875098653828423E-2</v>
      </c>
      <c r="AQ105" s="7">
        <f t="shared" si="111"/>
        <v>1.4400717508259633E-2</v>
      </c>
      <c r="AR105" s="1">
        <f t="shared" si="121"/>
        <v>108069.73336332888</v>
      </c>
      <c r="AS105" s="1">
        <f t="shared" si="122"/>
        <v>32767.440139041792</v>
      </c>
      <c r="AT105" s="1">
        <f t="shared" si="123"/>
        <v>12737.588373611747</v>
      </c>
      <c r="AU105" s="1">
        <f t="shared" si="69"/>
        <v>21613.946672665777</v>
      </c>
      <c r="AV105" s="1">
        <f t="shared" si="70"/>
        <v>6553.4880278083583</v>
      </c>
      <c r="AW105" s="1">
        <f t="shared" si="71"/>
        <v>2547.5176747223495</v>
      </c>
      <c r="AX105">
        <v>0.05</v>
      </c>
      <c r="AY105">
        <v>0.05</v>
      </c>
      <c r="AZ105">
        <v>0.05</v>
      </c>
      <c r="BA105">
        <f t="shared" si="124"/>
        <v>5.000000000000001E-2</v>
      </c>
      <c r="BB105">
        <f t="shared" si="130"/>
        <v>2.5000000000000006E-4</v>
      </c>
      <c r="BC105">
        <f t="shared" si="125"/>
        <v>2.5000000000000006E-4</v>
      </c>
      <c r="BD105">
        <f t="shared" si="126"/>
        <v>2.5000000000000006E-4</v>
      </c>
      <c r="BE105">
        <f t="shared" si="127"/>
        <v>27.017433340832227</v>
      </c>
      <c r="BF105">
        <f t="shared" si="128"/>
        <v>8.1918600347604507</v>
      </c>
      <c r="BG105">
        <f t="shared" si="129"/>
        <v>3.1843970934029375</v>
      </c>
      <c r="BH105">
        <f t="shared" si="131"/>
        <v>67.158189452120681</v>
      </c>
      <c r="BI105">
        <f t="shared" si="132"/>
        <v>11.0474276289827</v>
      </c>
      <c r="BJ105">
        <f t="shared" si="133"/>
        <v>6.8942413372164619</v>
      </c>
      <c r="BK105" s="7">
        <f t="shared" si="134"/>
        <v>4.4693665809703437E-2</v>
      </c>
      <c r="BL105" s="8">
        <f>BL$3*temperature!$I215+BL$4*temperature!$I215^2+BL$5*temperature!$I215^6</f>
        <v>0.66381238176178847</v>
      </c>
      <c r="BM105" s="8">
        <f>BM$3*temperature!$I215+BM$4*temperature!$I215^2+BM$5*temperature!$I215^6</f>
        <v>-1.3741802011820212</v>
      </c>
      <c r="BN105" s="8">
        <f>BN$3*temperature!$I215+BN$4*temperature!$I215^2+BN$5*temperature!$I215^6</f>
        <v>-2.6757214677457535</v>
      </c>
      <c r="BO105" s="8"/>
      <c r="BP105" s="8"/>
      <c r="BQ105" s="8"/>
    </row>
    <row r="106" spans="1:69" x14ac:dyDescent="0.3">
      <c r="A106">
        <f t="shared" si="72"/>
        <v>2060</v>
      </c>
      <c r="B106" s="4">
        <f t="shared" si="73"/>
        <v>1158.4282621363843</v>
      </c>
      <c r="C106" s="4">
        <f t="shared" si="74"/>
        <v>2929.3116180894644</v>
      </c>
      <c r="D106" s="4">
        <f t="shared" si="75"/>
        <v>4265.7037424257678</v>
      </c>
      <c r="E106" s="11">
        <f t="shared" si="76"/>
        <v>3.1608816592102238E-4</v>
      </c>
      <c r="F106" s="11">
        <f t="shared" si="77"/>
        <v>6.2271488230830976E-4</v>
      </c>
      <c r="G106" s="11">
        <f t="shared" si="78"/>
        <v>1.271250280932488E-3</v>
      </c>
      <c r="H106" s="4">
        <f t="shared" si="79"/>
        <v>109590.32087364586</v>
      </c>
      <c r="I106" s="4">
        <f t="shared" si="80"/>
        <v>33382.271690164089</v>
      </c>
      <c r="J106" s="4">
        <f t="shared" si="81"/>
        <v>12965.259620298859</v>
      </c>
      <c r="K106" s="4">
        <f t="shared" si="82"/>
        <v>94602.595996353164</v>
      </c>
      <c r="L106" s="4">
        <f t="shared" si="83"/>
        <v>11395.944181567287</v>
      </c>
      <c r="M106" s="4">
        <f t="shared" si="84"/>
        <v>3039.4186758328265</v>
      </c>
      <c r="N106" s="11">
        <f t="shared" si="85"/>
        <v>1.374999462330595E-2</v>
      </c>
      <c r="O106" s="11">
        <f t="shared" si="86"/>
        <v>1.812948609748255E-2</v>
      </c>
      <c r="P106" s="11">
        <f t="shared" si="87"/>
        <v>1.6581638283189815E-2</v>
      </c>
      <c r="Q106" s="4">
        <f t="shared" si="88"/>
        <v>8986.8149803562446</v>
      </c>
      <c r="R106" s="4">
        <f t="shared" si="89"/>
        <v>10841.127885909726</v>
      </c>
      <c r="S106" s="4">
        <f t="shared" si="90"/>
        <v>5222.4113887204176</v>
      </c>
      <c r="T106" s="4">
        <f t="shared" si="91"/>
        <v>82.00372905849737</v>
      </c>
      <c r="U106" s="4">
        <f t="shared" si="92"/>
        <v>324.75704429378322</v>
      </c>
      <c r="V106" s="4">
        <f t="shared" si="93"/>
        <v>402.80037127401829</v>
      </c>
      <c r="W106" s="11">
        <f t="shared" si="94"/>
        <v>-1.0734613539272964E-2</v>
      </c>
      <c r="X106" s="11">
        <f t="shared" si="95"/>
        <v>-1.217998157191269E-2</v>
      </c>
      <c r="Y106" s="11">
        <f t="shared" si="96"/>
        <v>-9.7425357312937999E-3</v>
      </c>
      <c r="Z106" s="4">
        <f t="shared" si="118"/>
        <v>16081.986244973863</v>
      </c>
      <c r="AA106" s="4">
        <f t="shared" si="119"/>
        <v>29867.16915202075</v>
      </c>
      <c r="AB106" s="4">
        <f t="shared" si="120"/>
        <v>18810.930495109413</v>
      </c>
      <c r="AC106" s="12">
        <f t="shared" si="100"/>
        <v>1.8896928193318077</v>
      </c>
      <c r="AD106" s="12">
        <f t="shared" si="101"/>
        <v>2.9184159114401598</v>
      </c>
      <c r="AE106" s="12">
        <f t="shared" si="102"/>
        <v>3.8217099740817173</v>
      </c>
      <c r="AF106" s="11">
        <f t="shared" si="103"/>
        <v>-4.0504037456468023E-3</v>
      </c>
      <c r="AG106" s="11">
        <f t="shared" si="104"/>
        <v>2.9673830763510267E-4</v>
      </c>
      <c r="AH106" s="11">
        <f t="shared" si="105"/>
        <v>9.7937136394747881E-3</v>
      </c>
      <c r="AI106" s="1">
        <f t="shared" si="63"/>
        <v>188513.57307143125</v>
      </c>
      <c r="AJ106" s="1">
        <f t="shared" si="64"/>
        <v>55064.840585366226</v>
      </c>
      <c r="AK106" s="1">
        <f t="shared" si="65"/>
        <v>21511.059320215187</v>
      </c>
      <c r="AL106" s="10">
        <f t="shared" si="106"/>
        <v>33.95024047716084</v>
      </c>
      <c r="AM106" s="10">
        <f t="shared" si="107"/>
        <v>6.4275879086148588</v>
      </c>
      <c r="AN106" s="10">
        <f t="shared" si="108"/>
        <v>2.260199039745193</v>
      </c>
      <c r="AO106" s="7">
        <f t="shared" si="109"/>
        <v>1.2475903288516471E-2</v>
      </c>
      <c r="AP106" s="7">
        <f t="shared" si="110"/>
        <v>1.5716347667290138E-2</v>
      </c>
      <c r="AQ106" s="7">
        <f t="shared" si="111"/>
        <v>1.4256710333177037E-2</v>
      </c>
      <c r="AR106" s="1">
        <f t="shared" si="121"/>
        <v>109590.32087364586</v>
      </c>
      <c r="AS106" s="1">
        <f t="shared" si="122"/>
        <v>33382.271690164089</v>
      </c>
      <c r="AT106" s="1">
        <f t="shared" si="123"/>
        <v>12965.259620298859</v>
      </c>
      <c r="AU106" s="1">
        <f t="shared" si="69"/>
        <v>21918.064174729174</v>
      </c>
      <c r="AV106" s="1">
        <f t="shared" si="70"/>
        <v>6676.4543380328178</v>
      </c>
      <c r="AW106" s="1">
        <f t="shared" si="71"/>
        <v>2593.0519240597719</v>
      </c>
      <c r="AX106">
        <v>0.05</v>
      </c>
      <c r="AY106">
        <v>0.05</v>
      </c>
      <c r="AZ106">
        <v>0.05</v>
      </c>
      <c r="BA106">
        <f t="shared" si="124"/>
        <v>0.05</v>
      </c>
      <c r="BB106">
        <f t="shared" si="130"/>
        <v>2.5000000000000006E-4</v>
      </c>
      <c r="BC106">
        <f t="shared" si="125"/>
        <v>2.5000000000000006E-4</v>
      </c>
      <c r="BD106">
        <f t="shared" si="126"/>
        <v>2.5000000000000006E-4</v>
      </c>
      <c r="BE106">
        <f t="shared" si="127"/>
        <v>27.397580218411473</v>
      </c>
      <c r="BF106">
        <f t="shared" si="128"/>
        <v>8.345567922541024</v>
      </c>
      <c r="BG106">
        <f t="shared" si="129"/>
        <v>3.2413149050747156</v>
      </c>
      <c r="BH106">
        <f t="shared" si="131"/>
        <v>68.144767197457568</v>
      </c>
      <c r="BI106">
        <f t="shared" si="132"/>
        <v>11.176911852694122</v>
      </c>
      <c r="BJ106">
        <f t="shared" si="133"/>
        <v>6.8924073817983924</v>
      </c>
      <c r="BK106" s="7">
        <f t="shared" si="134"/>
        <v>4.4462827438668667E-2</v>
      </c>
      <c r="BL106" s="8">
        <f>BL$3*temperature!$I216+BL$4*temperature!$I216^2+BL$5*temperature!$I216^6</f>
        <v>0.45904207362987748</v>
      </c>
      <c r="BM106" s="8">
        <f>BM$3*temperature!$I216+BM$4*temperature!$I216^2+BM$5*temperature!$I216^6</f>
        <v>-1.5544569116266</v>
      </c>
      <c r="BN106" s="8">
        <f>BN$3*temperature!$I216+BN$4*temperature!$I216^2+BN$5*temperature!$I216^6</f>
        <v>-2.8349138685211956</v>
      </c>
      <c r="BO106" s="8"/>
      <c r="BP106" s="8"/>
      <c r="BQ106" s="8"/>
    </row>
    <row r="107" spans="1:69" x14ac:dyDescent="0.3">
      <c r="A107">
        <f t="shared" si="72"/>
        <v>2061</v>
      </c>
      <c r="B107" s="4">
        <f t="shared" si="73"/>
        <v>1158.7761193278775</v>
      </c>
      <c r="C107" s="4">
        <f t="shared" si="74"/>
        <v>2931.0445377319925</v>
      </c>
      <c r="D107" s="4">
        <f t="shared" si="75"/>
        <v>4270.8553806526543</v>
      </c>
      <c r="E107" s="11">
        <f t="shared" si="76"/>
        <v>3.0028375762497126E-4</v>
      </c>
      <c r="F107" s="11">
        <f t="shared" si="77"/>
        <v>5.9157913819289426E-4</v>
      </c>
      <c r="G107" s="11">
        <f t="shared" si="78"/>
        <v>1.2076877668858637E-3</v>
      </c>
      <c r="H107" s="4">
        <f t="shared" si="79"/>
        <v>111102.73868961181</v>
      </c>
      <c r="I107" s="4">
        <f t="shared" si="80"/>
        <v>33998.362660876861</v>
      </c>
      <c r="J107" s="4">
        <f t="shared" si="81"/>
        <v>13192.973767205593</v>
      </c>
      <c r="K107" s="4">
        <f t="shared" si="82"/>
        <v>95879.382424669311</v>
      </c>
      <c r="L107" s="4">
        <f t="shared" si="83"/>
        <v>11599.401586433891</v>
      </c>
      <c r="M107" s="4">
        <f t="shared" si="84"/>
        <v>3089.0705939074664</v>
      </c>
      <c r="N107" s="11">
        <f t="shared" si="85"/>
        <v>1.3496314925283581E-2</v>
      </c>
      <c r="O107" s="11">
        <f t="shared" si="86"/>
        <v>1.7853492578148167E-2</v>
      </c>
      <c r="P107" s="11">
        <f t="shared" si="87"/>
        <v>1.6335991638609881E-2</v>
      </c>
      <c r="Q107" s="4">
        <f t="shared" si="88"/>
        <v>9013.0375467521244</v>
      </c>
      <c r="R107" s="4">
        <f t="shared" si="89"/>
        <v>10906.726061421596</v>
      </c>
      <c r="S107" s="4">
        <f t="shared" si="90"/>
        <v>5262.3615841348965</v>
      </c>
      <c r="T107" s="4">
        <f t="shared" si="91"/>
        <v>81.123450718275151</v>
      </c>
      <c r="U107" s="4">
        <f t="shared" si="92"/>
        <v>320.80150947893611</v>
      </c>
      <c r="V107" s="4">
        <f t="shared" si="93"/>
        <v>398.87607426430276</v>
      </c>
      <c r="W107" s="11">
        <f t="shared" si="94"/>
        <v>-1.0734613539272964E-2</v>
      </c>
      <c r="X107" s="11">
        <f t="shared" si="95"/>
        <v>-1.217998157191269E-2</v>
      </c>
      <c r="Y107" s="11">
        <f t="shared" si="96"/>
        <v>-9.7425357312937999E-3</v>
      </c>
      <c r="Z107" s="4">
        <f t="shared" si="118"/>
        <v>16067.857761291525</v>
      </c>
      <c r="AA107" s="4">
        <f t="shared" si="119"/>
        <v>30065.893169818013</v>
      </c>
      <c r="AB107" s="4">
        <f t="shared" si="120"/>
        <v>19146.309438282144</v>
      </c>
      <c r="AC107" s="12">
        <f t="shared" si="100"/>
        <v>1.8820388004582642</v>
      </c>
      <c r="AD107" s="12">
        <f t="shared" si="101"/>
        <v>2.9192819172386959</v>
      </c>
      <c r="AE107" s="12">
        <f t="shared" si="102"/>
        <v>3.8591387071809984</v>
      </c>
      <c r="AF107" s="11">
        <f t="shared" si="103"/>
        <v>-4.0504037456468023E-3</v>
      </c>
      <c r="AG107" s="11">
        <f t="shared" si="104"/>
        <v>2.9673830763510267E-4</v>
      </c>
      <c r="AH107" s="11">
        <f t="shared" si="105"/>
        <v>9.7937136394747881E-3</v>
      </c>
      <c r="AI107" s="1">
        <f t="shared" si="63"/>
        <v>191580.27993901729</v>
      </c>
      <c r="AJ107" s="1">
        <f t="shared" si="64"/>
        <v>56234.810864862426</v>
      </c>
      <c r="AK107" s="1">
        <f t="shared" si="65"/>
        <v>21953.005312253441</v>
      </c>
      <c r="AL107" s="10">
        <f t="shared" si="106"/>
        <v>34.369564794807623</v>
      </c>
      <c r="AM107" s="10">
        <f t="shared" si="107"/>
        <v>6.5275959327863822</v>
      </c>
      <c r="AN107" s="10">
        <f t="shared" si="108"/>
        <v>2.2920998127201155</v>
      </c>
      <c r="AO107" s="7">
        <f t="shared" si="109"/>
        <v>1.2351144255631306E-2</v>
      </c>
      <c r="AP107" s="7">
        <f t="shared" si="110"/>
        <v>1.5559184190617237E-2</v>
      </c>
      <c r="AQ107" s="7">
        <f t="shared" si="111"/>
        <v>1.4114143229845267E-2</v>
      </c>
      <c r="AR107" s="1">
        <f t="shared" si="121"/>
        <v>111102.73868961181</v>
      </c>
      <c r="AS107" s="1">
        <f t="shared" si="122"/>
        <v>33998.362660876861</v>
      </c>
      <c r="AT107" s="1">
        <f t="shared" si="123"/>
        <v>13192.973767205593</v>
      </c>
      <c r="AU107" s="1">
        <f t="shared" si="69"/>
        <v>22220.547737922363</v>
      </c>
      <c r="AV107" s="1">
        <f t="shared" si="70"/>
        <v>6799.6725321753729</v>
      </c>
      <c r="AW107" s="1">
        <f t="shared" si="71"/>
        <v>2638.5947534411189</v>
      </c>
      <c r="AX107">
        <v>0.05</v>
      </c>
      <c r="AY107">
        <v>0.05</v>
      </c>
      <c r="AZ107">
        <v>0.05</v>
      </c>
      <c r="BA107">
        <f t="shared" si="124"/>
        <v>4.9999999999999996E-2</v>
      </c>
      <c r="BB107">
        <f t="shared" si="130"/>
        <v>2.5000000000000006E-4</v>
      </c>
      <c r="BC107">
        <f t="shared" si="125"/>
        <v>2.5000000000000006E-4</v>
      </c>
      <c r="BD107">
        <f t="shared" si="126"/>
        <v>2.5000000000000006E-4</v>
      </c>
      <c r="BE107">
        <f t="shared" si="127"/>
        <v>27.77568467240296</v>
      </c>
      <c r="BF107">
        <f t="shared" si="128"/>
        <v>8.4995906652192179</v>
      </c>
      <c r="BG107">
        <f t="shared" si="129"/>
        <v>3.2982434418013988</v>
      </c>
      <c r="BH107">
        <f t="shared" si="131"/>
        <v>69.145956069679229</v>
      </c>
      <c r="BI107">
        <f t="shared" si="132"/>
        <v>11.307950330578077</v>
      </c>
      <c r="BJ107">
        <f t="shared" si="133"/>
        <v>6.8906092893426578</v>
      </c>
      <c r="BK107" s="7">
        <f t="shared" si="134"/>
        <v>4.4231890338392449E-2</v>
      </c>
      <c r="BL107" s="8">
        <f>BL$3*temperature!$I217+BL$4*temperature!$I217^2+BL$5*temperature!$I217^6</f>
        <v>0.2471901736177049</v>
      </c>
      <c r="BM107" s="8">
        <f>BM$3*temperature!$I217+BM$4*temperature!$I217^2+BM$5*temperature!$I217^6</f>
        <v>-1.7400313452195633</v>
      </c>
      <c r="BN107" s="8">
        <f>BN$3*temperature!$I217+BN$4*temperature!$I217^2+BN$5*temperature!$I217^6</f>
        <v>-2.9980849897500912</v>
      </c>
      <c r="BO107" s="8"/>
      <c r="BP107" s="8"/>
      <c r="BQ107" s="8"/>
    </row>
    <row r="108" spans="1:69" x14ac:dyDescent="0.3">
      <c r="A108">
        <f t="shared" si="72"/>
        <v>2062</v>
      </c>
      <c r="B108" s="4">
        <f t="shared" si="73"/>
        <v>1159.1066828928674</v>
      </c>
      <c r="C108" s="4">
        <f t="shared" si="74"/>
        <v>2932.6917852935467</v>
      </c>
      <c r="D108" s="4">
        <f t="shared" si="75"/>
        <v>4275.75534746014</v>
      </c>
      <c r="E108" s="11">
        <f t="shared" si="76"/>
        <v>2.8526956974372268E-4</v>
      </c>
      <c r="F108" s="11">
        <f t="shared" si="77"/>
        <v>5.6200018128324948E-4</v>
      </c>
      <c r="G108" s="11">
        <f t="shared" si="78"/>
        <v>1.1473033785415704E-3</v>
      </c>
      <c r="H108" s="4">
        <f t="shared" si="79"/>
        <v>112606.2529986436</v>
      </c>
      <c r="I108" s="4">
        <f t="shared" si="80"/>
        <v>34615.470066551876</v>
      </c>
      <c r="J108" s="4">
        <f t="shared" si="81"/>
        <v>13420.658116977238</v>
      </c>
      <c r="K108" s="4">
        <f t="shared" si="82"/>
        <v>97149.170702392919</v>
      </c>
      <c r="L108" s="4">
        <f t="shared" si="83"/>
        <v>11803.309928488463</v>
      </c>
      <c r="M108" s="4">
        <f t="shared" si="84"/>
        <v>3138.7806425709791</v>
      </c>
      <c r="N108" s="11">
        <f t="shared" si="85"/>
        <v>1.3243600924539356E-2</v>
      </c>
      <c r="O108" s="11">
        <f t="shared" si="86"/>
        <v>1.7579212214969164E-2</v>
      </c>
      <c r="P108" s="11">
        <f t="shared" si="87"/>
        <v>1.6092234590415311E-2</v>
      </c>
      <c r="Q108" s="4">
        <f t="shared" si="88"/>
        <v>9036.9470371252555</v>
      </c>
      <c r="R108" s="4">
        <f t="shared" si="89"/>
        <v>10969.440067618227</v>
      </c>
      <c r="S108" s="4">
        <f t="shared" si="90"/>
        <v>5301.0258819313849</v>
      </c>
      <c r="T108" s="4">
        <f t="shared" si="91"/>
        <v>80.252621825842212</v>
      </c>
      <c r="U108" s="4">
        <f t="shared" si="92"/>
        <v>316.89415300524092</v>
      </c>
      <c r="V108" s="4">
        <f t="shared" si="93"/>
        <v>394.99000985842457</v>
      </c>
      <c r="W108" s="11">
        <f t="shared" si="94"/>
        <v>-1.0734613539272964E-2</v>
      </c>
      <c r="X108" s="11">
        <f t="shared" si="95"/>
        <v>-1.217998157191269E-2</v>
      </c>
      <c r="Y108" s="11">
        <f t="shared" si="96"/>
        <v>-9.7425357312937999E-3</v>
      </c>
      <c r="Z108" s="4">
        <f t="shared" si="118"/>
        <v>16049.470842748957</v>
      </c>
      <c r="AA108" s="4">
        <f t="shared" si="119"/>
        <v>30256.793445266347</v>
      </c>
      <c r="AB108" s="4">
        <f t="shared" si="120"/>
        <v>19481.722021499419</v>
      </c>
      <c r="AC108" s="12">
        <f t="shared" si="100"/>
        <v>1.8744157834514354</v>
      </c>
      <c r="AD108" s="12">
        <f t="shared" si="101"/>
        <v>2.9201481800143272</v>
      </c>
      <c r="AE108" s="12">
        <f t="shared" si="102"/>
        <v>3.896934006574142</v>
      </c>
      <c r="AF108" s="11">
        <f t="shared" si="103"/>
        <v>-4.0504037456468023E-3</v>
      </c>
      <c r="AG108" s="11">
        <f t="shared" si="104"/>
        <v>2.9673830763510267E-4</v>
      </c>
      <c r="AH108" s="11">
        <f t="shared" si="105"/>
        <v>9.7937136394747881E-3</v>
      </c>
      <c r="AI108" s="1">
        <f t="shared" si="63"/>
        <v>194642.79968303794</v>
      </c>
      <c r="AJ108" s="1">
        <f t="shared" si="64"/>
        <v>57411.002310551557</v>
      </c>
      <c r="AK108" s="1">
        <f t="shared" si="65"/>
        <v>22396.299534469217</v>
      </c>
      <c r="AL108" s="10">
        <f t="shared" si="106"/>
        <v>34.78982321306372</v>
      </c>
      <c r="AM108" s="10">
        <f t="shared" si="107"/>
        <v>6.6281443595521274</v>
      </c>
      <c r="AN108" s="10">
        <f t="shared" si="108"/>
        <v>2.3241273275234104</v>
      </c>
      <c r="AO108" s="7">
        <f t="shared" si="109"/>
        <v>1.2227632813074993E-2</v>
      </c>
      <c r="AP108" s="7">
        <f t="shared" si="110"/>
        <v>1.5403592348711064E-2</v>
      </c>
      <c r="AQ108" s="7">
        <f t="shared" si="111"/>
        <v>1.3973001797546814E-2</v>
      </c>
      <c r="AR108" s="1">
        <f t="shared" si="121"/>
        <v>112606.2529986436</v>
      </c>
      <c r="AS108" s="1">
        <f t="shared" si="122"/>
        <v>34615.470066551876</v>
      </c>
      <c r="AT108" s="1">
        <f t="shared" si="123"/>
        <v>13420.658116977238</v>
      </c>
      <c r="AU108" s="1">
        <f t="shared" si="69"/>
        <v>22521.250599728723</v>
      </c>
      <c r="AV108" s="1">
        <f t="shared" si="70"/>
        <v>6923.0940133103759</v>
      </c>
      <c r="AW108" s="1">
        <f t="shared" si="71"/>
        <v>2684.1316233954476</v>
      </c>
      <c r="AX108">
        <v>0.05</v>
      </c>
      <c r="AY108">
        <v>0.05</v>
      </c>
      <c r="AZ108">
        <v>0.05</v>
      </c>
      <c r="BA108">
        <f t="shared" si="124"/>
        <v>5.000000000000001E-2</v>
      </c>
      <c r="BB108">
        <f t="shared" si="130"/>
        <v>2.5000000000000006E-4</v>
      </c>
      <c r="BC108">
        <f t="shared" si="125"/>
        <v>2.5000000000000006E-4</v>
      </c>
      <c r="BD108">
        <f t="shared" si="126"/>
        <v>2.5000000000000006E-4</v>
      </c>
      <c r="BE108">
        <f t="shared" si="127"/>
        <v>28.151563249660907</v>
      </c>
      <c r="BF108">
        <f t="shared" si="128"/>
        <v>8.6538675166379715</v>
      </c>
      <c r="BG108">
        <f t="shared" si="129"/>
        <v>3.3551645292443104</v>
      </c>
      <c r="BH108">
        <f t="shared" si="131"/>
        <v>70.161972380241039</v>
      </c>
      <c r="BI108">
        <f t="shared" si="132"/>
        <v>11.440561316971758</v>
      </c>
      <c r="BJ108">
        <f t="shared" si="133"/>
        <v>6.8888459152464154</v>
      </c>
      <c r="BK108" s="7">
        <f t="shared" si="134"/>
        <v>4.4000933199113329E-2</v>
      </c>
      <c r="BL108" s="8">
        <f>BL$3*temperature!$I218+BL$4*temperature!$I218^2+BL$5*temperature!$I218^6</f>
        <v>2.8245954339979562E-2</v>
      </c>
      <c r="BM108" s="8">
        <f>BM$3*temperature!$I218+BM$4*temperature!$I218^2+BM$5*temperature!$I218^6</f>
        <v>-1.9309068878511511</v>
      </c>
      <c r="BN108" s="8">
        <f>BN$3*temperature!$I218+BN$4*temperature!$I218^2+BN$5*temperature!$I218^6</f>
        <v>-3.1652332982462141</v>
      </c>
      <c r="BO108" s="8"/>
      <c r="BP108" s="8"/>
      <c r="BQ108" s="8"/>
    </row>
    <row r="109" spans="1:69" x14ac:dyDescent="0.3">
      <c r="A109">
        <f t="shared" si="72"/>
        <v>2063</v>
      </c>
      <c r="B109" s="4">
        <f t="shared" si="73"/>
        <v>1159.4208078643476</v>
      </c>
      <c r="C109" s="4">
        <f t="shared" si="74"/>
        <v>2934.2575499427803</v>
      </c>
      <c r="D109" s="4">
        <f t="shared" si="75"/>
        <v>4280.4156565883004</v>
      </c>
      <c r="E109" s="11">
        <f t="shared" si="76"/>
        <v>2.7100609125653652E-4</v>
      </c>
      <c r="F109" s="11">
        <f t="shared" si="77"/>
        <v>5.3390017221908699E-4</v>
      </c>
      <c r="G109" s="11">
        <f t="shared" si="78"/>
        <v>1.0899382096144919E-3</v>
      </c>
      <c r="H109" s="4">
        <f t="shared" si="79"/>
        <v>114100.1320782572</v>
      </c>
      <c r="I109" s="4">
        <f t="shared" si="80"/>
        <v>35233.349070504351</v>
      </c>
      <c r="J109" s="4">
        <f t="shared" si="81"/>
        <v>13648.240049536915</v>
      </c>
      <c r="K109" s="4">
        <f t="shared" si="82"/>
        <v>98411.319948992095</v>
      </c>
      <c r="L109" s="4">
        <f t="shared" si="83"/>
        <v>12007.585725115174</v>
      </c>
      <c r="M109" s="4">
        <f t="shared" si="84"/>
        <v>3188.5314755659097</v>
      </c>
      <c r="N109" s="11">
        <f t="shared" si="85"/>
        <v>1.2991868458307687E-2</v>
      </c>
      <c r="O109" s="11">
        <f t="shared" si="86"/>
        <v>1.7306653630577928E-2</v>
      </c>
      <c r="P109" s="11">
        <f t="shared" si="87"/>
        <v>1.5850369509791351E-2</v>
      </c>
      <c r="Q109" s="4">
        <f t="shared" si="88"/>
        <v>9058.5396676712699</v>
      </c>
      <c r="R109" s="4">
        <f t="shared" si="89"/>
        <v>11029.249865638682</v>
      </c>
      <c r="S109" s="4">
        <f t="shared" si="90"/>
        <v>5338.3972558815385</v>
      </c>
      <c r="T109" s="4">
        <f t="shared" si="91"/>
        <v>79.391140945028368</v>
      </c>
      <c r="U109" s="4">
        <f t="shared" si="92"/>
        <v>313.03438806139019</v>
      </c>
      <c r="V109" s="4">
        <f t="shared" si="93"/>
        <v>391.14180557387476</v>
      </c>
      <c r="W109" s="11">
        <f t="shared" si="94"/>
        <v>-1.0734613539272964E-2</v>
      </c>
      <c r="X109" s="11">
        <f t="shared" si="95"/>
        <v>-1.217998157191269E-2</v>
      </c>
      <c r="Y109" s="11">
        <f t="shared" si="96"/>
        <v>-9.7425357312937999E-3</v>
      </c>
      <c r="Z109" s="4">
        <f t="shared" si="118"/>
        <v>16026.867067750571</v>
      </c>
      <c r="AA109" s="4">
        <f t="shared" si="119"/>
        <v>30439.80090223486</v>
      </c>
      <c r="AB109" s="4">
        <f t="shared" si="120"/>
        <v>19817.060892777779</v>
      </c>
      <c r="AC109" s="12">
        <f t="shared" si="100"/>
        <v>1.8668236427412443</v>
      </c>
      <c r="AD109" s="12">
        <f t="shared" si="101"/>
        <v>2.9210146998433082</v>
      </c>
      <c r="AE109" s="12">
        <f t="shared" si="102"/>
        <v>3.9350994623064603</v>
      </c>
      <c r="AF109" s="11">
        <f t="shared" si="103"/>
        <v>-4.0504037456468023E-3</v>
      </c>
      <c r="AG109" s="11">
        <f t="shared" si="104"/>
        <v>2.9673830763510267E-4</v>
      </c>
      <c r="AH109" s="11">
        <f t="shared" si="105"/>
        <v>9.7937136394747881E-3</v>
      </c>
      <c r="AI109" s="1">
        <f t="shared" si="63"/>
        <v>197699.77031446286</v>
      </c>
      <c r="AJ109" s="1">
        <f t="shared" si="64"/>
        <v>58592.996092806774</v>
      </c>
      <c r="AK109" s="1">
        <f t="shared" si="65"/>
        <v>22840.801204417745</v>
      </c>
      <c r="AL109" s="10">
        <f t="shared" si="106"/>
        <v>35.210966425106044</v>
      </c>
      <c r="AM109" s="10">
        <f t="shared" si="107"/>
        <v>6.7292206209576477</v>
      </c>
      <c r="AN109" s="10">
        <f t="shared" si="108"/>
        <v>2.3562776124953704</v>
      </c>
      <c r="AO109" s="7">
        <f t="shared" si="109"/>
        <v>1.2105356484944244E-2</v>
      </c>
      <c r="AP109" s="7">
        <f t="shared" si="110"/>
        <v>1.5249556425223954E-2</v>
      </c>
      <c r="AQ109" s="7">
        <f t="shared" si="111"/>
        <v>1.3833271779571346E-2</v>
      </c>
      <c r="AR109" s="1">
        <f t="shared" si="121"/>
        <v>114100.1320782572</v>
      </c>
      <c r="AS109" s="1">
        <f t="shared" si="122"/>
        <v>35233.349070504351</v>
      </c>
      <c r="AT109" s="1">
        <f t="shared" si="123"/>
        <v>13648.240049536915</v>
      </c>
      <c r="AU109" s="1">
        <f t="shared" si="69"/>
        <v>22820.026415651442</v>
      </c>
      <c r="AV109" s="1">
        <f t="shared" si="70"/>
        <v>7046.669814100871</v>
      </c>
      <c r="AW109" s="1">
        <f t="shared" si="71"/>
        <v>2729.6480099073833</v>
      </c>
      <c r="AX109">
        <v>0.05</v>
      </c>
      <c r="AY109">
        <v>0.05</v>
      </c>
      <c r="AZ109">
        <v>0.05</v>
      </c>
      <c r="BA109">
        <f t="shared" si="124"/>
        <v>0.05</v>
      </c>
      <c r="BB109">
        <f t="shared" si="130"/>
        <v>2.5000000000000006E-4</v>
      </c>
      <c r="BC109">
        <f t="shared" si="125"/>
        <v>2.5000000000000006E-4</v>
      </c>
      <c r="BD109">
        <f t="shared" si="126"/>
        <v>2.5000000000000006E-4</v>
      </c>
      <c r="BE109">
        <f t="shared" si="127"/>
        <v>28.525033019564308</v>
      </c>
      <c r="BF109">
        <f t="shared" si="128"/>
        <v>8.80833726762609</v>
      </c>
      <c r="BG109">
        <f t="shared" si="129"/>
        <v>3.4120600123842295</v>
      </c>
      <c r="BH109">
        <f t="shared" si="131"/>
        <v>71.193035791661814</v>
      </c>
      <c r="BI109">
        <f t="shared" si="132"/>
        <v>11.574763311910349</v>
      </c>
      <c r="BJ109">
        <f t="shared" si="133"/>
        <v>6.8871161689324696</v>
      </c>
      <c r="BK109" s="7">
        <f t="shared" si="134"/>
        <v>4.3770031706151985E-2</v>
      </c>
      <c r="BL109" s="8">
        <f>BL$3*temperature!$I219+BL$4*temperature!$I219^2+BL$5*temperature!$I219^6</f>
        <v>-0.19779591432145516</v>
      </c>
      <c r="BM109" s="8">
        <f>BM$3*temperature!$I219+BM$4*temperature!$I219^2+BM$5*temperature!$I219^6</f>
        <v>-2.1270827666448966</v>
      </c>
      <c r="BN109" s="8">
        <f>BN$3*temperature!$I219+BN$4*temperature!$I219^2+BN$5*temperature!$I219^6</f>
        <v>-3.3363540311026281</v>
      </c>
      <c r="BO109" s="8"/>
      <c r="BP109" s="8"/>
      <c r="BQ109" s="8"/>
    </row>
    <row r="110" spans="1:69" x14ac:dyDescent="0.3">
      <c r="A110">
        <f t="shared" si="72"/>
        <v>2064</v>
      </c>
      <c r="B110" s="4">
        <f t="shared" si="73"/>
        <v>1159.7193074605452</v>
      </c>
      <c r="C110" s="4">
        <f t="shared" si="74"/>
        <v>2935.7458205234675</v>
      </c>
      <c r="D110" s="4">
        <f t="shared" si="75"/>
        <v>4284.8477757365908</v>
      </c>
      <c r="E110" s="11">
        <f t="shared" si="76"/>
        <v>2.5745578669370971E-4</v>
      </c>
      <c r="F110" s="11">
        <f t="shared" si="77"/>
        <v>5.0720516360813262E-4</v>
      </c>
      <c r="G110" s="11">
        <f t="shared" si="78"/>
        <v>1.0354412991337672E-3</v>
      </c>
      <c r="H110" s="4">
        <f t="shared" si="79"/>
        <v>115583.64718065027</v>
      </c>
      <c r="I110" s="4">
        <f t="shared" si="80"/>
        <v>35851.753239391321</v>
      </c>
      <c r="J110" s="4">
        <f t="shared" si="81"/>
        <v>13875.647073035769</v>
      </c>
      <c r="K110" s="4">
        <f t="shared" si="82"/>
        <v>99665.191772779493</v>
      </c>
      <c r="L110" s="4">
        <f t="shared" si="83"/>
        <v>12212.144862390935</v>
      </c>
      <c r="M110" s="4">
        <f t="shared" si="84"/>
        <v>3238.3057226929054</v>
      </c>
      <c r="N110" s="11">
        <f t="shared" si="85"/>
        <v>1.2741134093489315E-2</v>
      </c>
      <c r="O110" s="11">
        <f t="shared" si="86"/>
        <v>1.7035825682085504E-2</v>
      </c>
      <c r="P110" s="11">
        <f t="shared" si="87"/>
        <v>1.5610398551314741E-2</v>
      </c>
      <c r="Q110" s="4">
        <f t="shared" si="88"/>
        <v>9077.8134008493926</v>
      </c>
      <c r="R110" s="4">
        <f t="shared" si="89"/>
        <v>11086.137753706977</v>
      </c>
      <c r="S110" s="4">
        <f t="shared" si="90"/>
        <v>5374.4695407352347</v>
      </c>
      <c r="T110" s="4">
        <f t="shared" si="91"/>
        <v>78.538907728541545</v>
      </c>
      <c r="U110" s="4">
        <f t="shared" si="92"/>
        <v>309.22163498342746</v>
      </c>
      <c r="V110" s="4">
        <f t="shared" si="93"/>
        <v>387.33109255706853</v>
      </c>
      <c r="W110" s="11">
        <f t="shared" si="94"/>
        <v>-1.0734613539272964E-2</v>
      </c>
      <c r="X110" s="11">
        <f t="shared" si="95"/>
        <v>-1.217998157191269E-2</v>
      </c>
      <c r="Y110" s="11">
        <f t="shared" si="96"/>
        <v>-9.7425357312937999E-3</v>
      </c>
      <c r="Z110" s="4">
        <f t="shared" si="118"/>
        <v>16000.090830125151</v>
      </c>
      <c r="AA110" s="4">
        <f t="shared" si="119"/>
        <v>30614.852841158208</v>
      </c>
      <c r="AB110" s="4">
        <f t="shared" si="120"/>
        <v>20152.218833233357</v>
      </c>
      <c r="AC110" s="12">
        <f t="shared" si="100"/>
        <v>1.8592622532662233</v>
      </c>
      <c r="AD110" s="12">
        <f t="shared" si="101"/>
        <v>2.921881476801917</v>
      </c>
      <c r="AE110" s="12">
        <f t="shared" si="102"/>
        <v>3.973638699583141</v>
      </c>
      <c r="AF110" s="11">
        <f t="shared" si="103"/>
        <v>-4.0504037456468023E-3</v>
      </c>
      <c r="AG110" s="11">
        <f t="shared" si="104"/>
        <v>2.9673830763510267E-4</v>
      </c>
      <c r="AH110" s="11">
        <f t="shared" si="105"/>
        <v>9.7937136394747881E-3</v>
      </c>
      <c r="AI110" s="1">
        <f t="shared" si="63"/>
        <v>200749.819698668</v>
      </c>
      <c r="AJ110" s="1">
        <f t="shared" si="64"/>
        <v>59780.36629762697</v>
      </c>
      <c r="AK110" s="1">
        <f t="shared" si="65"/>
        <v>23286.369093883353</v>
      </c>
      <c r="AL110" s="10">
        <f t="shared" si="106"/>
        <v>35.632945312853799</v>
      </c>
      <c r="AM110" s="10">
        <f t="shared" si="107"/>
        <v>6.8308120742191516</v>
      </c>
      <c r="AN110" s="10">
        <f t="shared" si="108"/>
        <v>2.3885466908111206</v>
      </c>
      <c r="AO110" s="7">
        <f t="shared" si="109"/>
        <v>1.1984302920094801E-2</v>
      </c>
      <c r="AP110" s="7">
        <f t="shared" si="110"/>
        <v>1.5097060860971715E-2</v>
      </c>
      <c r="AQ110" s="7">
        <f t="shared" si="111"/>
        <v>1.3694939061775633E-2</v>
      </c>
      <c r="AR110" s="1">
        <f t="shared" si="121"/>
        <v>115583.64718065027</v>
      </c>
      <c r="AS110" s="1">
        <f t="shared" si="122"/>
        <v>35851.753239391321</v>
      </c>
      <c r="AT110" s="1">
        <f t="shared" si="123"/>
        <v>13875.647073035769</v>
      </c>
      <c r="AU110" s="1">
        <f t="shared" si="69"/>
        <v>23116.729436130056</v>
      </c>
      <c r="AV110" s="1">
        <f t="shared" si="70"/>
        <v>7170.3506478782647</v>
      </c>
      <c r="AW110" s="1">
        <f t="shared" si="71"/>
        <v>2775.1294146071541</v>
      </c>
      <c r="AX110">
        <v>0.05</v>
      </c>
      <c r="AY110">
        <v>0.05</v>
      </c>
      <c r="AZ110">
        <v>0.05</v>
      </c>
      <c r="BA110">
        <f t="shared" si="124"/>
        <v>0.05</v>
      </c>
      <c r="BB110">
        <f t="shared" si="130"/>
        <v>2.5000000000000006E-4</v>
      </c>
      <c r="BC110">
        <f t="shared" si="125"/>
        <v>2.5000000000000006E-4</v>
      </c>
      <c r="BD110">
        <f t="shared" si="126"/>
        <v>2.5000000000000006E-4</v>
      </c>
      <c r="BE110">
        <f t="shared" si="127"/>
        <v>28.895911795162572</v>
      </c>
      <c r="BF110">
        <f t="shared" si="128"/>
        <v>8.9629383098478321</v>
      </c>
      <c r="BG110">
        <f t="shared" si="129"/>
        <v>3.468911768258943</v>
      </c>
      <c r="BH110">
        <f t="shared" si="131"/>
        <v>72.23936939347125</v>
      </c>
      <c r="BI110">
        <f t="shared" si="132"/>
        <v>11.710575068057391</v>
      </c>
      <c r="BJ110">
        <f t="shared" si="133"/>
        <v>6.8854190140855414</v>
      </c>
      <c r="BK110" s="7">
        <f t="shared" si="134"/>
        <v>4.3539259060704188E-2</v>
      </c>
      <c r="BL110" s="8">
        <f>BL$3*temperature!$I220+BL$4*temperature!$I220^2+BL$5*temperature!$I220^6</f>
        <v>-0.43093537576782559</v>
      </c>
      <c r="BM110" s="8">
        <f>BM$3*temperature!$I220+BM$4*temperature!$I220^2+BM$5*temperature!$I220^6</f>
        <v>-2.3285540859903335</v>
      </c>
      <c r="BN110" s="8">
        <f>BN$3*temperature!$I220+BN$4*temperature!$I220^2+BN$5*temperature!$I220^6</f>
        <v>-3.5114392474772895</v>
      </c>
      <c r="BO110" s="8"/>
      <c r="BP110" s="8"/>
      <c r="BQ110" s="8"/>
    </row>
    <row r="111" spans="1:69" x14ac:dyDescent="0.3">
      <c r="A111">
        <f t="shared" si="72"/>
        <v>2065</v>
      </c>
      <c r="B111" s="4">
        <f t="shared" si="73"/>
        <v>1160.002955084859</v>
      </c>
      <c r="C111" s="4">
        <f t="shared" si="74"/>
        <v>2937.1603946907176</v>
      </c>
      <c r="D111" s="4">
        <f t="shared" si="75"/>
        <v>4289.0626486667152</v>
      </c>
      <c r="E111" s="11">
        <f t="shared" si="76"/>
        <v>2.4458299735902422E-4</v>
      </c>
      <c r="F111" s="11">
        <f t="shared" si="77"/>
        <v>4.8184490542772595E-4</v>
      </c>
      <c r="G111" s="11">
        <f t="shared" si="78"/>
        <v>9.8366923417707894E-4</v>
      </c>
      <c r="H111" s="4">
        <f t="shared" si="79"/>
        <v>117056.07344305182</v>
      </c>
      <c r="I111" s="4">
        <f t="shared" si="80"/>
        <v>36470.434811315594</v>
      </c>
      <c r="J111" s="4">
        <f t="shared" si="81"/>
        <v>14102.806879312609</v>
      </c>
      <c r="K111" s="4">
        <f t="shared" si="82"/>
        <v>100910.1510732692</v>
      </c>
      <c r="L111" s="4">
        <f t="shared" si="83"/>
        <v>12416.902691879013</v>
      </c>
      <c r="M111" s="4">
        <f t="shared" si="84"/>
        <v>3288.0860072530218</v>
      </c>
      <c r="N111" s="11">
        <f t="shared" si="85"/>
        <v>1.2491415290987629E-2</v>
      </c>
      <c r="O111" s="11">
        <f t="shared" si="86"/>
        <v>1.6766737685749211E-2</v>
      </c>
      <c r="P111" s="11">
        <f t="shared" si="87"/>
        <v>1.5372323932009824E-2</v>
      </c>
      <c r="Q111" s="4">
        <f t="shared" si="88"/>
        <v>9094.7679523357474</v>
      </c>
      <c r="R111" s="4">
        <f t="shared" si="89"/>
        <v>11140.088378415801</v>
      </c>
      <c r="S111" s="4">
        <f t="shared" si="90"/>
        <v>5409.2374278541811</v>
      </c>
      <c r="T111" s="4">
        <f t="shared" si="91"/>
        <v>77.695822906279034</v>
      </c>
      <c r="U111" s="4">
        <f t="shared" si="92"/>
        <v>305.4553211676926</v>
      </c>
      <c r="V111" s="4">
        <f t="shared" si="93"/>
        <v>383.55750554799022</v>
      </c>
      <c r="W111" s="11">
        <f t="shared" si="94"/>
        <v>-1.0734613539272964E-2</v>
      </c>
      <c r="X111" s="11">
        <f t="shared" si="95"/>
        <v>-1.217998157191269E-2</v>
      </c>
      <c r="Y111" s="11">
        <f t="shared" si="96"/>
        <v>-9.7425357312937999E-3</v>
      </c>
      <c r="Z111" s="4">
        <f t="shared" si="118"/>
        <v>15969.189292027755</v>
      </c>
      <c r="AA111" s="4">
        <f t="shared" si="119"/>
        <v>30781.892981415243</v>
      </c>
      <c r="AB111" s="4">
        <f t="shared" si="120"/>
        <v>20487.088832281359</v>
      </c>
      <c r="AC111" s="12">
        <f t="shared" si="100"/>
        <v>1.8517314904714541</v>
      </c>
      <c r="AD111" s="12">
        <f t="shared" si="101"/>
        <v>2.9227485109664535</v>
      </c>
      <c r="AE111" s="12">
        <f t="shared" si="102"/>
        <v>4.0125553791135928</v>
      </c>
      <c r="AF111" s="11">
        <f t="shared" si="103"/>
        <v>-4.0504037456468023E-3</v>
      </c>
      <c r="AG111" s="11">
        <f t="shared" si="104"/>
        <v>2.9673830763510267E-4</v>
      </c>
      <c r="AH111" s="11">
        <f t="shared" si="105"/>
        <v>9.7937136394747881E-3</v>
      </c>
      <c r="AI111" s="1">
        <f t="shared" si="63"/>
        <v>203791.56716493127</v>
      </c>
      <c r="AJ111" s="1">
        <f t="shared" si="64"/>
        <v>60972.680315742538</v>
      </c>
      <c r="AK111" s="1">
        <f t="shared" si="65"/>
        <v>23732.861599102172</v>
      </c>
      <c r="AL111" s="10">
        <f t="shared" si="106"/>
        <v>36.055710963312571</v>
      </c>
      <c r="AM111" s="10">
        <f t="shared" si="107"/>
        <v>6.9329060079773548</v>
      </c>
      <c r="AN111" s="10">
        <f t="shared" si="108"/>
        <v>2.4209305821742162</v>
      </c>
      <c r="AO111" s="7">
        <f t="shared" si="109"/>
        <v>1.1864459890893853E-2</v>
      </c>
      <c r="AP111" s="7">
        <f t="shared" si="110"/>
        <v>1.4946090252361998E-2</v>
      </c>
      <c r="AQ111" s="7">
        <f t="shared" si="111"/>
        <v>1.3557989671157877E-2</v>
      </c>
      <c r="AR111" s="1">
        <f t="shared" si="121"/>
        <v>117056.07344305182</v>
      </c>
      <c r="AS111" s="1">
        <f t="shared" si="122"/>
        <v>36470.434811315594</v>
      </c>
      <c r="AT111" s="1">
        <f t="shared" si="123"/>
        <v>14102.806879312609</v>
      </c>
      <c r="AU111" s="1">
        <f t="shared" si="69"/>
        <v>23411.214688610366</v>
      </c>
      <c r="AV111" s="1">
        <f t="shared" si="70"/>
        <v>7294.0869622631189</v>
      </c>
      <c r="AW111" s="1">
        <f t="shared" si="71"/>
        <v>2820.5613758625223</v>
      </c>
      <c r="AX111">
        <v>0.05</v>
      </c>
      <c r="AY111">
        <v>0.05</v>
      </c>
      <c r="AZ111">
        <v>0.05</v>
      </c>
      <c r="BA111">
        <f t="shared" si="124"/>
        <v>0.05</v>
      </c>
      <c r="BB111">
        <f t="shared" si="130"/>
        <v>2.5000000000000006E-4</v>
      </c>
      <c r="BC111">
        <f t="shared" si="125"/>
        <v>2.5000000000000006E-4</v>
      </c>
      <c r="BD111">
        <f t="shared" si="126"/>
        <v>2.5000000000000006E-4</v>
      </c>
      <c r="BE111">
        <f t="shared" si="127"/>
        <v>29.264018360762961</v>
      </c>
      <c r="BF111">
        <f t="shared" si="128"/>
        <v>9.1176087028289015</v>
      </c>
      <c r="BG111">
        <f t="shared" si="129"/>
        <v>3.5257017198281533</v>
      </c>
      <c r="BH111">
        <f t="shared" si="131"/>
        <v>73.301199768161894</v>
      </c>
      <c r="BI111">
        <f t="shared" si="132"/>
        <v>11.848015595835788</v>
      </c>
      <c r="BJ111">
        <f t="shared" si="133"/>
        <v>6.8837534677405809</v>
      </c>
      <c r="BK111" s="7">
        <f t="shared" si="134"/>
        <v>4.3308686310351091E-2</v>
      </c>
      <c r="BL111" s="8">
        <f>BL$3*temperature!$I221+BL$4*temperature!$I221^2+BL$5*temperature!$I221^6</f>
        <v>-0.67116699102668242</v>
      </c>
      <c r="BM111" s="8">
        <f>BM$3*temperature!$I221+BM$4*temperature!$I221^2+BM$5*temperature!$I221^6</f>
        <v>-2.535311853491331</v>
      </c>
      <c r="BN111" s="8">
        <f>BN$3*temperature!$I221+BN$4*temperature!$I221^2+BN$5*temperature!$I221^6</f>
        <v>-3.6904778680244918</v>
      </c>
      <c r="BO111" s="8"/>
      <c r="BP111" s="8"/>
      <c r="BQ111" s="8"/>
    </row>
    <row r="112" spans="1:69" x14ac:dyDescent="0.3">
      <c r="A112">
        <f t="shared" si="72"/>
        <v>2066</v>
      </c>
      <c r="B112" s="4">
        <f t="shared" si="73"/>
        <v>1160.272486234574</v>
      </c>
      <c r="C112" s="4">
        <f t="shared" si="74"/>
        <v>2938.5048876746932</v>
      </c>
      <c r="D112" s="4">
        <f t="shared" si="75"/>
        <v>4293.0707166891189</v>
      </c>
      <c r="E112" s="11">
        <f t="shared" si="76"/>
        <v>2.3235384749107301E-4</v>
      </c>
      <c r="F112" s="11">
        <f t="shared" si="77"/>
        <v>4.577526601563396E-4</v>
      </c>
      <c r="G112" s="11">
        <f t="shared" si="78"/>
        <v>9.3448577246822489E-4</v>
      </c>
      <c r="H112" s="4">
        <f t="shared" si="79"/>
        <v>118516.69081071956</v>
      </c>
      <c r="I112" s="4">
        <f t="shared" si="80"/>
        <v>37089.144972854359</v>
      </c>
      <c r="J112" s="4">
        <f t="shared" si="81"/>
        <v>14329.64740247597</v>
      </c>
      <c r="K112" s="4">
        <f t="shared" si="82"/>
        <v>102145.5668533011</v>
      </c>
      <c r="L112" s="4">
        <f t="shared" si="83"/>
        <v>12621.774130246165</v>
      </c>
      <c r="M112" s="4">
        <f t="shared" si="84"/>
        <v>3337.8549639935145</v>
      </c>
      <c r="N112" s="11">
        <f t="shared" si="85"/>
        <v>1.2242730457661333E-2</v>
      </c>
      <c r="O112" s="11">
        <f t="shared" si="86"/>
        <v>1.6499399524258385E-2</v>
      </c>
      <c r="P112" s="11">
        <f t="shared" si="87"/>
        <v>1.513614809062469E-2</v>
      </c>
      <c r="Q112" s="4">
        <f t="shared" si="88"/>
        <v>9109.4047960007174</v>
      </c>
      <c r="R112" s="4">
        <f t="shared" si="89"/>
        <v>11191.088744213221</v>
      </c>
      <c r="S112" s="4">
        <f t="shared" si="90"/>
        <v>5442.6964613391256</v>
      </c>
      <c r="T112" s="4">
        <f t="shared" si="91"/>
        <v>76.861788273764333</v>
      </c>
      <c r="U112" s="4">
        <f t="shared" si="92"/>
        <v>301.73488098482744</v>
      </c>
      <c r="V112" s="4">
        <f t="shared" si="93"/>
        <v>379.820682845183</v>
      </c>
      <c r="W112" s="11">
        <f t="shared" si="94"/>
        <v>-1.0734613539272964E-2</v>
      </c>
      <c r="X112" s="11">
        <f t="shared" si="95"/>
        <v>-1.217998157191269E-2</v>
      </c>
      <c r="Y112" s="11">
        <f t="shared" si="96"/>
        <v>-9.7425357312937999E-3</v>
      </c>
      <c r="Z112" s="4">
        <f t="shared" si="118"/>
        <v>15934.21233558401</v>
      </c>
      <c r="AA112" s="4">
        <f t="shared" si="119"/>
        <v>30940.8715022457</v>
      </c>
      <c r="AB112" s="4">
        <f t="shared" si="120"/>
        <v>20821.564169473419</v>
      </c>
      <c r="AC112" s="12">
        <f t="shared" si="100"/>
        <v>1.8442312303065165</v>
      </c>
      <c r="AD112" s="12">
        <f t="shared" si="101"/>
        <v>2.9236158024132406</v>
      </c>
      <c r="AE112" s="12">
        <f t="shared" si="102"/>
        <v>4.0518531974591658</v>
      </c>
      <c r="AF112" s="11">
        <f t="shared" si="103"/>
        <v>-4.0504037456468023E-3</v>
      </c>
      <c r="AG112" s="11">
        <f t="shared" si="104"/>
        <v>2.9673830763510267E-4</v>
      </c>
      <c r="AH112" s="11">
        <f t="shared" si="105"/>
        <v>9.7937136394747881E-3</v>
      </c>
      <c r="AI112" s="1">
        <f t="shared" si="63"/>
        <v>206823.62513704851</v>
      </c>
      <c r="AJ112" s="1">
        <f t="shared" si="64"/>
        <v>62169.499246431405</v>
      </c>
      <c r="AK112" s="1">
        <f t="shared" si="65"/>
        <v>24180.136815054477</v>
      </c>
      <c r="AL112" s="10">
        <f t="shared" si="106"/>
        <v>36.479214684508833</v>
      </c>
      <c r="AM112" s="10">
        <f t="shared" si="107"/>
        <v>7.0354896484946625</v>
      </c>
      <c r="AN112" s="10">
        <f t="shared" si="108"/>
        <v>2.4534253044836469</v>
      </c>
      <c r="AO112" s="7">
        <f t="shared" si="109"/>
        <v>1.1745815291984913E-2</v>
      </c>
      <c r="AP112" s="7">
        <f t="shared" si="110"/>
        <v>1.4796629349838377E-2</v>
      </c>
      <c r="AQ112" s="7">
        <f t="shared" si="111"/>
        <v>1.3422409774446298E-2</v>
      </c>
      <c r="AR112" s="1">
        <f t="shared" si="121"/>
        <v>118516.69081071956</v>
      </c>
      <c r="AS112" s="1">
        <f t="shared" si="122"/>
        <v>37089.144972854359</v>
      </c>
      <c r="AT112" s="1">
        <f t="shared" si="123"/>
        <v>14329.64740247597</v>
      </c>
      <c r="AU112" s="1">
        <f t="shared" si="69"/>
        <v>23703.338162143915</v>
      </c>
      <c r="AV112" s="1">
        <f t="shared" si="70"/>
        <v>7417.8289945708721</v>
      </c>
      <c r="AW112" s="1">
        <f t="shared" si="71"/>
        <v>2865.9294804951942</v>
      </c>
      <c r="AX112">
        <v>0.05</v>
      </c>
      <c r="AY112">
        <v>0.05</v>
      </c>
      <c r="AZ112">
        <v>0.05</v>
      </c>
      <c r="BA112">
        <f t="shared" si="124"/>
        <v>5.000000000000001E-2</v>
      </c>
      <c r="BB112">
        <f t="shared" si="130"/>
        <v>2.5000000000000006E-4</v>
      </c>
      <c r="BC112">
        <f t="shared" si="125"/>
        <v>2.5000000000000006E-4</v>
      </c>
      <c r="BD112">
        <f t="shared" si="126"/>
        <v>2.5000000000000006E-4</v>
      </c>
      <c r="BE112">
        <f t="shared" si="127"/>
        <v>29.629172702679899</v>
      </c>
      <c r="BF112">
        <f t="shared" si="128"/>
        <v>9.2722862432135926</v>
      </c>
      <c r="BG112">
        <f t="shared" si="129"/>
        <v>3.5824118506189935</v>
      </c>
      <c r="BH112">
        <f t="shared" si="131"/>
        <v>74.378757050984021</v>
      </c>
      <c r="BI112">
        <f t="shared" si="132"/>
        <v>11.987104167431877</v>
      </c>
      <c r="BJ112">
        <f t="shared" si="133"/>
        <v>6.8821185987000577</v>
      </c>
      <c r="BK112" s="7">
        <f t="shared" si="134"/>
        <v>4.3078382559309264E-2</v>
      </c>
      <c r="BL112" s="8">
        <f>BL$3*temperature!$I222+BL$4*temperature!$I222^2+BL$5*temperature!$I222^6</f>
        <v>-0.91847994453495474</v>
      </c>
      <c r="BM112" s="8">
        <f>BM$3*temperature!$I222+BM$4*temperature!$I222^2+BM$5*temperature!$I222^6</f>
        <v>-2.7473430033588286</v>
      </c>
      <c r="BN112" s="8">
        <f>BN$3*temperature!$I222+BN$4*temperature!$I222^2+BN$5*temperature!$I222^6</f>
        <v>-3.8734557092153468</v>
      </c>
      <c r="BO112" s="8"/>
      <c r="BP112" s="8"/>
      <c r="BQ112" s="8"/>
    </row>
    <row r="113" spans="1:69" x14ac:dyDescent="0.3">
      <c r="A113">
        <f t="shared" si="72"/>
        <v>2067</v>
      </c>
      <c r="B113" s="4">
        <f t="shared" si="73"/>
        <v>1160.5286003220729</v>
      </c>
      <c r="C113" s="4">
        <f t="shared" si="74"/>
        <v>2939.7827406824481</v>
      </c>
      <c r="D113" s="4">
        <f t="shared" si="75"/>
        <v>4296.8819395188175</v>
      </c>
      <c r="E113" s="11">
        <f t="shared" si="76"/>
        <v>2.2073615511651934E-4</v>
      </c>
      <c r="F113" s="11">
        <f t="shared" si="77"/>
        <v>4.3486502714852262E-4</v>
      </c>
      <c r="G113" s="11">
        <f t="shared" si="78"/>
        <v>8.8776148384481365E-4</v>
      </c>
      <c r="H113" s="4">
        <f t="shared" si="79"/>
        <v>119964.78496328875</v>
      </c>
      <c r="I113" s="4">
        <f t="shared" si="80"/>
        <v>37707.63414231249</v>
      </c>
      <c r="J113" s="4">
        <f t="shared" si="81"/>
        <v>14556.096879644141</v>
      </c>
      <c r="K113" s="4">
        <f t="shared" si="82"/>
        <v>103370.81303295396</v>
      </c>
      <c r="L113" s="4">
        <f t="shared" si="83"/>
        <v>12826.673760782387</v>
      </c>
      <c r="M113" s="4">
        <f t="shared" si="84"/>
        <v>3387.5952573354139</v>
      </c>
      <c r="N113" s="11">
        <f t="shared" si="85"/>
        <v>1.1995098929868497E-2</v>
      </c>
      <c r="O113" s="11">
        <f t="shared" si="86"/>
        <v>1.6233821681629568E-2</v>
      </c>
      <c r="P113" s="11">
        <f t="shared" si="87"/>
        <v>1.490187377176766E-2</v>
      </c>
      <c r="Q113" s="4">
        <f t="shared" si="88"/>
        <v>9121.7271662678031</v>
      </c>
      <c r="R113" s="4">
        <f t="shared" si="89"/>
        <v>11239.128220287652</v>
      </c>
      <c r="S113" s="4">
        <f t="shared" si="90"/>
        <v>5474.8430342393822</v>
      </c>
      <c r="T113" s="4">
        <f t="shared" si="91"/>
        <v>76.03670668070805</v>
      </c>
      <c r="U113" s="4">
        <f t="shared" si="92"/>
        <v>298.05975569482899</v>
      </c>
      <c r="V113" s="4">
        <f t="shared" si="93"/>
        <v>376.1202662710794</v>
      </c>
      <c r="W113" s="11">
        <f t="shared" si="94"/>
        <v>-1.0734613539272964E-2</v>
      </c>
      <c r="X113" s="11">
        <f t="shared" si="95"/>
        <v>-1.217998157191269E-2</v>
      </c>
      <c r="Y113" s="11">
        <f t="shared" si="96"/>
        <v>-9.7425357312937999E-3</v>
      </c>
      <c r="Z113" s="4">
        <f t="shared" si="118"/>
        <v>15895.21251153855</v>
      </c>
      <c r="AA113" s="4">
        <f t="shared" si="119"/>
        <v>31091.745078738611</v>
      </c>
      <c r="AB113" s="4">
        <f t="shared" si="120"/>
        <v>21155.53850092299</v>
      </c>
      <c r="AC113" s="12">
        <f t="shared" si="100"/>
        <v>1.8367613492234443</v>
      </c>
      <c r="AD113" s="12">
        <f t="shared" si="101"/>
        <v>2.9244833512186239</v>
      </c>
      <c r="AE113" s="12">
        <f t="shared" si="102"/>
        <v>4.0915358873842713</v>
      </c>
      <c r="AF113" s="11">
        <f t="shared" si="103"/>
        <v>-4.0504037456468023E-3</v>
      </c>
      <c r="AG113" s="11">
        <f t="shared" si="104"/>
        <v>2.9673830763510267E-4</v>
      </c>
      <c r="AH113" s="11">
        <f t="shared" si="105"/>
        <v>9.7937136394747881E-3</v>
      </c>
      <c r="AI113" s="1">
        <f t="shared" si="63"/>
        <v>209844.60078548759</v>
      </c>
      <c r="AJ113" s="1">
        <f t="shared" si="64"/>
        <v>63370.378316359143</v>
      </c>
      <c r="AK113" s="1">
        <f t="shared" si="65"/>
        <v>24628.052614044223</v>
      </c>
      <c r="AL113" s="10">
        <f t="shared" si="106"/>
        <v>36.903408021012922</v>
      </c>
      <c r="AM113" s="10">
        <f t="shared" si="107"/>
        <v>7.1385501657918295</v>
      </c>
      <c r="AN113" s="10">
        <f t="shared" si="108"/>
        <v>2.4860268754735442</v>
      </c>
      <c r="AO113" s="7">
        <f t="shared" si="109"/>
        <v>1.1628357139065064E-2</v>
      </c>
      <c r="AP113" s="7">
        <f t="shared" si="110"/>
        <v>1.4648663056339993E-2</v>
      </c>
      <c r="AQ113" s="7">
        <f t="shared" si="111"/>
        <v>1.3288185676701836E-2</v>
      </c>
      <c r="AR113" s="1">
        <f t="shared" si="121"/>
        <v>119964.78496328875</v>
      </c>
      <c r="AS113" s="1">
        <f t="shared" si="122"/>
        <v>37707.63414231249</v>
      </c>
      <c r="AT113" s="1">
        <f t="shared" si="123"/>
        <v>14556.096879644141</v>
      </c>
      <c r="AU113" s="1">
        <f t="shared" si="69"/>
        <v>23992.956992657753</v>
      </c>
      <c r="AV113" s="1">
        <f t="shared" si="70"/>
        <v>7541.5268284624981</v>
      </c>
      <c r="AW113" s="1">
        <f t="shared" si="71"/>
        <v>2911.2193759288284</v>
      </c>
      <c r="AX113">
        <v>0.05</v>
      </c>
      <c r="AY113">
        <v>0.05</v>
      </c>
      <c r="AZ113">
        <v>0.05</v>
      </c>
      <c r="BA113">
        <f t="shared" si="124"/>
        <v>0.05</v>
      </c>
      <c r="BB113">
        <f t="shared" si="130"/>
        <v>2.5000000000000006E-4</v>
      </c>
      <c r="BC113">
        <f t="shared" si="125"/>
        <v>2.5000000000000006E-4</v>
      </c>
      <c r="BD113">
        <f t="shared" si="126"/>
        <v>2.5000000000000006E-4</v>
      </c>
      <c r="BE113">
        <f t="shared" si="127"/>
        <v>29.991196240822195</v>
      </c>
      <c r="BF113">
        <f t="shared" si="128"/>
        <v>9.426908535578125</v>
      </c>
      <c r="BG113">
        <f t="shared" si="129"/>
        <v>3.6390242199110361</v>
      </c>
      <c r="BH113">
        <f t="shared" si="131"/>
        <v>75.472274986071881</v>
      </c>
      <c r="BI113">
        <f t="shared" si="132"/>
        <v>12.127860320100853</v>
      </c>
      <c r="BJ113">
        <f t="shared" si="133"/>
        <v>6.8805135255758572</v>
      </c>
      <c r="BK113" s="7">
        <f t="shared" si="134"/>
        <v>4.2848415102831633E-2</v>
      </c>
      <c r="BL113" s="8">
        <f>BL$3*temperature!$I223+BL$4*temperature!$I223^2+BL$5*temperature!$I223^6</f>
        <v>-1.172858055918077</v>
      </c>
      <c r="BM113" s="8">
        <f>BM$3*temperature!$I223+BM$4*temperature!$I223^2+BM$5*temperature!$I223^6</f>
        <v>-2.9646304217590345</v>
      </c>
      <c r="BN113" s="8">
        <f>BN$3*temperature!$I223+BN$4*temperature!$I223^2+BN$5*temperature!$I223^6</f>
        <v>-4.0603555169037424</v>
      </c>
      <c r="BO113" s="8"/>
      <c r="BP113" s="8"/>
      <c r="BQ113" s="8"/>
    </row>
    <row r="114" spans="1:69" x14ac:dyDescent="0.3">
      <c r="A114">
        <f t="shared" si="72"/>
        <v>2068</v>
      </c>
      <c r="B114" s="4">
        <f t="shared" si="73"/>
        <v>1160.7719624121537</v>
      </c>
      <c r="C114" s="4">
        <f t="shared" si="74"/>
        <v>2940.9972289487187</v>
      </c>
      <c r="D114" s="4">
        <f t="shared" si="75"/>
        <v>4300.5058154910248</v>
      </c>
      <c r="E114" s="11">
        <f t="shared" si="76"/>
        <v>2.0969934736069336E-4</v>
      </c>
      <c r="F114" s="11">
        <f t="shared" si="77"/>
        <v>4.1312177579109647E-4</v>
      </c>
      <c r="G114" s="11">
        <f t="shared" si="78"/>
        <v>8.4337340965257295E-4</v>
      </c>
      <c r="H114" s="4">
        <f t="shared" si="79"/>
        <v>121399.64823767862</v>
      </c>
      <c r="I114" s="4">
        <f t="shared" si="80"/>
        <v>38325.652257196998</v>
      </c>
      <c r="J114" s="4">
        <f t="shared" si="81"/>
        <v>14782.083913148899</v>
      </c>
      <c r="K114" s="4">
        <f t="shared" si="82"/>
        <v>104585.26925943565</v>
      </c>
      <c r="L114" s="4">
        <f t="shared" si="83"/>
        <v>13031.515936142785</v>
      </c>
      <c r="M114" s="4">
        <f t="shared" si="84"/>
        <v>3437.2895997260975</v>
      </c>
      <c r="N114" s="11">
        <f t="shared" si="85"/>
        <v>1.1748540916424188E-2</v>
      </c>
      <c r="O114" s="11">
        <f t="shared" si="86"/>
        <v>1.5970015233934154E-2</v>
      </c>
      <c r="P114" s="11">
        <f t="shared" si="87"/>
        <v>1.4669504062823524E-2</v>
      </c>
      <c r="Q114" s="4">
        <f t="shared" si="88"/>
        <v>9131.7400574591884</v>
      </c>
      <c r="R114" s="4">
        <f t="shared" si="89"/>
        <v>11284.198544333061</v>
      </c>
      <c r="S114" s="4">
        <f t="shared" si="90"/>
        <v>5505.6743845645233</v>
      </c>
      <c r="T114" s="4">
        <f t="shared" si="91"/>
        <v>75.220482019691602</v>
      </c>
      <c r="U114" s="4">
        <f t="shared" si="92"/>
        <v>294.42939336313719</v>
      </c>
      <c r="V114" s="4">
        <f t="shared" si="93"/>
        <v>372.45590113766968</v>
      </c>
      <c r="W114" s="11">
        <f t="shared" si="94"/>
        <v>-1.0734613539272964E-2</v>
      </c>
      <c r="X114" s="11">
        <f t="shared" si="95"/>
        <v>-1.217998157191269E-2</v>
      </c>
      <c r="Y114" s="11">
        <f t="shared" si="96"/>
        <v>-9.7425357312937999E-3</v>
      </c>
      <c r="Z114" s="4">
        <f t="shared" si="118"/>
        <v>15852.244983885721</v>
      </c>
      <c r="AA114" s="4">
        <f t="shared" si="119"/>
        <v>31234.476910645859</v>
      </c>
      <c r="AB114" s="4">
        <f t="shared" si="120"/>
        <v>21488.905948893585</v>
      </c>
      <c r="AC114" s="12">
        <f t="shared" si="100"/>
        <v>1.8293217241746904</v>
      </c>
      <c r="AD114" s="12">
        <f t="shared" si="101"/>
        <v>2.9253511574589717</v>
      </c>
      <c r="AE114" s="12">
        <f t="shared" si="102"/>
        <v>4.1316072182109469</v>
      </c>
      <c r="AF114" s="11">
        <f t="shared" si="103"/>
        <v>-4.0504037456468023E-3</v>
      </c>
      <c r="AG114" s="11">
        <f t="shared" si="104"/>
        <v>2.9673830763510267E-4</v>
      </c>
      <c r="AH114" s="11">
        <f t="shared" si="105"/>
        <v>9.7937136394747881E-3</v>
      </c>
      <c r="AI114" s="1">
        <f t="shared" si="63"/>
        <v>212853.0976995966</v>
      </c>
      <c r="AJ114" s="1">
        <f t="shared" si="64"/>
        <v>64574.867313185729</v>
      </c>
      <c r="AK114" s="1">
        <f t="shared" si="65"/>
        <v>25076.46672856863</v>
      </c>
      <c r="AL114" s="10">
        <f t="shared" si="106"/>
        <v>37.328242769048728</v>
      </c>
      <c r="AM114" s="10">
        <f t="shared" si="107"/>
        <v>7.2420746797203996</v>
      </c>
      <c r="AN114" s="10">
        <f t="shared" si="108"/>
        <v>2.5187313143249219</v>
      </c>
      <c r="AO114" s="7">
        <f t="shared" si="109"/>
        <v>1.1512073567674414E-2</v>
      </c>
      <c r="AP114" s="7">
        <f t="shared" si="110"/>
        <v>1.4502176425776593E-2</v>
      </c>
      <c r="AQ114" s="7">
        <f t="shared" si="111"/>
        <v>1.3155303819934818E-2</v>
      </c>
      <c r="AR114" s="1">
        <f t="shared" si="121"/>
        <v>121399.64823767862</v>
      </c>
      <c r="AS114" s="1">
        <f t="shared" si="122"/>
        <v>38325.652257196998</v>
      </c>
      <c r="AT114" s="1">
        <f t="shared" si="123"/>
        <v>14782.083913148899</v>
      </c>
      <c r="AU114" s="1">
        <f t="shared" si="69"/>
        <v>24279.929647535726</v>
      </c>
      <c r="AV114" s="1">
        <f t="shared" si="70"/>
        <v>7665.1304514393996</v>
      </c>
      <c r="AW114" s="1">
        <f t="shared" si="71"/>
        <v>2956.4167826297798</v>
      </c>
      <c r="AX114">
        <v>0.05</v>
      </c>
      <c r="AY114">
        <v>0.05</v>
      </c>
      <c r="AZ114">
        <v>0.05</v>
      </c>
      <c r="BA114">
        <f t="shared" si="124"/>
        <v>0.05</v>
      </c>
      <c r="BB114">
        <f t="shared" si="130"/>
        <v>2.5000000000000006E-4</v>
      </c>
      <c r="BC114">
        <f t="shared" si="125"/>
        <v>2.5000000000000006E-4</v>
      </c>
      <c r="BD114">
        <f t="shared" si="126"/>
        <v>2.5000000000000006E-4</v>
      </c>
      <c r="BE114">
        <f t="shared" si="127"/>
        <v>30.349912059419662</v>
      </c>
      <c r="BF114">
        <f t="shared" si="128"/>
        <v>9.5814130642992517</v>
      </c>
      <c r="BG114">
        <f t="shared" si="129"/>
        <v>3.6955209782872256</v>
      </c>
      <c r="BH114">
        <f t="shared" si="131"/>
        <v>76.581990980510952</v>
      </c>
      <c r="BI114">
        <f t="shared" si="132"/>
        <v>12.270303859045647</v>
      </c>
      <c r="BJ114">
        <f t="shared" si="133"/>
        <v>6.8789374146383642</v>
      </c>
      <c r="BK114" s="7">
        <f t="shared" si="134"/>
        <v>4.2618849513886808E-2</v>
      </c>
      <c r="BL114" s="8">
        <f>BL$3*temperature!$I224+BL$4*temperature!$I224^2+BL$5*temperature!$I224^6</f>
        <v>-1.4342798003711863</v>
      </c>
      <c r="BM114" s="8">
        <f>BM$3*temperature!$I224+BM$4*temperature!$I224^2+BM$5*temperature!$I224^6</f>
        <v>-3.1871529767445477</v>
      </c>
      <c r="BN114" s="8">
        <f>BN$3*temperature!$I224+BN$4*temperature!$I224^2+BN$5*temperature!$I224^6</f>
        <v>-4.2511570017068632</v>
      </c>
      <c r="BO114" s="8"/>
      <c r="BP114" s="8"/>
      <c r="BQ114" s="8"/>
    </row>
    <row r="115" spans="1:69" x14ac:dyDescent="0.3">
      <c r="A115">
        <f t="shared" si="72"/>
        <v>2069</v>
      </c>
      <c r="B115" s="4">
        <f t="shared" si="73"/>
        <v>1161.0032048789585</v>
      </c>
      <c r="C115" s="4">
        <f t="shared" si="74"/>
        <v>2942.1514694466478</v>
      </c>
      <c r="D115" s="4">
        <f t="shared" si="75"/>
        <v>4303.951401131224</v>
      </c>
      <c r="E115" s="11">
        <f t="shared" si="76"/>
        <v>1.992143799926587E-4</v>
      </c>
      <c r="F115" s="11">
        <f t="shared" si="77"/>
        <v>3.9246568700154164E-4</v>
      </c>
      <c r="G115" s="11">
        <f t="shared" si="78"/>
        <v>8.0120473916994424E-4</v>
      </c>
      <c r="H115" s="4">
        <f t="shared" si="79"/>
        <v>122820.58054241136</v>
      </c>
      <c r="I115" s="4">
        <f t="shared" si="80"/>
        <v>38942.949064359891</v>
      </c>
      <c r="J115" s="4">
        <f t="shared" si="81"/>
        <v>15007.537533682866</v>
      </c>
      <c r="K115" s="4">
        <f t="shared" si="82"/>
        <v>105788.32170856594</v>
      </c>
      <c r="L115" s="4">
        <f t="shared" si="83"/>
        <v>13236.214881786551</v>
      </c>
      <c r="M115" s="4">
        <f t="shared" si="84"/>
        <v>3486.9207700018119</v>
      </c>
      <c r="N115" s="11">
        <f t="shared" si="85"/>
        <v>1.1503077418541396E-2</v>
      </c>
      <c r="O115" s="11">
        <f t="shared" si="86"/>
        <v>1.570799181360294E-2</v>
      </c>
      <c r="P115" s="11">
        <f t="shared" si="87"/>
        <v>1.4439042401219071E-2</v>
      </c>
      <c r="Q115" s="4">
        <f t="shared" si="88"/>
        <v>9139.4502198965201</v>
      </c>
      <c r="R115" s="4">
        <f t="shared" si="89"/>
        <v>11326.293822864667</v>
      </c>
      <c r="S115" s="4">
        <f t="shared" si="90"/>
        <v>5535.188590903681</v>
      </c>
      <c r="T115" s="4">
        <f t="shared" si="91"/>
        <v>74.41301921497238</v>
      </c>
      <c r="U115" s="4">
        <f t="shared" si="92"/>
        <v>290.84324877774475</v>
      </c>
      <c r="V115" s="4">
        <f t="shared" si="93"/>
        <v>368.82723621250472</v>
      </c>
      <c r="W115" s="11">
        <f t="shared" si="94"/>
        <v>-1.0734613539272964E-2</v>
      </c>
      <c r="X115" s="11">
        <f t="shared" si="95"/>
        <v>-1.217998157191269E-2</v>
      </c>
      <c r="Y115" s="11">
        <f t="shared" si="96"/>
        <v>-9.7425357312937999E-3</v>
      </c>
      <c r="Z115" s="4">
        <f t="shared" si="118"/>
        <v>15805.3674699242</v>
      </c>
      <c r="AA115" s="4">
        <f t="shared" si="119"/>
        <v>31369.03674256567</v>
      </c>
      <c r="AB115" s="4">
        <f t="shared" si="120"/>
        <v>21821.561193523918</v>
      </c>
      <c r="AC115" s="12">
        <f t="shared" si="100"/>
        <v>1.8219122326111001</v>
      </c>
      <c r="AD115" s="12">
        <f t="shared" si="101"/>
        <v>2.9262192212106743</v>
      </c>
      <c r="AE115" s="12">
        <f t="shared" si="102"/>
        <v>4.1720709961768918</v>
      </c>
      <c r="AF115" s="11">
        <f t="shared" si="103"/>
        <v>-4.0504037456468023E-3</v>
      </c>
      <c r="AG115" s="11">
        <f t="shared" si="104"/>
        <v>2.9673830763510267E-4</v>
      </c>
      <c r="AH115" s="11">
        <f t="shared" si="105"/>
        <v>9.7937136394747881E-3</v>
      </c>
      <c r="AI115" s="1">
        <f t="shared" si="63"/>
        <v>215847.71757717268</v>
      </c>
      <c r="AJ115" s="1">
        <f t="shared" si="64"/>
        <v>65782.511033306553</v>
      </c>
      <c r="AK115" s="1">
        <f t="shared" si="65"/>
        <v>25525.236838341545</v>
      </c>
      <c r="AL115" s="10">
        <f t="shared" si="106"/>
        <v>37.753670991188933</v>
      </c>
      <c r="AM115" s="10">
        <f t="shared" si="107"/>
        <v>7.3460502659674152</v>
      </c>
      <c r="AN115" s="10">
        <f t="shared" si="108"/>
        <v>2.5515346432488428</v>
      </c>
      <c r="AO115" s="7">
        <f t="shared" si="109"/>
        <v>1.1396952831997669E-2</v>
      </c>
      <c r="AP115" s="7">
        <f t="shared" si="110"/>
        <v>1.4357154661518826E-2</v>
      </c>
      <c r="AQ115" s="7">
        <f t="shared" si="111"/>
        <v>1.302375078173547E-2</v>
      </c>
      <c r="AR115" s="1">
        <f t="shared" si="121"/>
        <v>122820.58054241136</v>
      </c>
      <c r="AS115" s="1">
        <f t="shared" si="122"/>
        <v>38942.949064359891</v>
      </c>
      <c r="AT115" s="1">
        <f t="shared" si="123"/>
        <v>15007.537533682866</v>
      </c>
      <c r="AU115" s="1">
        <f t="shared" si="69"/>
        <v>24564.116108482274</v>
      </c>
      <c r="AV115" s="1">
        <f t="shared" si="70"/>
        <v>7788.5898128719782</v>
      </c>
      <c r="AW115" s="1">
        <f t="shared" si="71"/>
        <v>3001.5075067365733</v>
      </c>
      <c r="AX115">
        <v>0.05</v>
      </c>
      <c r="AY115">
        <v>0.05</v>
      </c>
      <c r="AZ115">
        <v>0.05</v>
      </c>
      <c r="BA115">
        <f t="shared" si="124"/>
        <v>0.05</v>
      </c>
      <c r="BB115">
        <f t="shared" si="130"/>
        <v>2.5000000000000006E-4</v>
      </c>
      <c r="BC115">
        <f t="shared" si="125"/>
        <v>2.5000000000000006E-4</v>
      </c>
      <c r="BD115">
        <f t="shared" si="126"/>
        <v>2.5000000000000006E-4</v>
      </c>
      <c r="BE115">
        <f t="shared" si="127"/>
        <v>30.705145135602848</v>
      </c>
      <c r="BF115">
        <f t="shared" si="128"/>
        <v>9.7357372660899753</v>
      </c>
      <c r="BG115">
        <f t="shared" si="129"/>
        <v>3.7518843834207174</v>
      </c>
      <c r="BH115">
        <f t="shared" si="131"/>
        <v>77.708146157389166</v>
      </c>
      <c r="BI115">
        <f t="shared" si="132"/>
        <v>12.414454860042591</v>
      </c>
      <c r="BJ115">
        <f t="shared" si="133"/>
        <v>6.8773894775854645</v>
      </c>
      <c r="BK115" s="7">
        <f t="shared" si="134"/>
        <v>4.2389749699911689E-2</v>
      </c>
      <c r="BL115" s="8">
        <f>BL$3*temperature!$I225+BL$4*temperature!$I225^2+BL$5*temperature!$I225^6</f>
        <v>-1.7027183390219633</v>
      </c>
      <c r="BM115" s="8">
        <f>BM$3*temperature!$I225+BM$4*temperature!$I225^2+BM$5*temperature!$I225^6</f>
        <v>-3.4148855542229661</v>
      </c>
      <c r="BN115" s="8">
        <f>BN$3*temperature!$I225+BN$4*temperature!$I225^2+BN$5*temperature!$I225^6</f>
        <v>-4.44583687766373</v>
      </c>
      <c r="BO115" s="8"/>
      <c r="BP115" s="8"/>
      <c r="BQ115" s="8"/>
    </row>
    <row r="116" spans="1:69" x14ac:dyDescent="0.3">
      <c r="A116">
        <f t="shared" si="72"/>
        <v>2070</v>
      </c>
      <c r="B116" s="4">
        <f t="shared" si="73"/>
        <v>1161.2229289859065</v>
      </c>
      <c r="C116" s="4">
        <f t="shared" si="74"/>
        <v>2943.2484282694809</v>
      </c>
      <c r="D116" s="4">
        <f t="shared" si="75"/>
        <v>4307.2273300779807</v>
      </c>
      <c r="E116" s="11">
        <f t="shared" si="76"/>
        <v>1.8925366099302576E-4</v>
      </c>
      <c r="F116" s="11">
        <f t="shared" si="77"/>
        <v>3.7284240265146454E-4</v>
      </c>
      <c r="G116" s="11">
        <f t="shared" si="78"/>
        <v>7.6114450221144696E-4</v>
      </c>
      <c r="H116" s="4">
        <f t="shared" si="79"/>
        <v>124226.89025928943</v>
      </c>
      <c r="I116" s="4">
        <f t="shared" si="80"/>
        <v>39559.274411547303</v>
      </c>
      <c r="J116" s="4">
        <f t="shared" si="81"/>
        <v>15232.38726398246</v>
      </c>
      <c r="K116" s="4">
        <f t="shared" si="82"/>
        <v>106979.36387440827</v>
      </c>
      <c r="L116" s="4">
        <f t="shared" si="83"/>
        <v>13440.684799688031</v>
      </c>
      <c r="M116" s="4">
        <f t="shared" si="84"/>
        <v>3536.4716316718495</v>
      </c>
      <c r="N116" s="11">
        <f t="shared" si="85"/>
        <v>1.1258730137750916E-2</v>
      </c>
      <c r="O116" s="11">
        <f t="shared" si="86"/>
        <v>1.544776355835964E-2</v>
      </c>
      <c r="P116" s="11">
        <f t="shared" si="87"/>
        <v>1.4210492563044852E-2</v>
      </c>
      <c r="Q116" s="4">
        <f t="shared" si="88"/>
        <v>9144.8661526334508</v>
      </c>
      <c r="R116" s="4">
        <f t="shared" si="89"/>
        <v>11365.410527880184</v>
      </c>
      <c r="S116" s="4">
        <f t="shared" si="90"/>
        <v>5563.3845675141929</v>
      </c>
      <c r="T116" s="4">
        <f t="shared" si="91"/>
        <v>73.614224211409152</v>
      </c>
      <c r="U116" s="4">
        <f t="shared" si="92"/>
        <v>287.30078336731663</v>
      </c>
      <c r="V116" s="4">
        <f t="shared" si="93"/>
        <v>365.23392368503005</v>
      </c>
      <c r="W116" s="11">
        <f t="shared" si="94"/>
        <v>-1.0734613539272964E-2</v>
      </c>
      <c r="X116" s="11">
        <f t="shared" si="95"/>
        <v>-1.217998157191269E-2</v>
      </c>
      <c r="Y116" s="11">
        <f t="shared" si="96"/>
        <v>-9.7425357312937999E-3</v>
      </c>
      <c r="Z116" s="4">
        <f t="shared" si="118"/>
        <v>15754.6401754787</v>
      </c>
      <c r="AA116" s="4">
        <f t="shared" si="119"/>
        <v>31495.400874561339</v>
      </c>
      <c r="AB116" s="4">
        <f t="shared" si="120"/>
        <v>22153.399565921678</v>
      </c>
      <c r="AC116" s="12">
        <f t="shared" si="100"/>
        <v>1.8145327524798924</v>
      </c>
      <c r="AD116" s="12">
        <f t="shared" si="101"/>
        <v>2.9270875425501459</v>
      </c>
      <c r="AE116" s="12">
        <f t="shared" si="102"/>
        <v>4.2129310647970062</v>
      </c>
      <c r="AF116" s="11">
        <f t="shared" si="103"/>
        <v>-4.0504037456468023E-3</v>
      </c>
      <c r="AG116" s="11">
        <f t="shared" si="104"/>
        <v>2.9673830763510267E-4</v>
      </c>
      <c r="AH116" s="11">
        <f t="shared" si="105"/>
        <v>9.7937136394747881E-3</v>
      </c>
      <c r="AI116" s="1">
        <f t="shared" si="63"/>
        <v>218827.06192793767</v>
      </c>
      <c r="AJ116" s="1">
        <f t="shared" si="64"/>
        <v>66992.849742847873</v>
      </c>
      <c r="AK116" s="1">
        <f t="shared" si="65"/>
        <v>25974.220661243962</v>
      </c>
      <c r="AL116" s="10">
        <f t="shared" si="106"/>
        <v>38.179645030635058</v>
      </c>
      <c r="AM116" s="10">
        <f t="shared" si="107"/>
        <v>7.4504639619890041</v>
      </c>
      <c r="AN116" s="10">
        <f t="shared" si="108"/>
        <v>2.5844328890404338</v>
      </c>
      <c r="AO116" s="7">
        <f t="shared" si="109"/>
        <v>1.1282983303677692E-2</v>
      </c>
      <c r="AP116" s="7">
        <f t="shared" si="110"/>
        <v>1.4213583114903637E-2</v>
      </c>
      <c r="AQ116" s="7">
        <f t="shared" si="111"/>
        <v>1.2893513273918116E-2</v>
      </c>
      <c r="AR116" s="1">
        <f t="shared" si="121"/>
        <v>124226.89025928943</v>
      </c>
      <c r="AS116" s="1">
        <f t="shared" si="122"/>
        <v>39559.274411547303</v>
      </c>
      <c r="AT116" s="1">
        <f t="shared" si="123"/>
        <v>15232.38726398246</v>
      </c>
      <c r="AU116" s="1">
        <f t="shared" si="69"/>
        <v>24845.378051857886</v>
      </c>
      <c r="AV116" s="1">
        <f t="shared" si="70"/>
        <v>7911.8548823094607</v>
      </c>
      <c r="AW116" s="1">
        <f t="shared" si="71"/>
        <v>3046.4774527964923</v>
      </c>
      <c r="AX116">
        <v>0.05</v>
      </c>
      <c r="AY116">
        <v>0.05</v>
      </c>
      <c r="AZ116">
        <v>0.05</v>
      </c>
      <c r="BA116">
        <f t="shared" si="124"/>
        <v>4.9999999999999996E-2</v>
      </c>
      <c r="BB116">
        <f t="shared" si="130"/>
        <v>2.5000000000000006E-4</v>
      </c>
      <c r="BC116">
        <f t="shared" si="125"/>
        <v>2.5000000000000006E-4</v>
      </c>
      <c r="BD116">
        <f t="shared" si="126"/>
        <v>2.5000000000000006E-4</v>
      </c>
      <c r="BE116">
        <f t="shared" si="127"/>
        <v>31.056722564822365</v>
      </c>
      <c r="BF116">
        <f t="shared" si="128"/>
        <v>9.8898186028868285</v>
      </c>
      <c r="BG116">
        <f t="shared" si="129"/>
        <v>3.8080968159956159</v>
      </c>
      <c r="BH116">
        <f t="shared" si="131"/>
        <v>78.850985408503533</v>
      </c>
      <c r="BI116">
        <f t="shared" si="132"/>
        <v>12.56033367192323</v>
      </c>
      <c r="BJ116">
        <f t="shared" si="133"/>
        <v>6.8758689692999848</v>
      </c>
      <c r="BK116" s="7">
        <f t="shared" si="134"/>
        <v>4.2161177940842814E-2</v>
      </c>
      <c r="BL116" s="8">
        <f>BL$3*temperature!$I226+BL$4*temperature!$I226^2+BL$5*temperature!$I226^6</f>
        <v>-1.9781415598865344</v>
      </c>
      <c r="BM116" s="8">
        <f>BM$3*temperature!$I226+BM$4*temperature!$I226^2+BM$5*temperature!$I226^6</f>
        <v>-3.6477991006887365</v>
      </c>
      <c r="BN116" s="8">
        <f>BN$3*temperature!$I226+BN$4*temperature!$I226^2+BN$5*temperature!$I226^6</f>
        <v>-4.6443689049527377</v>
      </c>
      <c r="BO116" s="8"/>
      <c r="BP116" s="8"/>
      <c r="BQ116" s="8"/>
    </row>
    <row r="117" spans="1:69" x14ac:dyDescent="0.3">
      <c r="A117">
        <f t="shared" si="72"/>
        <v>2071</v>
      </c>
      <c r="B117" s="4">
        <f t="shared" si="73"/>
        <v>1161.4317063919191</v>
      </c>
      <c r="C117" s="4">
        <f t="shared" si="74"/>
        <v>2944.2909276942974</v>
      </c>
      <c r="D117" s="4">
        <f t="shared" si="75"/>
        <v>4310.3418313599414</v>
      </c>
      <c r="E117" s="11">
        <f t="shared" si="76"/>
        <v>1.7979097794337446E-4</v>
      </c>
      <c r="F117" s="11">
        <f t="shared" si="77"/>
        <v>3.542002825188913E-4</v>
      </c>
      <c r="G117" s="11">
        <f t="shared" si="78"/>
        <v>7.2308727710087455E-4</v>
      </c>
      <c r="H117" s="4">
        <f t="shared" si="79"/>
        <v>125617.895129116</v>
      </c>
      <c r="I117" s="4">
        <f t="shared" si="80"/>
        <v>40174.378539287223</v>
      </c>
      <c r="J117" s="4">
        <f t="shared" si="81"/>
        <v>15456.563182711947</v>
      </c>
      <c r="K117" s="4">
        <f t="shared" si="82"/>
        <v>108157.79734424342</v>
      </c>
      <c r="L117" s="4">
        <f t="shared" si="83"/>
        <v>13644.839971961659</v>
      </c>
      <c r="M117" s="4">
        <f t="shared" si="84"/>
        <v>3585.9251510535764</v>
      </c>
      <c r="N117" s="11">
        <f t="shared" si="85"/>
        <v>1.1015521378670678E-2</v>
      </c>
      <c r="O117" s="11">
        <f t="shared" si="86"/>
        <v>1.5189343051803972E-2</v>
      </c>
      <c r="P117" s="11">
        <f t="shared" si="87"/>
        <v>1.3983858640016278E-2</v>
      </c>
      <c r="Q117" s="4">
        <f t="shared" si="88"/>
        <v>9147.9980927700599</v>
      </c>
      <c r="R117" s="4">
        <f t="shared" si="89"/>
        <v>11401.547489747516</v>
      </c>
      <c r="S117" s="4">
        <f t="shared" si="90"/>
        <v>5590.26205877951</v>
      </c>
      <c r="T117" s="4">
        <f t="shared" si="91"/>
        <v>72.824003963506286</v>
      </c>
      <c r="U117" s="4">
        <f t="shared" si="92"/>
        <v>283.8014651203066</v>
      </c>
      <c r="V117" s="4">
        <f t="shared" si="93"/>
        <v>361.67561913324801</v>
      </c>
      <c r="W117" s="11">
        <f t="shared" si="94"/>
        <v>-1.0734613539272964E-2</v>
      </c>
      <c r="X117" s="11">
        <f t="shared" si="95"/>
        <v>-1.217998157191269E-2</v>
      </c>
      <c r="Y117" s="11">
        <f t="shared" si="96"/>
        <v>-9.7425357312937999E-3</v>
      </c>
      <c r="Z117" s="4">
        <f t="shared" si="118"/>
        <v>15700.125725228039</v>
      </c>
      <c r="AA117" s="4">
        <f t="shared" si="119"/>
        <v>31613.552162625088</v>
      </c>
      <c r="AB117" s="4">
        <f t="shared" si="120"/>
        <v>22484.317142023105</v>
      </c>
      <c r="AC117" s="12">
        <f t="shared" si="100"/>
        <v>1.8071831622226491</v>
      </c>
      <c r="AD117" s="12">
        <f t="shared" si="101"/>
        <v>2.9279561215538221</v>
      </c>
      <c r="AE117" s="12">
        <f t="shared" si="102"/>
        <v>4.2541913052284759</v>
      </c>
      <c r="AF117" s="11">
        <f t="shared" si="103"/>
        <v>-4.0504037456468023E-3</v>
      </c>
      <c r="AG117" s="11">
        <f t="shared" si="104"/>
        <v>2.9673830763510267E-4</v>
      </c>
      <c r="AH117" s="11">
        <f t="shared" si="105"/>
        <v>9.7937136394747881E-3</v>
      </c>
      <c r="AI117" s="1">
        <f t="shared" si="63"/>
        <v>221789.73378700181</v>
      </c>
      <c r="AJ117" s="1">
        <f t="shared" si="64"/>
        <v>68205.419650872558</v>
      </c>
      <c r="AK117" s="1">
        <f t="shared" si="65"/>
        <v>26423.276047916057</v>
      </c>
      <c r="AL117" s="10">
        <f t="shared" si="106"/>
        <v>38.606117525081849</v>
      </c>
      <c r="AM117" s="10">
        <f t="shared" si="107"/>
        <v>7.5553027728696458</v>
      </c>
      <c r="AN117" s="10">
        <f t="shared" si="108"/>
        <v>2.617422084603223</v>
      </c>
      <c r="AO117" s="7">
        <f t="shared" si="109"/>
        <v>1.1170153470640916E-2</v>
      </c>
      <c r="AP117" s="7">
        <f t="shared" si="110"/>
        <v>1.40714472837546E-2</v>
      </c>
      <c r="AQ117" s="7">
        <f t="shared" si="111"/>
        <v>1.2764578141178935E-2</v>
      </c>
      <c r="AR117" s="1">
        <f t="shared" si="121"/>
        <v>125617.895129116</v>
      </c>
      <c r="AS117" s="1">
        <f t="shared" si="122"/>
        <v>40174.378539287223</v>
      </c>
      <c r="AT117" s="1">
        <f t="shared" si="123"/>
        <v>15456.563182711947</v>
      </c>
      <c r="AU117" s="1">
        <f t="shared" si="69"/>
        <v>25123.579025823201</v>
      </c>
      <c r="AV117" s="1">
        <f t="shared" si="70"/>
        <v>8034.8757078574454</v>
      </c>
      <c r="AW117" s="1">
        <f t="shared" si="71"/>
        <v>3091.3126365423896</v>
      </c>
      <c r="AX117">
        <v>0.05</v>
      </c>
      <c r="AY117">
        <v>0.05</v>
      </c>
      <c r="AZ117">
        <v>0.05</v>
      </c>
      <c r="BA117">
        <f t="shared" si="124"/>
        <v>5.000000000000001E-2</v>
      </c>
      <c r="BB117">
        <f t="shared" si="130"/>
        <v>2.5000000000000006E-4</v>
      </c>
      <c r="BC117">
        <f t="shared" si="125"/>
        <v>2.5000000000000006E-4</v>
      </c>
      <c r="BD117">
        <f t="shared" si="126"/>
        <v>2.5000000000000006E-4</v>
      </c>
      <c r="BE117">
        <f t="shared" si="127"/>
        <v>31.404473782279009</v>
      </c>
      <c r="BF117">
        <f t="shared" si="128"/>
        <v>10.043594634821808</v>
      </c>
      <c r="BG117">
        <f t="shared" si="129"/>
        <v>3.8641407956779878</v>
      </c>
      <c r="BH117">
        <f t="shared" si="131"/>
        <v>80.010757447161438</v>
      </c>
      <c r="BI117">
        <f t="shared" si="132"/>
        <v>12.707960918983069</v>
      </c>
      <c r="BJ117">
        <f t="shared" si="133"/>
        <v>6.8743751856371436</v>
      </c>
      <c r="BK117" s="7">
        <f t="shared" si="134"/>
        <v>4.1933194915566102E-2</v>
      </c>
      <c r="BL117" s="8">
        <f>BL$3*temperature!$I227+BL$4*temperature!$I227^2+BL$5*temperature!$I227^6</f>
        <v>-2.2605121295517137</v>
      </c>
      <c r="BM117" s="8">
        <f>BM$3*temperature!$I227+BM$4*temperature!$I227^2+BM$5*temperature!$I227^6</f>
        <v>-3.8858606729932408</v>
      </c>
      <c r="BN117" s="8">
        <f>BN$3*temperature!$I227+BN$4*temperature!$I227^2+BN$5*temperature!$I227^6</f>
        <v>-4.8467239370286599</v>
      </c>
      <c r="BO117" s="8"/>
      <c r="BP117" s="8"/>
      <c r="BQ117" s="8"/>
    </row>
    <row r="118" spans="1:69" x14ac:dyDescent="0.3">
      <c r="A118">
        <f t="shared" si="72"/>
        <v>2072</v>
      </c>
      <c r="B118" s="4">
        <f t="shared" si="73"/>
        <v>1161.6300805871103</v>
      </c>
      <c r="C118" s="4">
        <f t="shared" si="74"/>
        <v>2945.2816529387837</v>
      </c>
      <c r="D118" s="4">
        <f t="shared" si="75"/>
        <v>4313.3027470312427</v>
      </c>
      <c r="E118" s="11">
        <f t="shared" si="76"/>
        <v>1.7080142904620573E-4</v>
      </c>
      <c r="F118" s="11">
        <f t="shared" si="77"/>
        <v>3.364902683929467E-4</v>
      </c>
      <c r="G118" s="11">
        <f t="shared" si="78"/>
        <v>6.8693291324583075E-4</v>
      </c>
      <c r="H118" s="4">
        <f t="shared" si="79"/>
        <v>126992.92311864955</v>
      </c>
      <c r="I118" s="4">
        <f t="shared" si="80"/>
        <v>40788.012372173944</v>
      </c>
      <c r="J118" s="4">
        <f t="shared" si="81"/>
        <v>15679.99598826353</v>
      </c>
      <c r="K118" s="4">
        <f t="shared" si="82"/>
        <v>109323.03255651306</v>
      </c>
      <c r="L118" s="4">
        <f t="shared" si="83"/>
        <v>13848.59486408572</v>
      </c>
      <c r="M118" s="4">
        <f t="shared" si="84"/>
        <v>3635.2644151991763</v>
      </c>
      <c r="N118" s="11">
        <f t="shared" si="85"/>
        <v>1.0773473950851153E-2</v>
      </c>
      <c r="O118" s="11">
        <f t="shared" si="86"/>
        <v>1.4932743259924663E-2</v>
      </c>
      <c r="P118" s="11">
        <f t="shared" si="87"/>
        <v>1.3759145009232476E-2</v>
      </c>
      <c r="Q118" s="4">
        <f t="shared" si="88"/>
        <v>9148.858001349392</v>
      </c>
      <c r="R118" s="4">
        <f t="shared" si="89"/>
        <v>11434.705886258605</v>
      </c>
      <c r="S118" s="4">
        <f t="shared" si="90"/>
        <v>5615.8216329628813</v>
      </c>
      <c r="T118" s="4">
        <f t="shared" si="91"/>
        <v>72.042266424575558</v>
      </c>
      <c r="U118" s="4">
        <f t="shared" si="92"/>
        <v>280.34476850505945</v>
      </c>
      <c r="V118" s="4">
        <f t="shared" si="93"/>
        <v>358.15198149070454</v>
      </c>
      <c r="W118" s="11">
        <f t="shared" si="94"/>
        <v>-1.0734613539272964E-2</v>
      </c>
      <c r="X118" s="11">
        <f t="shared" si="95"/>
        <v>-1.217998157191269E-2</v>
      </c>
      <c r="Y118" s="11">
        <f t="shared" si="96"/>
        <v>-9.7425357312937999E-3</v>
      </c>
      <c r="Z118" s="4">
        <f t="shared" si="118"/>
        <v>15641.889088208962</v>
      </c>
      <c r="AA118" s="4">
        <f t="shared" si="119"/>
        <v>31723.480008634564</v>
      </c>
      <c r="AB118" s="4">
        <f t="shared" si="120"/>
        <v>22814.210836724513</v>
      </c>
      <c r="AC118" s="12">
        <f t="shared" si="100"/>
        <v>1.7998633407733127</v>
      </c>
      <c r="AD118" s="12">
        <f t="shared" si="101"/>
        <v>2.9288249582981618</v>
      </c>
      <c r="AE118" s="12">
        <f t="shared" si="102"/>
        <v>4.2958556366394269</v>
      </c>
      <c r="AF118" s="11">
        <f t="shared" si="103"/>
        <v>-4.0504037456468023E-3</v>
      </c>
      <c r="AG118" s="11">
        <f t="shared" si="104"/>
        <v>2.9673830763510267E-4</v>
      </c>
      <c r="AH118" s="11">
        <f t="shared" si="105"/>
        <v>9.7937136394747881E-3</v>
      </c>
      <c r="AI118" s="1">
        <f t="shared" si="63"/>
        <v>224734.33943412482</v>
      </c>
      <c r="AJ118" s="1">
        <f t="shared" si="64"/>
        <v>69419.75339364275</v>
      </c>
      <c r="AK118" s="1">
        <f t="shared" si="65"/>
        <v>26872.261079666841</v>
      </c>
      <c r="AL118" s="10">
        <f t="shared" si="106"/>
        <v>39.033041420166008</v>
      </c>
      <c r="AM118" s="10">
        <f t="shared" si="107"/>
        <v>7.6605536771040734</v>
      </c>
      <c r="AN118" s="10">
        <f t="shared" si="108"/>
        <v>2.6504982704433142</v>
      </c>
      <c r="AO118" s="7">
        <f t="shared" si="109"/>
        <v>1.1058451935934506E-2</v>
      </c>
      <c r="AP118" s="7">
        <f t="shared" si="110"/>
        <v>1.3930732810917055E-2</v>
      </c>
      <c r="AQ118" s="7">
        <f t="shared" si="111"/>
        <v>1.2636932359767145E-2</v>
      </c>
      <c r="AR118" s="1">
        <f t="shared" si="121"/>
        <v>126992.92311864955</v>
      </c>
      <c r="AS118" s="1">
        <f t="shared" si="122"/>
        <v>40788.012372173944</v>
      </c>
      <c r="AT118" s="1">
        <f t="shared" si="123"/>
        <v>15679.99598826353</v>
      </c>
      <c r="AU118" s="1">
        <f t="shared" si="69"/>
        <v>25398.584623729912</v>
      </c>
      <c r="AV118" s="1">
        <f t="shared" si="70"/>
        <v>8157.6024744347887</v>
      </c>
      <c r="AW118" s="1">
        <f t="shared" si="71"/>
        <v>3135.9991976527062</v>
      </c>
      <c r="AX118">
        <v>0.05</v>
      </c>
      <c r="AY118">
        <v>0.05</v>
      </c>
      <c r="AZ118">
        <v>0.05</v>
      </c>
      <c r="BA118">
        <f t="shared" si="124"/>
        <v>5.000000000000001E-2</v>
      </c>
      <c r="BB118">
        <f t="shared" si="130"/>
        <v>2.5000000000000006E-4</v>
      </c>
      <c r="BC118">
        <f t="shared" si="125"/>
        <v>2.5000000000000006E-4</v>
      </c>
      <c r="BD118">
        <f t="shared" si="126"/>
        <v>2.5000000000000006E-4</v>
      </c>
      <c r="BE118">
        <f t="shared" si="127"/>
        <v>31.748230779662393</v>
      </c>
      <c r="BF118">
        <f t="shared" si="128"/>
        <v>10.197003093043488</v>
      </c>
      <c r="BG118">
        <f t="shared" si="129"/>
        <v>3.9199989970658837</v>
      </c>
      <c r="BH118">
        <f t="shared" si="131"/>
        <v>81.187714861357946</v>
      </c>
      <c r="BI118">
        <f t="shared" si="132"/>
        <v>12.857357503360975</v>
      </c>
      <c r="BJ118">
        <f t="shared" si="133"/>
        <v>6.8729074612666929</v>
      </c>
      <c r="BK118" s="7">
        <f t="shared" si="134"/>
        <v>4.170585972120941E-2</v>
      </c>
      <c r="BL118" s="8">
        <f>BL$3*temperature!$I228+BL$4*temperature!$I228^2+BL$5*temperature!$I228^6</f>
        <v>-2.5497875554207745</v>
      </c>
      <c r="BM118" s="8">
        <f>BM$3*temperature!$I228+BM$4*temperature!$I228^2+BM$5*temperature!$I228^6</f>
        <v>-4.1290334951501642</v>
      </c>
      <c r="BN118" s="8">
        <f>BN$3*temperature!$I228+BN$4*temperature!$I228^2+BN$5*temperature!$I228^6</f>
        <v>-5.0528699722813286</v>
      </c>
      <c r="BO118" s="8"/>
      <c r="BP118" s="8"/>
      <c r="BQ118" s="8"/>
    </row>
    <row r="119" spans="1:69" x14ac:dyDescent="0.3">
      <c r="A119">
        <f t="shared" si="72"/>
        <v>2073</v>
      </c>
      <c r="B119" s="4">
        <f t="shared" si="73"/>
        <v>1161.8185682610083</v>
      </c>
      <c r="C119" s="4">
        <f t="shared" si="74"/>
        <v>2946.2231586219796</v>
      </c>
      <c r="D119" s="4">
        <f t="shared" si="75"/>
        <v>4316.117549171885</v>
      </c>
      <c r="E119" s="11">
        <f t="shared" si="76"/>
        <v>1.6226135759389544E-4</v>
      </c>
      <c r="F119" s="11">
        <f t="shared" si="77"/>
        <v>3.1966575497329933E-4</v>
      </c>
      <c r="G119" s="11">
        <f t="shared" si="78"/>
        <v>6.5258626758353923E-4</v>
      </c>
      <c r="H119" s="4">
        <f t="shared" si="79"/>
        <v>128351.31326634625</v>
      </c>
      <c r="I119" s="4">
        <f t="shared" si="80"/>
        <v>41399.927808696906</v>
      </c>
      <c r="J119" s="4">
        <f t="shared" si="81"/>
        <v>15902.617062221911</v>
      </c>
      <c r="K119" s="4">
        <f t="shared" si="82"/>
        <v>110474.48953967096</v>
      </c>
      <c r="L119" s="4">
        <f t="shared" si="83"/>
        <v>14051.864227440485</v>
      </c>
      <c r="M119" s="4">
        <f t="shared" si="84"/>
        <v>3684.4726495628179</v>
      </c>
      <c r="N119" s="11">
        <f t="shared" si="85"/>
        <v>1.0532611072261222E-2</v>
      </c>
      <c r="O119" s="11">
        <f t="shared" si="86"/>
        <v>1.4677977466285297E-2</v>
      </c>
      <c r="P119" s="11">
        <f t="shared" si="87"/>
        <v>1.3536356298567975E-2</v>
      </c>
      <c r="Q119" s="4">
        <f t="shared" si="88"/>
        <v>9147.4595458723215</v>
      </c>
      <c r="R119" s="4">
        <f t="shared" si="89"/>
        <v>11464.889227832511</v>
      </c>
      <c r="S119" s="4">
        <f t="shared" si="90"/>
        <v>5640.0646752024495</v>
      </c>
      <c r="T119" s="4">
        <f t="shared" si="91"/>
        <v>71.268920536014406</v>
      </c>
      <c r="U119" s="4">
        <f t="shared" si="92"/>
        <v>276.93017439088567</v>
      </c>
      <c r="V119" s="4">
        <f t="shared" si="93"/>
        <v>354.6626730137977</v>
      </c>
      <c r="W119" s="11">
        <f t="shared" si="94"/>
        <v>-1.0734613539272964E-2</v>
      </c>
      <c r="X119" s="11">
        <f t="shared" si="95"/>
        <v>-1.217998157191269E-2</v>
      </c>
      <c r="Y119" s="11">
        <f t="shared" si="96"/>
        <v>-9.7425357312937999E-3</v>
      </c>
      <c r="Z119" s="4">
        <f t="shared" si="118"/>
        <v>15579.997498650655</v>
      </c>
      <c r="AA119" s="4">
        <f t="shared" si="119"/>
        <v>31825.180339612478</v>
      </c>
      <c r="AB119" s="4">
        <f t="shared" si="120"/>
        <v>23142.978497864828</v>
      </c>
      <c r="AC119" s="12">
        <f t="shared" si="100"/>
        <v>1.792573167556192</v>
      </c>
      <c r="AD119" s="12">
        <f t="shared" si="101"/>
        <v>2.9296940528596465</v>
      </c>
      <c r="AE119" s="12">
        <f t="shared" si="102"/>
        <v>4.3379280165811975</v>
      </c>
      <c r="AF119" s="11">
        <f t="shared" si="103"/>
        <v>-4.0504037456468023E-3</v>
      </c>
      <c r="AG119" s="11">
        <f t="shared" si="104"/>
        <v>2.9673830763510267E-4</v>
      </c>
      <c r="AH119" s="11">
        <f t="shared" si="105"/>
        <v>9.7937136394747881E-3</v>
      </c>
      <c r="AI119" s="1">
        <f t="shared" si="63"/>
        <v>227659.49011444225</v>
      </c>
      <c r="AJ119" s="1">
        <f t="shared" si="64"/>
        <v>70635.380528713256</v>
      </c>
      <c r="AK119" s="1">
        <f t="shared" si="65"/>
        <v>27321.034169352864</v>
      </c>
      <c r="AL119" s="10">
        <f t="shared" si="106"/>
        <v>39.460369982499671</v>
      </c>
      <c r="AM119" s="10">
        <f t="shared" si="107"/>
        <v>7.7662036322989048</v>
      </c>
      <c r="AN119" s="10">
        <f t="shared" si="108"/>
        <v>2.6836574961329536</v>
      </c>
      <c r="AO119" s="7">
        <f t="shared" si="109"/>
        <v>1.094786741657516E-2</v>
      </c>
      <c r="AP119" s="7">
        <f t="shared" si="110"/>
        <v>1.3791425482807885E-2</v>
      </c>
      <c r="AQ119" s="7">
        <f t="shared" si="111"/>
        <v>1.2510563036169473E-2</v>
      </c>
      <c r="AR119" s="1">
        <f t="shared" si="121"/>
        <v>128351.31326634625</v>
      </c>
      <c r="AS119" s="1">
        <f t="shared" si="122"/>
        <v>41399.927808696906</v>
      </c>
      <c r="AT119" s="1">
        <f t="shared" si="123"/>
        <v>15902.617062221911</v>
      </c>
      <c r="AU119" s="1">
        <f t="shared" si="69"/>
        <v>25670.262653269252</v>
      </c>
      <c r="AV119" s="1">
        <f t="shared" si="70"/>
        <v>8279.9855617393823</v>
      </c>
      <c r="AW119" s="1">
        <f t="shared" si="71"/>
        <v>3180.5234124443823</v>
      </c>
      <c r="AX119">
        <v>0.05</v>
      </c>
      <c r="AY119">
        <v>0.05</v>
      </c>
      <c r="AZ119">
        <v>0.05</v>
      </c>
      <c r="BA119">
        <f t="shared" si="124"/>
        <v>0.05</v>
      </c>
      <c r="BB119">
        <f t="shared" si="130"/>
        <v>2.5000000000000006E-4</v>
      </c>
      <c r="BC119">
        <f t="shared" si="125"/>
        <v>2.5000000000000006E-4</v>
      </c>
      <c r="BD119">
        <f t="shared" si="126"/>
        <v>2.5000000000000006E-4</v>
      </c>
      <c r="BE119">
        <f t="shared" si="127"/>
        <v>32.087828316586567</v>
      </c>
      <c r="BF119">
        <f t="shared" si="128"/>
        <v>10.349981952174229</v>
      </c>
      <c r="BG119">
        <f t="shared" si="129"/>
        <v>3.9756542655554785</v>
      </c>
      <c r="BH119">
        <f t="shared" si="131"/>
        <v>82.382114167516704</v>
      </c>
      <c r="BI119">
        <f t="shared" si="132"/>
        <v>13.008544607417933</v>
      </c>
      <c r="BJ119">
        <f t="shared" si="133"/>
        <v>6.8714651675838043</v>
      </c>
      <c r="BK119" s="7">
        <f t="shared" si="134"/>
        <v>4.1479229888124775E-2</v>
      </c>
      <c r="BL119" s="8">
        <f>BL$3*temperature!$I229+BL$4*temperature!$I229^2+BL$5*temperature!$I229^6</f>
        <v>-2.8459202581794578</v>
      </c>
      <c r="BM119" s="8">
        <f>BM$3*temperature!$I229+BM$4*temperature!$I229^2+BM$5*temperature!$I229^6</f>
        <v>-4.3772770220035575</v>
      </c>
      <c r="BN119" s="8">
        <f>BN$3*temperature!$I229+BN$4*temperature!$I229^2+BN$5*temperature!$I229^6</f>
        <v>-5.2627722101603718</v>
      </c>
      <c r="BO119" s="8"/>
      <c r="BP119" s="8"/>
      <c r="BQ119" s="8"/>
    </row>
    <row r="120" spans="1:69" x14ac:dyDescent="0.3">
      <c r="A120">
        <f t="shared" si="72"/>
        <v>2074</v>
      </c>
      <c r="B120" s="4">
        <f t="shared" si="73"/>
        <v>1161.9976606062639</v>
      </c>
      <c r="C120" s="4">
        <f t="shared" si="74"/>
        <v>2947.1178749397845</v>
      </c>
      <c r="D120" s="4">
        <f t="shared" si="75"/>
        <v>4318.7933562616581</v>
      </c>
      <c r="E120" s="11">
        <f t="shared" si="76"/>
        <v>1.5414828971420066E-4</v>
      </c>
      <c r="F120" s="11">
        <f t="shared" si="77"/>
        <v>3.0368246722463436E-4</v>
      </c>
      <c r="G120" s="11">
        <f t="shared" si="78"/>
        <v>6.1995695420436229E-4</v>
      </c>
      <c r="H120" s="4">
        <f t="shared" si="79"/>
        <v>129692.41650471455</v>
      </c>
      <c r="I120" s="4">
        <f t="shared" si="80"/>
        <v>42009.878008825312</v>
      </c>
      <c r="J120" s="4">
        <f t="shared" si="81"/>
        <v>16124.358532266362</v>
      </c>
      <c r="K120" s="4">
        <f t="shared" si="82"/>
        <v>111611.59863011123</v>
      </c>
      <c r="L120" s="4">
        <f t="shared" si="83"/>
        <v>14254.563200897981</v>
      </c>
      <c r="M120" s="4">
        <f t="shared" si="84"/>
        <v>3733.5332353626632</v>
      </c>
      <c r="N120" s="11">
        <f t="shared" si="85"/>
        <v>1.0292956275954834E-2</v>
      </c>
      <c r="O120" s="11">
        <f t="shared" si="86"/>
        <v>1.4425059207565205E-2</v>
      </c>
      <c r="P120" s="11">
        <f t="shared" si="87"/>
        <v>1.331549734957771E-2</v>
      </c>
      <c r="Q120" s="4">
        <f t="shared" si="88"/>
        <v>9143.8180794929831</v>
      </c>
      <c r="R120" s="4">
        <f t="shared" si="89"/>
        <v>11492.103338883313</v>
      </c>
      <c r="S120" s="4">
        <f t="shared" si="90"/>
        <v>5662.9933797078747</v>
      </c>
      <c r="T120" s="4">
        <f t="shared" si="91"/>
        <v>70.50387621669914</v>
      </c>
      <c r="U120" s="4">
        <f t="shared" si="92"/>
        <v>273.55716997009813</v>
      </c>
      <c r="V120" s="4">
        <f t="shared" si="93"/>
        <v>351.20735924940459</v>
      </c>
      <c r="W120" s="11">
        <f t="shared" si="94"/>
        <v>-1.0734613539272964E-2</v>
      </c>
      <c r="X120" s="11">
        <f t="shared" si="95"/>
        <v>-1.217998157191269E-2</v>
      </c>
      <c r="Y120" s="11">
        <f t="shared" si="96"/>
        <v>-9.7425357312937999E-3</v>
      </c>
      <c r="Z120" s="4">
        <f t="shared" si="118"/>
        <v>15514.520372353372</v>
      </c>
      <c r="AA120" s="4">
        <f t="shared" si="119"/>
        <v>31918.65557621991</v>
      </c>
      <c r="AB120" s="4">
        <f t="shared" si="120"/>
        <v>23470.518999688029</v>
      </c>
      <c r="AC120" s="12">
        <f t="shared" si="100"/>
        <v>1.7853125224839765</v>
      </c>
      <c r="AD120" s="12">
        <f t="shared" si="101"/>
        <v>2.9305634053147807</v>
      </c>
      <c r="AE120" s="12">
        <f t="shared" si="102"/>
        <v>4.3804124413642489</v>
      </c>
      <c r="AF120" s="11">
        <f t="shared" si="103"/>
        <v>-4.0504037456468023E-3</v>
      </c>
      <c r="AG120" s="11">
        <f t="shared" si="104"/>
        <v>2.9673830763510267E-4</v>
      </c>
      <c r="AH120" s="11">
        <f t="shared" si="105"/>
        <v>9.7937136394747881E-3</v>
      </c>
      <c r="AI120" s="1">
        <f t="shared" si="63"/>
        <v>230563.80375626727</v>
      </c>
      <c r="AJ120" s="1">
        <f t="shared" si="64"/>
        <v>71851.828037581319</v>
      </c>
      <c r="AK120" s="1">
        <f t="shared" si="65"/>
        <v>27769.45416486196</v>
      </c>
      <c r="AL120" s="10">
        <f t="shared" si="106"/>
        <v>39.888056812289307</v>
      </c>
      <c r="AM120" s="10">
        <f t="shared" si="107"/>
        <v>7.8722395807912759</v>
      </c>
      <c r="AN120" s="10">
        <f t="shared" si="108"/>
        <v>2.7168958217430852</v>
      </c>
      <c r="AO120" s="7">
        <f t="shared" si="109"/>
        <v>1.0838388742409407E-2</v>
      </c>
      <c r="AP120" s="7">
        <f t="shared" si="110"/>
        <v>1.3653511227979807E-2</v>
      </c>
      <c r="AQ120" s="7">
        <f t="shared" si="111"/>
        <v>1.2385457405807777E-2</v>
      </c>
      <c r="AR120" s="1">
        <f t="shared" si="121"/>
        <v>129692.41650471455</v>
      </c>
      <c r="AS120" s="1">
        <f t="shared" si="122"/>
        <v>42009.878008825312</v>
      </c>
      <c r="AT120" s="1">
        <f t="shared" si="123"/>
        <v>16124.358532266362</v>
      </c>
      <c r="AU120" s="1">
        <f t="shared" si="69"/>
        <v>25938.483300942913</v>
      </c>
      <c r="AV120" s="1">
        <f t="shared" si="70"/>
        <v>8401.9756017650634</v>
      </c>
      <c r="AW120" s="1">
        <f t="shared" si="71"/>
        <v>3224.8717064532725</v>
      </c>
      <c r="AX120">
        <v>0.05</v>
      </c>
      <c r="AY120">
        <v>0.05</v>
      </c>
      <c r="AZ120">
        <v>0.05</v>
      </c>
      <c r="BA120">
        <f t="shared" si="124"/>
        <v>4.9999999999999996E-2</v>
      </c>
      <c r="BB120">
        <f t="shared" si="130"/>
        <v>2.5000000000000006E-4</v>
      </c>
      <c r="BC120">
        <f t="shared" si="125"/>
        <v>2.5000000000000006E-4</v>
      </c>
      <c r="BD120">
        <f t="shared" si="126"/>
        <v>2.5000000000000006E-4</v>
      </c>
      <c r="BE120">
        <f t="shared" si="127"/>
        <v>32.423104126178643</v>
      </c>
      <c r="BF120">
        <f t="shared" si="128"/>
        <v>10.502469502206331</v>
      </c>
      <c r="BG120">
        <f t="shared" si="129"/>
        <v>4.0310896330665917</v>
      </c>
      <c r="BH120">
        <f t="shared" si="131"/>
        <v>83.594215864916066</v>
      </c>
      <c r="BI120">
        <f t="shared" si="132"/>
        <v>13.161543696133489</v>
      </c>
      <c r="BJ120">
        <f t="shared" si="133"/>
        <v>6.8700477106964231</v>
      </c>
      <c r="BK120" s="7">
        <f t="shared" si="134"/>
        <v>4.1253361392338456E-2</v>
      </c>
      <c r="BL120" s="8">
        <f>BL$3*temperature!$I230+BL$4*temperature!$I230^2+BL$5*temperature!$I230^6</f>
        <v>-3.1488576540299782</v>
      </c>
      <c r="BM120" s="8">
        <f>BM$3*temperature!$I230+BM$4*temperature!$I230^2+BM$5*temperature!$I230^6</f>
        <v>-4.6305470094834327</v>
      </c>
      <c r="BN120" s="8">
        <f>BN$3*temperature!$I230+BN$4*temperature!$I230^2+BN$5*temperature!$I230^6</f>
        <v>-5.476393111614871</v>
      </c>
      <c r="BO120" s="8"/>
      <c r="BP120" s="8"/>
      <c r="BQ120" s="8"/>
    </row>
    <row r="121" spans="1:69" x14ac:dyDescent="0.3">
      <c r="A121">
        <f t="shared" si="72"/>
        <v>2075</v>
      </c>
      <c r="B121" s="4">
        <f t="shared" si="73"/>
        <v>1162.1678245606965</v>
      </c>
      <c r="C121" s="4">
        <f t="shared" si="74"/>
        <v>2947.9681135658748</v>
      </c>
      <c r="D121" s="4">
        <f t="shared" si="75"/>
        <v>4321.3369489378947</v>
      </c>
      <c r="E121" s="11">
        <f t="shared" si="76"/>
        <v>1.4644087522849061E-4</v>
      </c>
      <c r="F121" s="11">
        <f t="shared" si="77"/>
        <v>2.8849834386340264E-4</v>
      </c>
      <c r="G121" s="11">
        <f t="shared" si="78"/>
        <v>5.8895910649414413E-4</v>
      </c>
      <c r="H121" s="4">
        <f t="shared" si="79"/>
        <v>131015.59645732047</v>
      </c>
      <c r="I121" s="4">
        <f t="shared" si="80"/>
        <v>42617.61767860769</v>
      </c>
      <c r="J121" s="4">
        <f t="shared" si="81"/>
        <v>16345.153334301494</v>
      </c>
      <c r="K121" s="4">
        <f t="shared" si="82"/>
        <v>112733.80116752484</v>
      </c>
      <c r="L121" s="4">
        <f t="shared" si="83"/>
        <v>14456.607411216954</v>
      </c>
      <c r="M121" s="4">
        <f t="shared" si="84"/>
        <v>3782.4297265962641</v>
      </c>
      <c r="N121" s="11">
        <f t="shared" si="85"/>
        <v>1.0054533320794645E-2</v>
      </c>
      <c r="O121" s="11">
        <f t="shared" si="86"/>
        <v>1.4174002210481262E-2</v>
      </c>
      <c r="P121" s="11">
        <f t="shared" si="87"/>
        <v>1.3096573179119275E-2</v>
      </c>
      <c r="Q121" s="4">
        <f t="shared" si="88"/>
        <v>9137.9506169769429</v>
      </c>
      <c r="R121" s="4">
        <f t="shared" si="89"/>
        <v>11516.35633539345</v>
      </c>
      <c r="S121" s="4">
        <f t="shared" si="90"/>
        <v>5684.6107411299172</v>
      </c>
      <c r="T121" s="4">
        <f t="shared" si="91"/>
        <v>69.747044352492139</v>
      </c>
      <c r="U121" s="4">
        <f t="shared" si="92"/>
        <v>270.22524868099777</v>
      </c>
      <c r="V121" s="4">
        <f t="shared" si="93"/>
        <v>347.78570900282392</v>
      </c>
      <c r="W121" s="11">
        <f t="shared" si="94"/>
        <v>-1.0734613539272964E-2</v>
      </c>
      <c r="X121" s="11">
        <f t="shared" si="95"/>
        <v>-1.217998157191269E-2</v>
      </c>
      <c r="Y121" s="11">
        <f t="shared" si="96"/>
        <v>-9.7425357312937999E-3</v>
      </c>
      <c r="Z121" s="4">
        <f t="shared" si="118"/>
        <v>15445.529218863867</v>
      </c>
      <c r="AA121" s="4">
        <f t="shared" si="119"/>
        <v>32003.914590504504</v>
      </c>
      <c r="AB121" s="4">
        <f t="shared" si="120"/>
        <v>23796.732335450524</v>
      </c>
      <c r="AC121" s="12">
        <f t="shared" si="100"/>
        <v>1.7780812859557573</v>
      </c>
      <c r="AD121" s="12">
        <f t="shared" si="101"/>
        <v>2.9314330157400912</v>
      </c>
      <c r="AE121" s="12">
        <f t="shared" si="102"/>
        <v>4.423312946437763</v>
      </c>
      <c r="AF121" s="11">
        <f t="shared" si="103"/>
        <v>-4.0504037456468023E-3</v>
      </c>
      <c r="AG121" s="11">
        <f t="shared" si="104"/>
        <v>2.9673830763510267E-4</v>
      </c>
      <c r="AH121" s="11">
        <f t="shared" si="105"/>
        <v>9.7937136394747881E-3</v>
      </c>
      <c r="AI121" s="1">
        <f t="shared" ref="AI121:AI184" si="135">(1-$AI$5)*AI120+AU120</f>
        <v>233445.90668158344</v>
      </c>
      <c r="AJ121" s="1">
        <f t="shared" ref="AJ121:AJ184" si="136">(1-$AI$5)*AJ120+AV120</f>
        <v>73068.620835588255</v>
      </c>
      <c r="AK121" s="1">
        <f t="shared" ref="AK121:AK184" si="137">(1-$AI$5)*AK120+AW120</f>
        <v>28217.380454829035</v>
      </c>
      <c r="AL121" s="10">
        <f t="shared" si="106"/>
        <v>40.316055855541094</v>
      </c>
      <c r="AM121" s="10">
        <f t="shared" si="107"/>
        <v>7.978648455181899</v>
      </c>
      <c r="AN121" s="10">
        <f t="shared" si="108"/>
        <v>2.7502093192445392</v>
      </c>
      <c r="AO121" s="7">
        <f t="shared" si="109"/>
        <v>1.0730004854985313E-2</v>
      </c>
      <c r="AP121" s="7">
        <f t="shared" si="110"/>
        <v>1.3516976115700009E-2</v>
      </c>
      <c r="AQ121" s="7">
        <f t="shared" si="111"/>
        <v>1.2261602831749699E-2</v>
      </c>
      <c r="AR121" s="1">
        <f t="shared" si="121"/>
        <v>131015.59645732047</v>
      </c>
      <c r="AS121" s="1">
        <f t="shared" si="122"/>
        <v>42617.61767860769</v>
      </c>
      <c r="AT121" s="1">
        <f t="shared" si="123"/>
        <v>16345.153334301494</v>
      </c>
      <c r="AU121" s="1">
        <f t="shared" ref="AU121:AU184" si="138">$AU$5*AR121</f>
        <v>26203.119291464096</v>
      </c>
      <c r="AV121" s="1">
        <f t="shared" ref="AV121:AV184" si="139">$AU$5*AS121</f>
        <v>8523.5235357215388</v>
      </c>
      <c r="AW121" s="1">
        <f t="shared" ref="AW121:AW184" si="140">$AU$5*AT121</f>
        <v>3269.0306668602989</v>
      </c>
      <c r="AX121">
        <v>0.05</v>
      </c>
      <c r="AY121">
        <v>0.05</v>
      </c>
      <c r="AZ121">
        <v>0.05</v>
      </c>
      <c r="BA121">
        <f t="shared" si="124"/>
        <v>0.05</v>
      </c>
      <c r="BB121">
        <f t="shared" si="130"/>
        <v>2.5000000000000006E-4</v>
      </c>
      <c r="BC121">
        <f t="shared" si="125"/>
        <v>2.5000000000000006E-4</v>
      </c>
      <c r="BD121">
        <f t="shared" si="126"/>
        <v>2.5000000000000006E-4</v>
      </c>
      <c r="BE121">
        <f t="shared" si="127"/>
        <v>32.753899114330125</v>
      </c>
      <c r="BF121">
        <f t="shared" si="128"/>
        <v>10.654404419651925</v>
      </c>
      <c r="BG121">
        <f t="shared" si="129"/>
        <v>4.0862883335753741</v>
      </c>
      <c r="BH121">
        <f t="shared" si="131"/>
        <v>84.824284490886257</v>
      </c>
      <c r="BI121">
        <f t="shared" si="132"/>
        <v>13.316376519531227</v>
      </c>
      <c r="BJ121">
        <f t="shared" si="133"/>
        <v>6.8686545294925878</v>
      </c>
      <c r="BK121" s="7">
        <f t="shared" si="134"/>
        <v>4.1028308666599206E-2</v>
      </c>
      <c r="BL121" s="8">
        <f>BL$3*temperature!$I231+BL$4*temperature!$I231^2+BL$5*temperature!$I231^6</f>
        <v>-3.4585422461777853</v>
      </c>
      <c r="BM121" s="8">
        <f>BM$3*temperature!$I231+BM$4*temperature!$I231^2+BM$5*temperature!$I231^6</f>
        <v>-4.8887955911131709</v>
      </c>
      <c r="BN121" s="8">
        <f>BN$3*temperature!$I231+BN$4*temperature!$I231^2+BN$5*temperature!$I231^6</f>
        <v>-5.6936924636394961</v>
      </c>
      <c r="BO121" s="8"/>
      <c r="BP121" s="8"/>
      <c r="BQ121" s="8"/>
    </row>
    <row r="122" spans="1:69" x14ac:dyDescent="0.3">
      <c r="A122">
        <f t="shared" ref="A122:A185" si="141">1+A121</f>
        <v>2076</v>
      </c>
      <c r="B122" s="4">
        <f t="shared" ref="B122:B185" si="142">B121*(1+E122)</f>
        <v>1162.3295039904181</v>
      </c>
      <c r="C122" s="4">
        <f t="shared" ref="C122:C185" si="143">C121*(1+F122)</f>
        <v>2948.7760732884744</v>
      </c>
      <c r="D122" s="4">
        <f t="shared" ref="D122:D185" si="144">D121*(1+G122)</f>
        <v>4323.7547851487852</v>
      </c>
      <c r="E122" s="11">
        <f t="shared" ref="E122:E185" si="145">E121*$E$5</f>
        <v>1.3911883146706607E-4</v>
      </c>
      <c r="F122" s="11">
        <f t="shared" ref="F122:F185" si="146">F121*$E$5</f>
        <v>2.7407342667023251E-4</v>
      </c>
      <c r="G122" s="11">
        <f t="shared" ref="G122:G185" si="147">G121*$E$5</f>
        <v>5.5951115116943694E-4</v>
      </c>
      <c r="H122" s="4">
        <f t="shared" ref="H122:H185" si="148">AR122</f>
        <v>132320.23020865719</v>
      </c>
      <c r="I122" s="4">
        <f t="shared" ref="I122:I185" si="149">AS122</f>
        <v>43222.903351085843</v>
      </c>
      <c r="J122" s="4">
        <f t="shared" ref="J122:J185" si="150">AT122</f>
        <v>16564.935273622541</v>
      </c>
      <c r="K122" s="4">
        <f t="shared" ref="K122:K185" si="151">H122/B122*1000</f>
        <v>113840.5501661842</v>
      </c>
      <c r="L122" s="4">
        <f t="shared" ref="L122:L185" si="152">I122/C122*1000</f>
        <v>14657.913072010133</v>
      </c>
      <c r="M122" s="4">
        <f t="shared" ref="M122:M185" si="153">J122/D122*1000</f>
        <v>3831.1458666711883</v>
      </c>
      <c r="N122" s="11">
        <f t="shared" ref="N122:N185" si="154">K122/K121-1</f>
        <v>9.8173661066809359E-3</v>
      </c>
      <c r="O122" s="11">
        <f t="shared" ref="O122:O185" si="155">L122/L121-1</f>
        <v>1.3924820330735832E-2</v>
      </c>
      <c r="P122" s="11">
        <f t="shared" ref="P122:P185" si="156">M122/M121-1</f>
        <v>1.2879588940509556E-2</v>
      </c>
      <c r="Q122" s="4">
        <f t="shared" ref="Q122:Q185" si="157">T122*H122/1000</f>
        <v>9129.8758075196693</v>
      </c>
      <c r="R122" s="4">
        <f t="shared" ref="R122:R185" si="158">U122*I122/1000</f>
        <v>11537.658598754124</v>
      </c>
      <c r="S122" s="4">
        <f t="shared" ref="S122:S185" si="159">V122*J122/1000</f>
        <v>5704.9205450836562</v>
      </c>
      <c r="T122" s="4">
        <f t="shared" ref="T122:T185" si="160">T121*(1+W122)</f>
        <v>68.998336785861611</v>
      </c>
      <c r="U122" s="4">
        <f t="shared" ref="U122:U185" si="161">U121*(1+X122)</f>
        <v>266.93391013179769</v>
      </c>
      <c r="V122" s="4">
        <f t="shared" ref="V122:V185" si="162">V121*(1+Y122)</f>
        <v>344.39739430603055</v>
      </c>
      <c r="W122" s="11">
        <f t="shared" ref="W122:W185" si="163">T$5-1</f>
        <v>-1.0734613539272964E-2</v>
      </c>
      <c r="X122" s="11">
        <f t="shared" ref="X122:X185" si="164">U$5-1</f>
        <v>-1.217998157191269E-2</v>
      </c>
      <c r="Y122" s="11">
        <f t="shared" ref="Y122:Y185" si="165">V$5-1</f>
        <v>-9.7425357312937999E-3</v>
      </c>
      <c r="Z122" s="4">
        <f t="shared" si="118"/>
        <v>15373.09754972818</v>
      </c>
      <c r="AA122" s="4">
        <f t="shared" si="119"/>
        <v>32080.972652994376</v>
      </c>
      <c r="AB122" s="4">
        <f t="shared" si="120"/>
        <v>24121.519708865737</v>
      </c>
      <c r="AC122" s="12">
        <f t="shared" ref="AC122:AC185" si="166">AC121*(1+AF122)</f>
        <v>1.7708793388550577</v>
      </c>
      <c r="AD122" s="12">
        <f t="shared" ref="AD122:AD185" si="167">AD121*(1+AG122)</f>
        <v>2.9323028842121275</v>
      </c>
      <c r="AE122" s="12">
        <f t="shared" ref="AE122:AE185" si="168">AE121*(1+AH122)</f>
        <v>4.4666336067729562</v>
      </c>
      <c r="AF122" s="11">
        <f t="shared" ref="AF122:AF185" si="169">AC$5-1</f>
        <v>-4.0504037456468023E-3</v>
      </c>
      <c r="AG122" s="11">
        <f t="shared" ref="AG122:AG185" si="170">AD$5-1</f>
        <v>2.9673830763510267E-4</v>
      </c>
      <c r="AH122" s="11">
        <f t="shared" ref="AH122:AH185" si="171">AE$5-1</f>
        <v>9.7937136394747881E-3</v>
      </c>
      <c r="AI122" s="1">
        <f t="shared" si="135"/>
        <v>236304.43530488919</v>
      </c>
      <c r="AJ122" s="1">
        <f t="shared" si="136"/>
        <v>74285.282287750975</v>
      </c>
      <c r="AK122" s="1">
        <f t="shared" si="137"/>
        <v>28664.673076206433</v>
      </c>
      <c r="AL122" s="10">
        <f t="shared" ref="AL122:AL185" si="172">AL121*(1+AO122)</f>
        <v>40.744321415854273</v>
      </c>
      <c r="AM122" s="10">
        <f t="shared" ref="AM122:AM185" si="173">AM121*(1+AP122)</f>
        <v>8.0854171837801161</v>
      </c>
      <c r="AN122" s="10">
        <f t="shared" ref="AN122:AN185" si="174">AN121*(1+AQ122)</f>
        <v>2.7835940738775249</v>
      </c>
      <c r="AO122" s="7">
        <f t="shared" ref="AO122:AO185" si="175">AO$5*AO121</f>
        <v>1.062270480643546E-2</v>
      </c>
      <c r="AP122" s="7">
        <f t="shared" ref="AP122:AP185" si="176">AP$5*AP121</f>
        <v>1.3381806354543009E-2</v>
      </c>
      <c r="AQ122" s="7">
        <f t="shared" ref="AQ122:AQ185" si="177">AQ$5*AQ121</f>
        <v>1.2138986803432202E-2</v>
      </c>
      <c r="AR122" s="1">
        <f t="shared" si="121"/>
        <v>132320.23020865719</v>
      </c>
      <c r="AS122" s="1">
        <f t="shared" si="122"/>
        <v>43222.903351085843</v>
      </c>
      <c r="AT122" s="1">
        <f t="shared" si="123"/>
        <v>16564.935273622541</v>
      </c>
      <c r="AU122" s="1">
        <f t="shared" si="138"/>
        <v>26464.046041731439</v>
      </c>
      <c r="AV122" s="1">
        <f t="shared" si="139"/>
        <v>8644.5806702171685</v>
      </c>
      <c r="AW122" s="1">
        <f t="shared" si="140"/>
        <v>3312.9870547245082</v>
      </c>
      <c r="AX122">
        <v>0.05</v>
      </c>
      <c r="AY122">
        <v>0.05</v>
      </c>
      <c r="AZ122">
        <v>0.05</v>
      </c>
      <c r="BA122">
        <f t="shared" si="124"/>
        <v>5.000000000000001E-2</v>
      </c>
      <c r="BB122">
        <f t="shared" si="130"/>
        <v>2.5000000000000006E-4</v>
      </c>
      <c r="BC122">
        <f t="shared" si="125"/>
        <v>2.5000000000000006E-4</v>
      </c>
      <c r="BD122">
        <f t="shared" si="126"/>
        <v>2.5000000000000006E-4</v>
      </c>
      <c r="BE122">
        <f t="shared" si="127"/>
        <v>33.080057552164305</v>
      </c>
      <c r="BF122">
        <f t="shared" si="128"/>
        <v>10.805725837771464</v>
      </c>
      <c r="BG122">
        <f t="shared" si="129"/>
        <v>4.1412338184056363</v>
      </c>
      <c r="BH122">
        <f t="shared" si="131"/>
        <v>86.072588676832311</v>
      </c>
      <c r="BI122">
        <f t="shared" si="132"/>
        <v>13.473065115141235</v>
      </c>
      <c r="BJ122">
        <f t="shared" si="133"/>
        <v>6.8672850937887588</v>
      </c>
      <c r="BK122" s="7">
        <f t="shared" si="134"/>
        <v>4.0804124610729547E-2</v>
      </c>
      <c r="BL122" s="8">
        <f>BL$3*temperature!$I232+BL$4*temperature!$I232^2+BL$5*temperature!$I232^6</f>
        <v>-3.7749117250208712</v>
      </c>
      <c r="BM122" s="8">
        <f>BM$3*temperature!$I232+BM$4*temperature!$I232^2+BM$5*temperature!$I232^6</f>
        <v>-5.1519713603985586</v>
      </c>
      <c r="BN122" s="8">
        <f>BN$3*temperature!$I232+BN$4*temperature!$I232^2+BN$5*temperature!$I232^6</f>
        <v>-5.9146274476854073</v>
      </c>
      <c r="BO122" s="8"/>
      <c r="BP122" s="8"/>
      <c r="BQ122" s="8"/>
    </row>
    <row r="123" spans="1:69" x14ac:dyDescent="0.3">
      <c r="A123">
        <f t="shared" si="141"/>
        <v>2077</v>
      </c>
      <c r="B123" s="4">
        <f t="shared" si="142"/>
        <v>1162.4831208166743</v>
      </c>
      <c r="C123" s="4">
        <f t="shared" si="143"/>
        <v>2949.5438453932193</v>
      </c>
      <c r="D123" s="4">
        <f t="shared" si="144"/>
        <v>4326.0530147151367</v>
      </c>
      <c r="E123" s="11">
        <f t="shared" si="145"/>
        <v>1.3216288989371277E-4</v>
      </c>
      <c r="F123" s="11">
        <f t="shared" si="146"/>
        <v>2.6036975533672089E-4</v>
      </c>
      <c r="G123" s="11">
        <f t="shared" si="147"/>
        <v>5.3153559361096504E-4</v>
      </c>
      <c r="H123" s="4">
        <f t="shared" si="148"/>
        <v>133605.70904524878</v>
      </c>
      <c r="I123" s="4">
        <f t="shared" si="149"/>
        <v>43825.493662856403</v>
      </c>
      <c r="J123" s="4">
        <f t="shared" si="150"/>
        <v>16783.63908493401</v>
      </c>
      <c r="K123" s="4">
        <f t="shared" si="151"/>
        <v>114931.31096078825</v>
      </c>
      <c r="L123" s="4">
        <f t="shared" si="152"/>
        <v>14858.397081062478</v>
      </c>
      <c r="M123" s="4">
        <f t="shared" si="153"/>
        <v>3879.6656046156158</v>
      </c>
      <c r="N123" s="11">
        <f t="shared" si="154"/>
        <v>9.5814785945056435E-3</v>
      </c>
      <c r="O123" s="11">
        <f t="shared" si="155"/>
        <v>1.3677527494359243E-2</v>
      </c>
      <c r="P123" s="11">
        <f t="shared" si="156"/>
        <v>1.2664549884806586E-2</v>
      </c>
      <c r="Q123" s="4">
        <f t="shared" si="157"/>
        <v>9119.613904535383</v>
      </c>
      <c r="R123" s="4">
        <f t="shared" si="158"/>
        <v>11556.022745951523</v>
      </c>
      <c r="S123" s="4">
        <f t="shared" si="159"/>
        <v>5723.9273578140874</v>
      </c>
      <c r="T123" s="4">
        <f t="shared" si="160"/>
        <v>68.257666305612787</v>
      </c>
      <c r="U123" s="4">
        <f t="shared" si="161"/>
        <v>263.68266002547381</v>
      </c>
      <c r="V123" s="4">
        <f t="shared" si="162"/>
        <v>341.04209038623958</v>
      </c>
      <c r="W123" s="11">
        <f t="shared" si="163"/>
        <v>-1.0734613539272964E-2</v>
      </c>
      <c r="X123" s="11">
        <f t="shared" si="164"/>
        <v>-1.217998157191269E-2</v>
      </c>
      <c r="Y123" s="11">
        <f t="shared" si="165"/>
        <v>-9.7425357312937999E-3</v>
      </c>
      <c r="Z123" s="4">
        <f t="shared" si="118"/>
        <v>15297.300783121005</v>
      </c>
      <c r="AA123" s="4">
        <f t="shared" si="119"/>
        <v>32149.851369287422</v>
      </c>
      <c r="AB123" s="4">
        <f t="shared" si="120"/>
        <v>24444.783624099586</v>
      </c>
      <c r="AC123" s="12">
        <f t="shared" si="166"/>
        <v>1.7637065625478705</v>
      </c>
      <c r="AD123" s="12">
        <f t="shared" si="167"/>
        <v>2.9331730108074621</v>
      </c>
      <c r="AE123" s="12">
        <f t="shared" si="168"/>
        <v>4.510378537250145</v>
      </c>
      <c r="AF123" s="11">
        <f t="shared" si="169"/>
        <v>-4.0504037456468023E-3</v>
      </c>
      <c r="AG123" s="11">
        <f t="shared" si="170"/>
        <v>2.9673830763510267E-4</v>
      </c>
      <c r="AH123" s="11">
        <f t="shared" si="171"/>
        <v>9.7937136394747881E-3</v>
      </c>
      <c r="AI123" s="1">
        <f t="shared" si="135"/>
        <v>239138.03781613172</v>
      </c>
      <c r="AJ123" s="1">
        <f t="shared" si="136"/>
        <v>75501.334729193055</v>
      </c>
      <c r="AK123" s="1">
        <f t="shared" si="137"/>
        <v>29111.192823310299</v>
      </c>
      <c r="AL123" s="10">
        <f t="shared" si="172"/>
        <v>41.172808165804028</v>
      </c>
      <c r="AM123" s="10">
        <f t="shared" si="173"/>
        <v>8.1925326959586648</v>
      </c>
      <c r="AN123" s="10">
        <f t="shared" si="174"/>
        <v>2.8170461854891471</v>
      </c>
      <c r="AO123" s="7">
        <f t="shared" si="175"/>
        <v>1.0516477758371105E-2</v>
      </c>
      <c r="AP123" s="7">
        <f t="shared" si="176"/>
        <v>1.3247988290997579E-2</v>
      </c>
      <c r="AQ123" s="7">
        <f t="shared" si="177"/>
        <v>1.2017596935397879E-2</v>
      </c>
      <c r="AR123" s="1">
        <f t="shared" si="121"/>
        <v>133605.70904524878</v>
      </c>
      <c r="AS123" s="1">
        <f t="shared" si="122"/>
        <v>43825.493662856403</v>
      </c>
      <c r="AT123" s="1">
        <f t="shared" si="123"/>
        <v>16783.63908493401</v>
      </c>
      <c r="AU123" s="1">
        <f t="shared" si="138"/>
        <v>26721.141809049757</v>
      </c>
      <c r="AV123" s="1">
        <f t="shared" si="139"/>
        <v>8765.0987325712813</v>
      </c>
      <c r="AW123" s="1">
        <f t="shared" si="140"/>
        <v>3356.7278169868023</v>
      </c>
      <c r="AX123">
        <v>0.05</v>
      </c>
      <c r="AY123">
        <v>0.05</v>
      </c>
      <c r="AZ123">
        <v>0.05</v>
      </c>
      <c r="BA123">
        <f t="shared" si="124"/>
        <v>5.000000000000001E-2</v>
      </c>
      <c r="BB123">
        <f t="shared" si="130"/>
        <v>2.5000000000000006E-4</v>
      </c>
      <c r="BC123">
        <f t="shared" si="125"/>
        <v>2.5000000000000006E-4</v>
      </c>
      <c r="BD123">
        <f t="shared" si="126"/>
        <v>2.5000000000000006E-4</v>
      </c>
      <c r="BE123">
        <f t="shared" si="127"/>
        <v>33.4014272613122</v>
      </c>
      <c r="BF123">
        <f t="shared" si="128"/>
        <v>10.956373415714104</v>
      </c>
      <c r="BG123">
        <f t="shared" si="129"/>
        <v>4.1959097712335032</v>
      </c>
      <c r="BH123">
        <f t="shared" si="131"/>
        <v>87.33940120512564</v>
      </c>
      <c r="BI123">
        <f t="shared" si="132"/>
        <v>13.631631810504315</v>
      </c>
      <c r="BJ123">
        <f t="shared" si="133"/>
        <v>6.8659389025589022</v>
      </c>
      <c r="BK123" s="7">
        <f t="shared" si="134"/>
        <v>4.0580860601737906E-2</v>
      </c>
      <c r="BL123" s="8">
        <f>BL$3*temperature!$I233+BL$4*temperature!$I233^2+BL$5*temperature!$I233^6</f>
        <v>-4.0978990764749064</v>
      </c>
      <c r="BM123" s="8">
        <f>BM$3*temperature!$I233+BM$4*temperature!$I233^2+BM$5*temperature!$I233^6</f>
        <v>-5.4200194587101578</v>
      </c>
      <c r="BN123" s="8">
        <f>BN$3*temperature!$I233+BN$4*temperature!$I233^2+BN$5*temperature!$I233^6</f>
        <v>-6.1391527116758482</v>
      </c>
      <c r="BO123" s="8"/>
      <c r="BP123" s="8"/>
      <c r="BQ123" s="8"/>
    </row>
    <row r="124" spans="1:69" x14ac:dyDescent="0.3">
      <c r="A124">
        <f t="shared" si="141"/>
        <v>2078</v>
      </c>
      <c r="B124" s="4">
        <f t="shared" si="142"/>
        <v>1162.6290760889392</v>
      </c>
      <c r="C124" s="4">
        <f t="shared" si="143"/>
        <v>2950.27341880213</v>
      </c>
      <c r="D124" s="4">
        <f t="shared" si="144"/>
        <v>4328.2374933144465</v>
      </c>
      <c r="E124" s="11">
        <f t="shared" si="145"/>
        <v>1.2555474539902711E-4</v>
      </c>
      <c r="F124" s="11">
        <f t="shared" si="146"/>
        <v>2.4735126756988485E-4</v>
      </c>
      <c r="G124" s="11">
        <f t="shared" si="147"/>
        <v>5.0495881393041678E-4</v>
      </c>
      <c r="H124" s="4">
        <f t="shared" si="148"/>
        <v>134871.43916650058</v>
      </c>
      <c r="I124" s="4">
        <f t="shared" si="149"/>
        <v>44425.149625645492</v>
      </c>
      <c r="J124" s="4">
        <f t="shared" si="150"/>
        <v>17001.200491051452</v>
      </c>
      <c r="K124" s="4">
        <f t="shared" si="151"/>
        <v>116005.56182562145</v>
      </c>
      <c r="L124" s="4">
        <f t="shared" si="152"/>
        <v>15057.977115789829</v>
      </c>
      <c r="M124" s="4">
        <f t="shared" si="153"/>
        <v>3927.973110836022</v>
      </c>
      <c r="N124" s="11">
        <f t="shared" si="154"/>
        <v>9.3468947308859018E-3</v>
      </c>
      <c r="O124" s="11">
        <f t="shared" si="155"/>
        <v>1.3432137641665509E-2</v>
      </c>
      <c r="P124" s="11">
        <f t="shared" si="156"/>
        <v>1.2451461322577684E-2</v>
      </c>
      <c r="Q124" s="4">
        <f t="shared" si="157"/>
        <v>9107.1867325368457</v>
      </c>
      <c r="R124" s="4">
        <f t="shared" si="158"/>
        <v>11571.463596192714</v>
      </c>
      <c r="S124" s="4">
        <f t="shared" si="159"/>
        <v>5741.6365149996009</v>
      </c>
      <c r="T124" s="4">
        <f t="shared" si="160"/>
        <v>67.524946636729382</v>
      </c>
      <c r="U124" s="4">
        <f t="shared" si="161"/>
        <v>260.47101008553062</v>
      </c>
      <c r="V124" s="4">
        <f t="shared" si="162"/>
        <v>337.71947563477653</v>
      </c>
      <c r="W124" s="11">
        <f t="shared" si="163"/>
        <v>-1.0734613539272964E-2</v>
      </c>
      <c r="X124" s="11">
        <f t="shared" si="164"/>
        <v>-1.217998157191269E-2</v>
      </c>
      <c r="Y124" s="11">
        <f t="shared" si="165"/>
        <v>-9.7425357312937999E-3</v>
      </c>
      <c r="Z124" s="4">
        <f t="shared" si="118"/>
        <v>15218.21614516429</v>
      </c>
      <c r="AA124" s="4">
        <f t="shared" si="119"/>
        <v>32210.578606333853</v>
      </c>
      <c r="AB124" s="4">
        <f t="shared" si="120"/>
        <v>24766.42797405005</v>
      </c>
      <c r="AC124" s="12">
        <f t="shared" si="166"/>
        <v>1.7565628388807049</v>
      </c>
      <c r="AD124" s="12">
        <f t="shared" si="167"/>
        <v>2.9340433956026901</v>
      </c>
      <c r="AE124" s="12">
        <f t="shared" si="168"/>
        <v>4.5545518930496058</v>
      </c>
      <c r="AF124" s="11">
        <f t="shared" si="169"/>
        <v>-4.0504037456468023E-3</v>
      </c>
      <c r="AG124" s="11">
        <f t="shared" si="170"/>
        <v>2.9673830763510267E-4</v>
      </c>
      <c r="AH124" s="11">
        <f t="shared" si="171"/>
        <v>9.7937136394747881E-3</v>
      </c>
      <c r="AI124" s="1">
        <f t="shared" si="135"/>
        <v>241945.37584356833</v>
      </c>
      <c r="AJ124" s="1">
        <f t="shared" si="136"/>
        <v>76716.299988845029</v>
      </c>
      <c r="AK124" s="1">
        <f t="shared" si="137"/>
        <v>29556.801357966069</v>
      </c>
      <c r="AL124" s="10">
        <f t="shared" si="172"/>
        <v>41.601471157916137</v>
      </c>
      <c r="AM124" s="10">
        <f t="shared" si="173"/>
        <v>8.2999819274160433</v>
      </c>
      <c r="AN124" s="10">
        <f t="shared" si="174"/>
        <v>2.8505617698386994</v>
      </c>
      <c r="AO124" s="7">
        <f t="shared" si="175"/>
        <v>1.0411312980787395E-2</v>
      </c>
      <c r="AP124" s="7">
        <f t="shared" si="176"/>
        <v>1.3115508408087603E-2</v>
      </c>
      <c r="AQ124" s="7">
        <f t="shared" si="177"/>
        <v>1.18974209660439E-2</v>
      </c>
      <c r="AR124" s="1">
        <f t="shared" si="121"/>
        <v>134871.43916650058</v>
      </c>
      <c r="AS124" s="1">
        <f t="shared" si="122"/>
        <v>44425.149625645492</v>
      </c>
      <c r="AT124" s="1">
        <f t="shared" si="123"/>
        <v>17001.200491051452</v>
      </c>
      <c r="AU124" s="1">
        <f t="shared" si="138"/>
        <v>26974.287833300117</v>
      </c>
      <c r="AV124" s="1">
        <f t="shared" si="139"/>
        <v>8885.029925129098</v>
      </c>
      <c r="AW124" s="1">
        <f t="shared" si="140"/>
        <v>3400.2400982102904</v>
      </c>
      <c r="AX124">
        <v>0.05</v>
      </c>
      <c r="AY124">
        <v>0.05</v>
      </c>
      <c r="AZ124">
        <v>0.05</v>
      </c>
      <c r="BA124">
        <f t="shared" si="124"/>
        <v>4.9999999999999996E-2</v>
      </c>
      <c r="BB124">
        <f t="shared" si="130"/>
        <v>2.5000000000000006E-4</v>
      </c>
      <c r="BC124">
        <f t="shared" si="125"/>
        <v>2.5000000000000006E-4</v>
      </c>
      <c r="BD124">
        <f t="shared" si="126"/>
        <v>2.5000000000000006E-4</v>
      </c>
      <c r="BE124">
        <f t="shared" si="127"/>
        <v>33.717859791625152</v>
      </c>
      <c r="BF124">
        <f t="shared" si="128"/>
        <v>11.106287406411376</v>
      </c>
      <c r="BG124">
        <f t="shared" si="129"/>
        <v>4.2503001227628641</v>
      </c>
      <c r="BH124">
        <f t="shared" si="131"/>
        <v>88.624999066895953</v>
      </c>
      <c r="BI124">
        <f t="shared" si="132"/>
        <v>13.792099225721389</v>
      </c>
      <c r="BJ124">
        <f t="shared" si="133"/>
        <v>6.8646154822427752</v>
      </c>
      <c r="BK124" s="7">
        <f t="shared" si="134"/>
        <v>4.0358566503990029E-2</v>
      </c>
      <c r="BL124" s="8">
        <f>BL$3*temperature!$I234+BL$4*temperature!$I234^2+BL$5*temperature!$I234^6</f>
        <v>-4.4274326978613949</v>
      </c>
      <c r="BM124" s="8">
        <f>BM$3*temperature!$I234+BM$4*temperature!$I234^2+BM$5*temperature!$I234^6</f>
        <v>-5.6928816682626753</v>
      </c>
      <c r="BN124" s="8">
        <f>BN$3*temperature!$I234+BN$4*temperature!$I234^2+BN$5*temperature!$I234^6</f>
        <v>-6.3672204453567751</v>
      </c>
      <c r="BO124" s="8"/>
      <c r="BP124" s="8"/>
      <c r="BQ124" s="8"/>
    </row>
    <row r="125" spans="1:69" x14ac:dyDescent="0.3">
      <c r="A125">
        <f t="shared" si="141"/>
        <v>2079</v>
      </c>
      <c r="B125" s="4">
        <f t="shared" si="142"/>
        <v>1162.767751006699</v>
      </c>
      <c r="C125" s="4">
        <f t="shared" si="143"/>
        <v>2950.9666849784571</v>
      </c>
      <c r="D125" s="4">
        <f t="shared" si="144"/>
        <v>4330.3137959019286</v>
      </c>
      <c r="E125" s="11">
        <f t="shared" si="145"/>
        <v>1.1927700812907576E-4</v>
      </c>
      <c r="F125" s="11">
        <f t="shared" si="146"/>
        <v>2.3498370419139061E-4</v>
      </c>
      <c r="G125" s="11">
        <f t="shared" si="147"/>
        <v>4.7971087323389595E-4</v>
      </c>
      <c r="H125" s="4">
        <f t="shared" si="148"/>
        <v>136116.8423639409</v>
      </c>
      <c r="I125" s="4">
        <f t="shared" si="149"/>
        <v>45021.634892291615</v>
      </c>
      <c r="J125" s="4">
        <f t="shared" si="150"/>
        <v>17217.556260126719</v>
      </c>
      <c r="K125" s="4">
        <f t="shared" si="151"/>
        <v>117062.79456589153</v>
      </c>
      <c r="L125" s="4">
        <f t="shared" si="152"/>
        <v>15256.571726637532</v>
      </c>
      <c r="M125" s="4">
        <f t="shared" si="153"/>
        <v>3976.052792391366</v>
      </c>
      <c r="N125" s="11">
        <f t="shared" si="154"/>
        <v>9.1136383776089236E-3</v>
      </c>
      <c r="O125" s="11">
        <f t="shared" si="155"/>
        <v>1.3188664673919437E-2</v>
      </c>
      <c r="P125" s="11">
        <f t="shared" si="156"/>
        <v>1.2240328586442528E-2</v>
      </c>
      <c r="Q125" s="4">
        <f t="shared" si="157"/>
        <v>9092.6176512351012</v>
      </c>
      <c r="R125" s="4">
        <f t="shared" si="158"/>
        <v>11583.998134078163</v>
      </c>
      <c r="S125" s="4">
        <f t="shared" si="159"/>
        <v>5758.0541096950474</v>
      </c>
      <c r="T125" s="4">
        <f t="shared" si="160"/>
        <v>66.800092430324057</v>
      </c>
      <c r="U125" s="4">
        <f t="shared" si="161"/>
        <v>257.29847798267139</v>
      </c>
      <c r="V125" s="4">
        <f t="shared" si="162"/>
        <v>334.42923157625091</v>
      </c>
      <c r="W125" s="11">
        <f t="shared" si="163"/>
        <v>-1.0734613539272964E-2</v>
      </c>
      <c r="X125" s="11">
        <f t="shared" si="164"/>
        <v>-1.217998157191269E-2</v>
      </c>
      <c r="Y125" s="11">
        <f t="shared" si="165"/>
        <v>-9.7425357312937999E-3</v>
      </c>
      <c r="Z125" s="4">
        <f t="shared" si="118"/>
        <v>15135.922568256881</v>
      </c>
      <c r="AA125" s="4">
        <f t="shared" si="119"/>
        <v>32263.188408652284</v>
      </c>
      <c r="AB125" s="4">
        <f t="shared" si="120"/>
        <v>25086.358126660132</v>
      </c>
      <c r="AC125" s="12">
        <f t="shared" si="166"/>
        <v>1.7494480501786385</v>
      </c>
      <c r="AD125" s="12">
        <f t="shared" si="167"/>
        <v>2.934914038674429</v>
      </c>
      <c r="AE125" s="12">
        <f t="shared" si="168"/>
        <v>4.5991578700462616</v>
      </c>
      <c r="AF125" s="11">
        <f t="shared" si="169"/>
        <v>-4.0504037456468023E-3</v>
      </c>
      <c r="AG125" s="11">
        <f t="shared" si="170"/>
        <v>2.9673830763510267E-4</v>
      </c>
      <c r="AH125" s="11">
        <f t="shared" si="171"/>
        <v>9.7937136394747881E-3</v>
      </c>
      <c r="AI125" s="1">
        <f t="shared" si="135"/>
        <v>244725.12609251164</v>
      </c>
      <c r="AJ125" s="1">
        <f t="shared" si="136"/>
        <v>77929.69991508963</v>
      </c>
      <c r="AK125" s="1">
        <f t="shared" si="137"/>
        <v>30001.361320379754</v>
      </c>
      <c r="AL125" s="10">
        <f t="shared" si="172"/>
        <v>42.030265835235539</v>
      </c>
      <c r="AM125" s="10">
        <f t="shared" si="173"/>
        <v>8.4077518253444836</v>
      </c>
      <c r="AN125" s="10">
        <f t="shared" si="174"/>
        <v>2.8841369598705269</v>
      </c>
      <c r="AO125" s="7">
        <f t="shared" si="175"/>
        <v>1.0307199850979521E-2</v>
      </c>
      <c r="AP125" s="7">
        <f t="shared" si="176"/>
        <v>1.2984353324006727E-2</v>
      </c>
      <c r="AQ125" s="7">
        <f t="shared" si="177"/>
        <v>1.1778446756383461E-2</v>
      </c>
      <c r="AR125" s="1">
        <f t="shared" si="121"/>
        <v>136116.8423639409</v>
      </c>
      <c r="AS125" s="1">
        <f t="shared" si="122"/>
        <v>45021.634892291615</v>
      </c>
      <c r="AT125" s="1">
        <f t="shared" si="123"/>
        <v>17217.556260126719</v>
      </c>
      <c r="AU125" s="1">
        <f t="shared" si="138"/>
        <v>27223.368472788181</v>
      </c>
      <c r="AV125" s="1">
        <f t="shared" si="139"/>
        <v>9004.3269784583226</v>
      </c>
      <c r="AW125" s="1">
        <f t="shared" si="140"/>
        <v>3443.5112520253442</v>
      </c>
      <c r="AX125">
        <v>0.05</v>
      </c>
      <c r="AY125">
        <v>0.05</v>
      </c>
      <c r="AZ125">
        <v>0.05</v>
      </c>
      <c r="BA125">
        <f t="shared" si="124"/>
        <v>0.05</v>
      </c>
      <c r="BB125">
        <f t="shared" si="130"/>
        <v>2.5000000000000006E-4</v>
      </c>
      <c r="BC125">
        <f t="shared" si="125"/>
        <v>2.5000000000000006E-4</v>
      </c>
      <c r="BD125">
        <f t="shared" si="126"/>
        <v>2.5000000000000006E-4</v>
      </c>
      <c r="BE125">
        <f t="shared" si="127"/>
        <v>34.029210590985237</v>
      </c>
      <c r="BF125">
        <f t="shared" si="128"/>
        <v>11.255408723072906</v>
      </c>
      <c r="BG125">
        <f t="shared" si="129"/>
        <v>4.3043890650316809</v>
      </c>
      <c r="BH125">
        <f t="shared" si="131"/>
        <v>89.929663520746146</v>
      </c>
      <c r="BI125">
        <f t="shared" si="132"/>
        <v>13.954490276050274</v>
      </c>
      <c r="BJ125">
        <f t="shared" si="133"/>
        <v>6.8633143851315088</v>
      </c>
      <c r="BK125" s="7">
        <f t="shared" si="134"/>
        <v>4.0137290679590015E-2</v>
      </c>
      <c r="BL125" s="8">
        <f>BL$3*temperature!$I235+BL$4*temperature!$I235^2+BL$5*temperature!$I235^6</f>
        <v>-4.7634365207882183</v>
      </c>
      <c r="BM125" s="8">
        <f>BM$3*temperature!$I235+BM$4*temperature!$I235^2+BM$5*temperature!$I235^6</f>
        <v>-5.9704965097935681</v>
      </c>
      <c r="BN125" s="8">
        <f>BN$3*temperature!$I235+BN$4*temperature!$I235^2+BN$5*temperature!$I235^6</f>
        <v>-6.598780458709637</v>
      </c>
      <c r="BO125" s="8"/>
      <c r="BP125" s="8"/>
      <c r="BQ125" s="8"/>
    </row>
    <row r="126" spans="1:69" x14ac:dyDescent="0.3">
      <c r="A126">
        <f t="shared" si="141"/>
        <v>2080</v>
      </c>
      <c r="B126" s="4">
        <f t="shared" si="142"/>
        <v>1162.8995078922637</v>
      </c>
      <c r="C126" s="4">
        <f t="shared" si="143"/>
        <v>2951.6254426069099</v>
      </c>
      <c r="D126" s="4">
        <f t="shared" si="144"/>
        <v>4332.2872295837178</v>
      </c>
      <c r="E126" s="11">
        <f t="shared" si="145"/>
        <v>1.1331315772262197E-4</v>
      </c>
      <c r="F126" s="11">
        <f t="shared" si="146"/>
        <v>2.2323451898182106E-4</v>
      </c>
      <c r="G126" s="11">
        <f t="shared" si="147"/>
        <v>4.557253295722011E-4</v>
      </c>
      <c r="H126" s="4">
        <f t="shared" si="148"/>
        <v>137341.35666762898</v>
      </c>
      <c r="I126" s="4">
        <f t="shared" si="149"/>
        <v>45614.716016563696</v>
      </c>
      <c r="J126" s="4">
        <f t="shared" si="150"/>
        <v>17432.644261247522</v>
      </c>
      <c r="K126" s="4">
        <f t="shared" si="151"/>
        <v>118102.51508022213</v>
      </c>
      <c r="L126" s="4">
        <f t="shared" si="152"/>
        <v>15454.100428229216</v>
      </c>
      <c r="M126" s="4">
        <f t="shared" si="153"/>
        <v>4023.8893077554776</v>
      </c>
      <c r="N126" s="11">
        <f t="shared" si="154"/>
        <v>8.8817332457014064E-3</v>
      </c>
      <c r="O126" s="11">
        <f t="shared" si="155"/>
        <v>1.2947122402787503E-2</v>
      </c>
      <c r="P126" s="11">
        <f t="shared" si="156"/>
        <v>1.2031156994608327E-2</v>
      </c>
      <c r="Q126" s="4">
        <f t="shared" si="157"/>
        <v>9075.9315169957663</v>
      </c>
      <c r="R126" s="4">
        <f t="shared" si="158"/>
        <v>11593.645469439733</v>
      </c>
      <c r="S126" s="4">
        <f t="shared" si="159"/>
        <v>5773.1869794217428</v>
      </c>
      <c r="T126" s="4">
        <f t="shared" si="160"/>
        <v>66.083019253696818</v>
      </c>
      <c r="U126" s="4">
        <f t="shared" si="161"/>
        <v>254.16458726236127</v>
      </c>
      <c r="V126" s="4">
        <f t="shared" si="162"/>
        <v>331.17104283803013</v>
      </c>
      <c r="W126" s="11">
        <f t="shared" si="163"/>
        <v>-1.0734613539272964E-2</v>
      </c>
      <c r="X126" s="11">
        <f t="shared" si="164"/>
        <v>-1.217998157191269E-2</v>
      </c>
      <c r="Y126" s="11">
        <f t="shared" si="165"/>
        <v>-9.7425357312937999E-3</v>
      </c>
      <c r="Z126" s="4">
        <f t="shared" ref="Z126:Z189" si="178">Q125*AC126*(1-AX125)</f>
        <v>15050.500586742501</v>
      </c>
      <c r="AA126" s="4">
        <f t="shared" ref="AA126:AA189" si="179">R125*AD126*(1-AY125)</f>
        <v>32307.720904757025</v>
      </c>
      <c r="AB126" s="4">
        <f t="shared" ref="AB126:AB189" si="180">S125*AE126*(1-AZ125)</f>
        <v>25404.481009029252</v>
      </c>
      <c r="AC126" s="12">
        <f t="shared" si="166"/>
        <v>1.7423620792433805</v>
      </c>
      <c r="AD126" s="12">
        <f t="shared" si="167"/>
        <v>2.9357849400993197</v>
      </c>
      <c r="AE126" s="12">
        <f t="shared" si="168"/>
        <v>4.6442007052082319</v>
      </c>
      <c r="AF126" s="11">
        <f t="shared" si="169"/>
        <v>-4.0504037456468023E-3</v>
      </c>
      <c r="AG126" s="11">
        <f t="shared" si="170"/>
        <v>2.9673830763510267E-4</v>
      </c>
      <c r="AH126" s="11">
        <f t="shared" si="171"/>
        <v>9.7937136394747881E-3</v>
      </c>
      <c r="AI126" s="1">
        <f t="shared" si="135"/>
        <v>247475.98195604866</v>
      </c>
      <c r="AJ126" s="1">
        <f t="shared" si="136"/>
        <v>79141.056902038996</v>
      </c>
      <c r="AK126" s="1">
        <f t="shared" si="137"/>
        <v>30444.736440367124</v>
      </c>
      <c r="AL126" s="10">
        <f t="shared" si="172"/>
        <v>42.459148041491581</v>
      </c>
      <c r="AM126" s="10">
        <f t="shared" si="173"/>
        <v>8.5158293535017098</v>
      </c>
      <c r="AN126" s="10">
        <f t="shared" si="174"/>
        <v>2.9177679069542797</v>
      </c>
      <c r="AO126" s="7">
        <f t="shared" si="175"/>
        <v>1.0204127852469725E-2</v>
      </c>
      <c r="AP126" s="7">
        <f t="shared" si="176"/>
        <v>1.2854509790766659E-2</v>
      </c>
      <c r="AQ126" s="7">
        <f t="shared" si="177"/>
        <v>1.1660662288819627E-2</v>
      </c>
      <c r="AR126" s="1">
        <f t="shared" si="121"/>
        <v>137341.35666762898</v>
      </c>
      <c r="AS126" s="1">
        <f t="shared" si="122"/>
        <v>45614.716016563696</v>
      </c>
      <c r="AT126" s="1">
        <f t="shared" si="123"/>
        <v>17432.644261247522</v>
      </c>
      <c r="AU126" s="1">
        <f t="shared" si="138"/>
        <v>27468.271333525798</v>
      </c>
      <c r="AV126" s="1">
        <f t="shared" si="139"/>
        <v>9122.9432033127396</v>
      </c>
      <c r="AW126" s="1">
        <f t="shared" si="140"/>
        <v>3486.5288522495048</v>
      </c>
      <c r="AX126">
        <v>0.05</v>
      </c>
      <c r="AY126">
        <v>0.05</v>
      </c>
      <c r="AZ126">
        <v>0.05</v>
      </c>
      <c r="BA126">
        <f t="shared" si="124"/>
        <v>0.05</v>
      </c>
      <c r="BB126">
        <f t="shared" si="130"/>
        <v>2.5000000000000006E-4</v>
      </c>
      <c r="BC126">
        <f t="shared" si="125"/>
        <v>2.5000000000000006E-4</v>
      </c>
      <c r="BD126">
        <f t="shared" si="126"/>
        <v>2.5000000000000006E-4</v>
      </c>
      <c r="BE126">
        <f t="shared" si="127"/>
        <v>34.335339166907254</v>
      </c>
      <c r="BF126">
        <f t="shared" si="128"/>
        <v>11.403679004140926</v>
      </c>
      <c r="BG126">
        <f t="shared" si="129"/>
        <v>4.3581610653118812</v>
      </c>
      <c r="BH126">
        <f t="shared" si="131"/>
        <v>91.253680152412045</v>
      </c>
      <c r="BI126">
        <f t="shared" si="132"/>
        <v>14.118828174551718</v>
      </c>
      <c r="BJ126">
        <f t="shared" si="133"/>
        <v>6.8620351878283294</v>
      </c>
      <c r="BK126" s="7">
        <f t="shared" si="134"/>
        <v>3.991707999912994E-2</v>
      </c>
      <c r="BL126" s="8">
        <f>BL$3*temperature!$I236+BL$4*temperature!$I236^2+BL$5*temperature!$I236^6</f>
        <v>-5.1058301404576021</v>
      </c>
      <c r="BM126" s="8">
        <f>BM$3*temperature!$I236+BM$4*temperature!$I236^2+BM$5*temperature!$I236^6</f>
        <v>-6.252799344545668</v>
      </c>
      <c r="BN126" s="8">
        <f>BN$3*temperature!$I236+BN$4*temperature!$I236^2+BN$5*temperature!$I236^6</f>
        <v>-6.8337802631534146</v>
      </c>
      <c r="BO126" s="8"/>
      <c r="BP126" s="8"/>
      <c r="BQ126" s="8"/>
    </row>
    <row r="127" spans="1:69" x14ac:dyDescent="0.3">
      <c r="A127">
        <f t="shared" si="141"/>
        <v>2081</v>
      </c>
      <c r="B127" s="4">
        <f t="shared" si="142"/>
        <v>1163.0246911168495</v>
      </c>
      <c r="C127" s="4">
        <f t="shared" si="143"/>
        <v>2952.2514020585104</v>
      </c>
      <c r="D127" s="4">
        <f t="shared" si="144"/>
        <v>4334.162845957946</v>
      </c>
      <c r="E127" s="11">
        <f t="shared" si="145"/>
        <v>1.0764749983649086E-4</v>
      </c>
      <c r="F127" s="11">
        <f t="shared" si="146"/>
        <v>2.1207279303273E-4</v>
      </c>
      <c r="G127" s="11">
        <f t="shared" si="147"/>
        <v>4.3293906309359103E-4</v>
      </c>
      <c r="H127" s="4">
        <f t="shared" si="148"/>
        <v>138544.43695862973</v>
      </c>
      <c r="I127" s="4">
        <f t="shared" si="149"/>
        <v>46204.162706269046</v>
      </c>
      <c r="J127" s="4">
        <f t="shared" si="150"/>
        <v>17646.403518271771</v>
      </c>
      <c r="K127" s="4">
        <f t="shared" si="151"/>
        <v>119124.24389338275</v>
      </c>
      <c r="L127" s="4">
        <f t="shared" si="152"/>
        <v>15650.483788085377</v>
      </c>
      <c r="M127" s="4">
        <f t="shared" si="153"/>
        <v>4071.4675810413682</v>
      </c>
      <c r="N127" s="11">
        <f t="shared" si="154"/>
        <v>8.651202833966698E-3</v>
      </c>
      <c r="O127" s="11">
        <f t="shared" si="155"/>
        <v>1.2707524502522105E-2</v>
      </c>
      <c r="P127" s="11">
        <f t="shared" si="156"/>
        <v>1.1823951815520983E-2</v>
      </c>
      <c r="Q127" s="4">
        <f t="shared" si="157"/>
        <v>9057.1546417945174</v>
      </c>
      <c r="R127" s="4">
        <f t="shared" si="158"/>
        <v>11600.426793972969</v>
      </c>
      <c r="S127" s="4">
        <f t="shared" si="159"/>
        <v>5787.0426924167768</v>
      </c>
      <c r="T127" s="4">
        <f t="shared" si="160"/>
        <v>65.373643580500044</v>
      </c>
      <c r="U127" s="4">
        <f t="shared" si="161"/>
        <v>251.0688672732729</v>
      </c>
      <c r="V127" s="4">
        <f t="shared" si="162"/>
        <v>327.94459712001077</v>
      </c>
      <c r="W127" s="11">
        <f t="shared" si="163"/>
        <v>-1.0734613539272964E-2</v>
      </c>
      <c r="X127" s="11">
        <f t="shared" si="164"/>
        <v>-1.217998157191269E-2</v>
      </c>
      <c r="Y127" s="11">
        <f t="shared" si="165"/>
        <v>-9.7425357312937999E-3</v>
      </c>
      <c r="Z127" s="4">
        <f t="shared" si="178"/>
        <v>14962.032230246848</v>
      </c>
      <c r="AA127" s="4">
        <f t="shared" si="179"/>
        <v>32344.222204107813</v>
      </c>
      <c r="AB127" s="4">
        <f t="shared" si="180"/>
        <v>25720.705189103654</v>
      </c>
      <c r="AC127" s="12">
        <f t="shared" si="166"/>
        <v>1.7353048093513401</v>
      </c>
      <c r="AD127" s="12">
        <f t="shared" si="167"/>
        <v>2.9366560999540252</v>
      </c>
      <c r="AE127" s="12">
        <f t="shared" si="168"/>
        <v>4.6896846769992884</v>
      </c>
      <c r="AF127" s="11">
        <f t="shared" si="169"/>
        <v>-4.0504037456468023E-3</v>
      </c>
      <c r="AG127" s="11">
        <f t="shared" si="170"/>
        <v>2.9673830763510267E-4</v>
      </c>
      <c r="AH127" s="11">
        <f t="shared" si="171"/>
        <v>9.7937136394747881E-3</v>
      </c>
      <c r="AI127" s="1">
        <f t="shared" si="135"/>
        <v>250196.6550939696</v>
      </c>
      <c r="AJ127" s="1">
        <f t="shared" si="136"/>
        <v>80349.894415147835</v>
      </c>
      <c r="AK127" s="1">
        <f t="shared" si="137"/>
        <v>30886.791648579914</v>
      </c>
      <c r="AL127" s="10">
        <f t="shared" si="172"/>
        <v>42.888074030862676</v>
      </c>
      <c r="AM127" s="10">
        <f t="shared" si="173"/>
        <v>8.6242014971847851</v>
      </c>
      <c r="AN127" s="10">
        <f t="shared" si="174"/>
        <v>2.9514507820924281</v>
      </c>
      <c r="AO127" s="7">
        <f t="shared" si="175"/>
        <v>1.0102086573945028E-2</v>
      </c>
      <c r="AP127" s="7">
        <f t="shared" si="176"/>
        <v>1.2725964692858992E-2</v>
      </c>
      <c r="AQ127" s="7">
        <f t="shared" si="177"/>
        <v>1.1544055665931431E-2</v>
      </c>
      <c r="AR127" s="1">
        <f t="shared" ref="AR127:AR190" si="181">AL127*AI127^$AR$5*B127^(1-$AR$5)*(1-BB126+BL126/100)</f>
        <v>138544.43695862973</v>
      </c>
      <c r="AS127" s="1">
        <f t="shared" ref="AS127:AS190" si="182">AM127*AJ127^$AR$5*C127^(1-$AR$5)*(1-BC126+BM126/100)</f>
        <v>46204.162706269046</v>
      </c>
      <c r="AT127" s="1">
        <f t="shared" ref="AT127:AT190" si="183">AN127*AK127^$AR$5*D127^(1-$AR$5)*(1-BD126+BN126/100)</f>
        <v>17646.403518271771</v>
      </c>
      <c r="AU127" s="1">
        <f t="shared" si="138"/>
        <v>27708.887391725948</v>
      </c>
      <c r="AV127" s="1">
        <f t="shared" si="139"/>
        <v>9240.8325412538088</v>
      </c>
      <c r="AW127" s="1">
        <f t="shared" si="140"/>
        <v>3529.2807036543545</v>
      </c>
      <c r="AX127">
        <v>0.05</v>
      </c>
      <c r="AY127">
        <v>0.05</v>
      </c>
      <c r="AZ127">
        <v>0.05</v>
      </c>
      <c r="BA127">
        <f t="shared" si="124"/>
        <v>0.05</v>
      </c>
      <c r="BB127">
        <f t="shared" si="130"/>
        <v>2.5000000000000006E-4</v>
      </c>
      <c r="BC127">
        <f t="shared" si="125"/>
        <v>2.5000000000000006E-4</v>
      </c>
      <c r="BD127">
        <f t="shared" si="126"/>
        <v>2.5000000000000006E-4</v>
      </c>
      <c r="BE127">
        <f t="shared" si="127"/>
        <v>34.636109239657436</v>
      </c>
      <c r="BF127">
        <f t="shared" si="128"/>
        <v>11.551040676567265</v>
      </c>
      <c r="BG127">
        <f t="shared" si="129"/>
        <v>4.4116008795679438</v>
      </c>
      <c r="BH127">
        <f t="shared" si="131"/>
        <v>92.597338935383377</v>
      </c>
      <c r="BI127">
        <f t="shared" si="132"/>
        <v>14.285136434785247</v>
      </c>
      <c r="BJ127">
        <f t="shared" si="133"/>
        <v>6.8607774897818565</v>
      </c>
      <c r="BK127" s="7">
        <f t="shared" si="134"/>
        <v>3.9697979852829607E-2</v>
      </c>
      <c r="BL127" s="8">
        <f>BL$3*temperature!$I237+BL$4*temperature!$I237^2+BL$5*temperature!$I237^6</f>
        <v>-5.4545289508460613</v>
      </c>
      <c r="BM127" s="8">
        <f>BM$3*temperature!$I237+BM$4*temperature!$I237^2+BM$5*temperature!$I237^6</f>
        <v>-6.5397224801638387</v>
      </c>
      <c r="BN127" s="8">
        <f>BN$3*temperature!$I237+BN$4*temperature!$I237^2+BN$5*temperature!$I237^6</f>
        <v>-7.07216515526558</v>
      </c>
      <c r="BO127" s="8"/>
      <c r="BP127" s="8"/>
      <c r="BQ127" s="8"/>
    </row>
    <row r="128" spans="1:69" x14ac:dyDescent="0.3">
      <c r="A128">
        <f t="shared" si="141"/>
        <v>2082</v>
      </c>
      <c r="B128" s="4">
        <f t="shared" si="142"/>
        <v>1163.1436279820839</v>
      </c>
      <c r="C128" s="4">
        <f t="shared" si="143"/>
        <v>2952.8461896490512</v>
      </c>
      <c r="D128" s="4">
        <f t="shared" si="144"/>
        <v>4335.9454529396789</v>
      </c>
      <c r="E128" s="11">
        <f t="shared" si="145"/>
        <v>1.0226512484466631E-4</v>
      </c>
      <c r="F128" s="11">
        <f t="shared" si="146"/>
        <v>2.0146915338109349E-4</v>
      </c>
      <c r="G128" s="11">
        <f t="shared" si="147"/>
        <v>4.1129210993891144E-4</v>
      </c>
      <c r="H128" s="4">
        <f t="shared" si="148"/>
        <v>139725.55554658151</v>
      </c>
      <c r="I128" s="4">
        <f t="shared" si="149"/>
        <v>46789.7480691401</v>
      </c>
      <c r="J128" s="4">
        <f t="shared" si="150"/>
        <v>17858.774261767299</v>
      </c>
      <c r="K128" s="4">
        <f t="shared" si="151"/>
        <v>120127.51665844463</v>
      </c>
      <c r="L128" s="4">
        <f t="shared" si="152"/>
        <v>15845.643512742907</v>
      </c>
      <c r="M128" s="4">
        <f t="shared" si="153"/>
        <v>4118.7728156634048</v>
      </c>
      <c r="N128" s="11">
        <f t="shared" si="154"/>
        <v>8.4220703718365098E-3</v>
      </c>
      <c r="O128" s="11">
        <f t="shared" si="155"/>
        <v>1.2469884464920034E-2</v>
      </c>
      <c r="P128" s="11">
        <f t="shared" si="156"/>
        <v>1.1618718233767034E-2</v>
      </c>
      <c r="Q128" s="4">
        <f t="shared" si="157"/>
        <v>9036.3147498199105</v>
      </c>
      <c r="R128" s="4">
        <f t="shared" si="158"/>
        <v>11604.365334802591</v>
      </c>
      <c r="S128" s="4">
        <f t="shared" si="159"/>
        <v>5799.6295330586718</v>
      </c>
      <c r="T128" s="4">
        <f t="shared" si="160"/>
        <v>64.671882781009202</v>
      </c>
      <c r="U128" s="4">
        <f t="shared" si="161"/>
        <v>248.01085309660346</v>
      </c>
      <c r="V128" s="4">
        <f t="shared" si="162"/>
        <v>324.74958516468433</v>
      </c>
      <c r="W128" s="11">
        <f t="shared" si="163"/>
        <v>-1.0734613539272964E-2</v>
      </c>
      <c r="X128" s="11">
        <f t="shared" si="164"/>
        <v>-1.217998157191269E-2</v>
      </c>
      <c r="Y128" s="11">
        <f t="shared" si="165"/>
        <v>-9.7425357312937999E-3</v>
      </c>
      <c r="Z128" s="4">
        <f t="shared" si="178"/>
        <v>14870.600915015517</v>
      </c>
      <c r="AA128" s="4">
        <f t="shared" si="179"/>
        <v>32372.744284922086</v>
      </c>
      <c r="AB128" s="4">
        <f t="shared" si="180"/>
        <v>26034.940954740836</v>
      </c>
      <c r="AC128" s="12">
        <f t="shared" si="166"/>
        <v>1.7282761242517046</v>
      </c>
      <c r="AD128" s="12">
        <f t="shared" si="167"/>
        <v>2.9375275183152318</v>
      </c>
      <c r="AE128" s="12">
        <f t="shared" si="168"/>
        <v>4.7356141057852525</v>
      </c>
      <c r="AF128" s="11">
        <f t="shared" si="169"/>
        <v>-4.0504037456468023E-3</v>
      </c>
      <c r="AG128" s="11">
        <f t="shared" si="170"/>
        <v>2.9673830763510267E-4</v>
      </c>
      <c r="AH128" s="11">
        <f t="shared" si="171"/>
        <v>9.7937136394747881E-3</v>
      </c>
      <c r="AI128" s="1">
        <f t="shared" si="135"/>
        <v>252885.87697629858</v>
      </c>
      <c r="AJ128" s="1">
        <f t="shared" si="136"/>
        <v>81555.73751488686</v>
      </c>
      <c r="AK128" s="1">
        <f t="shared" si="137"/>
        <v>31327.393187376278</v>
      </c>
      <c r="AL128" s="10">
        <f t="shared" si="172"/>
        <v>43.317000477343711</v>
      </c>
      <c r="AM128" s="10">
        <f t="shared" si="173"/>
        <v>8.7328552681044869</v>
      </c>
      <c r="AN128" s="10">
        <f t="shared" si="174"/>
        <v>2.9851817770949229</v>
      </c>
      <c r="AO128" s="7">
        <f t="shared" si="175"/>
        <v>1.0001065708205577E-2</v>
      </c>
      <c r="AP128" s="7">
        <f t="shared" si="176"/>
        <v>1.2598705045930402E-2</v>
      </c>
      <c r="AQ128" s="7">
        <f t="shared" si="177"/>
        <v>1.1428615109272117E-2</v>
      </c>
      <c r="AR128" s="1">
        <f t="shared" si="181"/>
        <v>139725.55554658151</v>
      </c>
      <c r="AS128" s="1">
        <f t="shared" si="182"/>
        <v>46789.7480691401</v>
      </c>
      <c r="AT128" s="1">
        <f t="shared" si="183"/>
        <v>17858.774261767299</v>
      </c>
      <c r="AU128" s="1">
        <f t="shared" si="138"/>
        <v>27945.111109316305</v>
      </c>
      <c r="AV128" s="1">
        <f t="shared" si="139"/>
        <v>9357.949613828021</v>
      </c>
      <c r="AW128" s="1">
        <f t="shared" si="140"/>
        <v>3571.7548523534601</v>
      </c>
      <c r="AX128">
        <v>0.05</v>
      </c>
      <c r="AY128">
        <v>0.05</v>
      </c>
      <c r="AZ128">
        <v>0.05</v>
      </c>
      <c r="BA128">
        <f t="shared" si="124"/>
        <v>0.05</v>
      </c>
      <c r="BB128">
        <f t="shared" si="130"/>
        <v>2.5000000000000006E-4</v>
      </c>
      <c r="BC128">
        <f t="shared" si="125"/>
        <v>2.5000000000000006E-4</v>
      </c>
      <c r="BD128">
        <f t="shared" si="126"/>
        <v>2.5000000000000006E-4</v>
      </c>
      <c r="BE128">
        <f t="shared" si="127"/>
        <v>34.931388886645387</v>
      </c>
      <c r="BF128">
        <f t="shared" si="128"/>
        <v>11.697437017285027</v>
      </c>
      <c r="BG128">
        <f t="shared" si="129"/>
        <v>4.4646935654418263</v>
      </c>
      <c r="BH128">
        <f t="shared" si="131"/>
        <v>93.960934292503509</v>
      </c>
      <c r="BI128">
        <f t="shared" si="132"/>
        <v>14.453438873556628</v>
      </c>
      <c r="BJ128">
        <f t="shared" si="133"/>
        <v>6.8595409118895301</v>
      </c>
      <c r="BK128" s="7">
        <f t="shared" si="134"/>
        <v>3.9480034162155703E-2</v>
      </c>
      <c r="BL128" s="8">
        <f>BL$3*temperature!$I238+BL$4*temperature!$I238^2+BL$5*temperature!$I238^6</f>
        <v>-5.8094442852117076</v>
      </c>
      <c r="BM128" s="8">
        <f>BM$3*temperature!$I238+BM$4*temperature!$I238^2+BM$5*temperature!$I238^6</f>
        <v>-6.8311952801226745</v>
      </c>
      <c r="BN128" s="8">
        <f>BN$3*temperature!$I238+BN$4*temperature!$I238^2+BN$5*temperature!$I238^6</f>
        <v>-7.3138783027556844</v>
      </c>
      <c r="BO128" s="8"/>
      <c r="BP128" s="8"/>
      <c r="BQ128" s="8"/>
    </row>
    <row r="129" spans="1:69" x14ac:dyDescent="0.3">
      <c r="A129">
        <f t="shared" si="141"/>
        <v>2083</v>
      </c>
      <c r="B129" s="4">
        <f t="shared" si="142"/>
        <v>1163.2566295589952</v>
      </c>
      <c r="C129" s="4">
        <f t="shared" si="143"/>
        <v>2953.4113516998495</v>
      </c>
      <c r="D129" s="4">
        <f t="shared" si="144"/>
        <v>4337.6396260859019</v>
      </c>
      <c r="E129" s="11">
        <f t="shared" si="145"/>
        <v>9.7151868602433E-5</v>
      </c>
      <c r="F129" s="11">
        <f t="shared" si="146"/>
        <v>1.9139569571203881E-4</v>
      </c>
      <c r="G129" s="11">
        <f t="shared" si="147"/>
        <v>3.9072750444196585E-4</v>
      </c>
      <c r="H129" s="4">
        <f t="shared" si="148"/>
        <v>140884.20271150535</v>
      </c>
      <c r="I129" s="4">
        <f t="shared" si="149"/>
        <v>47371.248851016826</v>
      </c>
      <c r="J129" s="4">
        <f t="shared" si="150"/>
        <v>18069.697978937395</v>
      </c>
      <c r="K129" s="4">
        <f t="shared" si="151"/>
        <v>121111.8846276563</v>
      </c>
      <c r="L129" s="4">
        <f t="shared" si="152"/>
        <v>16039.502531116124</v>
      </c>
      <c r="M129" s="4">
        <f t="shared" si="153"/>
        <v>4165.7905074153678</v>
      </c>
      <c r="N129" s="11">
        <f t="shared" si="154"/>
        <v>8.194358766363985E-3</v>
      </c>
      <c r="O129" s="11">
        <f t="shared" si="155"/>
        <v>1.223421555693327E-2</v>
      </c>
      <c r="P129" s="11">
        <f t="shared" si="156"/>
        <v>1.1415461317302533E-2</v>
      </c>
      <c r="Q129" s="4">
        <f t="shared" si="157"/>
        <v>9013.4409318759317</v>
      </c>
      <c r="R129" s="4">
        <f t="shared" si="158"/>
        <v>11605.486305127441</v>
      </c>
      <c r="S129" s="4">
        <f t="shared" si="159"/>
        <v>5810.9564864907743</v>
      </c>
      <c r="T129" s="4">
        <f t="shared" si="160"/>
        <v>63.977655112497906</v>
      </c>
      <c r="U129" s="4">
        <f t="shared" si="161"/>
        <v>244.99008547625249</v>
      </c>
      <c r="V129" s="4">
        <f t="shared" si="162"/>
        <v>321.58570072749455</v>
      </c>
      <c r="W129" s="11">
        <f t="shared" si="163"/>
        <v>-1.0734613539272964E-2</v>
      </c>
      <c r="X129" s="11">
        <f t="shared" si="164"/>
        <v>-1.217998157191269E-2</v>
      </c>
      <c r="Y129" s="11">
        <f t="shared" si="165"/>
        <v>-9.7425357312937999E-3</v>
      </c>
      <c r="Z129" s="4">
        <f t="shared" si="178"/>
        <v>14776.291333583909</v>
      </c>
      <c r="AA129" s="4">
        <f t="shared" si="179"/>
        <v>32393.34487321875</v>
      </c>
      <c r="AB129" s="4">
        <f t="shared" si="180"/>
        <v>26347.100389957654</v>
      </c>
      <c r="AC129" s="12">
        <f t="shared" si="166"/>
        <v>1.7212759081645237</v>
      </c>
      <c r="AD129" s="12">
        <f t="shared" si="167"/>
        <v>2.9383991952596484</v>
      </c>
      <c r="AE129" s="12">
        <f t="shared" si="168"/>
        <v>4.7819933542443707</v>
      </c>
      <c r="AF129" s="11">
        <f t="shared" si="169"/>
        <v>-4.0504037456468023E-3</v>
      </c>
      <c r="AG129" s="11">
        <f t="shared" si="170"/>
        <v>2.9673830763510267E-4</v>
      </c>
      <c r="AH129" s="11">
        <f t="shared" si="171"/>
        <v>9.7937136394747881E-3</v>
      </c>
      <c r="AI129" s="1">
        <f t="shared" si="135"/>
        <v>255542.40038798505</v>
      </c>
      <c r="AJ129" s="1">
        <f t="shared" si="136"/>
        <v>82758.113377226196</v>
      </c>
      <c r="AK129" s="1">
        <f t="shared" si="137"/>
        <v>31766.408720992113</v>
      </c>
      <c r="AL129" s="10">
        <f t="shared" si="172"/>
        <v>43.745884483719436</v>
      </c>
      <c r="AM129" s="10">
        <f t="shared" si="173"/>
        <v>8.8417777091588192</v>
      </c>
      <c r="AN129" s="10">
        <f t="shared" si="174"/>
        <v>3.0189571057209377</v>
      </c>
      <c r="AO129" s="7">
        <f t="shared" si="175"/>
        <v>9.901055051123521E-3</v>
      </c>
      <c r="AP129" s="7">
        <f t="shared" si="176"/>
        <v>1.2472717995471097E-2</v>
      </c>
      <c r="AQ129" s="7">
        <f t="shared" si="177"/>
        <v>1.1314328958179395E-2</v>
      </c>
      <c r="AR129" s="1">
        <f t="shared" si="181"/>
        <v>140884.20271150535</v>
      </c>
      <c r="AS129" s="1">
        <f t="shared" si="182"/>
        <v>47371.248851016826</v>
      </c>
      <c r="AT129" s="1">
        <f t="shared" si="183"/>
        <v>18069.697978937395</v>
      </c>
      <c r="AU129" s="1">
        <f t="shared" si="138"/>
        <v>28176.84054230107</v>
      </c>
      <c r="AV129" s="1">
        <f t="shared" si="139"/>
        <v>9474.2497702033652</v>
      </c>
      <c r="AW129" s="1">
        <f t="shared" si="140"/>
        <v>3613.939595787479</v>
      </c>
      <c r="AX129">
        <v>0.05</v>
      </c>
      <c r="AY129">
        <v>0.05</v>
      </c>
      <c r="AZ129">
        <v>0.05</v>
      </c>
      <c r="BA129">
        <f t="shared" si="124"/>
        <v>0.05</v>
      </c>
      <c r="BB129">
        <f t="shared" si="130"/>
        <v>2.5000000000000006E-4</v>
      </c>
      <c r="BC129">
        <f t="shared" si="125"/>
        <v>2.5000000000000006E-4</v>
      </c>
      <c r="BD129">
        <f t="shared" si="126"/>
        <v>2.5000000000000006E-4</v>
      </c>
      <c r="BE129">
        <f t="shared" si="127"/>
        <v>35.221050677876349</v>
      </c>
      <c r="BF129">
        <f t="shared" si="128"/>
        <v>11.842812212754209</v>
      </c>
      <c r="BG129">
        <f t="shared" si="129"/>
        <v>4.5174244947343496</v>
      </c>
      <c r="BH129">
        <f t="shared" si="131"/>
        <v>95.344765158562069</v>
      </c>
      <c r="BI129">
        <f t="shared" si="132"/>
        <v>14.623759613716548</v>
      </c>
      <c r="BJ129">
        <f t="shared" si="133"/>
        <v>6.8583250951686381</v>
      </c>
      <c r="BK129" s="7">
        <f t="shared" si="134"/>
        <v>3.926328539190746E-2</v>
      </c>
      <c r="BL129" s="8">
        <f>BL$3*temperature!$I239+BL$4*temperature!$I239^2+BL$5*temperature!$I239^6</f>
        <v>-6.1704835613968854</v>
      </c>
      <c r="BM129" s="8">
        <f>BM$3*temperature!$I239+BM$4*temperature!$I239^2+BM$5*temperature!$I239^6</f>
        <v>-7.1271442763102115</v>
      </c>
      <c r="BN129" s="8">
        <f>BN$3*temperature!$I239+BN$4*temperature!$I239^2+BN$5*temperature!$I239^6</f>
        <v>-7.5588608324303221</v>
      </c>
      <c r="BO129" s="8"/>
      <c r="BP129" s="8"/>
      <c r="BQ129" s="8"/>
    </row>
    <row r="130" spans="1:69" x14ac:dyDescent="0.3">
      <c r="A130">
        <f t="shared" si="141"/>
        <v>2084</v>
      </c>
      <c r="B130" s="4">
        <f t="shared" si="142"/>
        <v>1163.3639914864596</v>
      </c>
      <c r="C130" s="4">
        <f t="shared" si="143"/>
        <v>2953.9483584092131</v>
      </c>
      <c r="D130" s="4">
        <f t="shared" si="144"/>
        <v>4339.249719436858</v>
      </c>
      <c r="E130" s="11">
        <f t="shared" si="145"/>
        <v>9.229427517231135E-5</v>
      </c>
      <c r="F130" s="11">
        <f t="shared" si="146"/>
        <v>1.8182591092643686E-4</v>
      </c>
      <c r="G130" s="11">
        <f t="shared" si="147"/>
        <v>3.7119112921986754E-4</v>
      </c>
      <c r="H130" s="4">
        <f t="shared" si="148"/>
        <v>142019.88720912498</v>
      </c>
      <c r="I130" s="4">
        <f t="shared" si="149"/>
        <v>47948.445665876279</v>
      </c>
      <c r="J130" s="4">
        <f t="shared" si="150"/>
        <v>18279.117461421847</v>
      </c>
      <c r="K130" s="4">
        <f t="shared" si="151"/>
        <v>122076.91509143461</v>
      </c>
      <c r="L130" s="4">
        <f t="shared" si="152"/>
        <v>16231.985074951652</v>
      </c>
      <c r="M130" s="4">
        <f t="shared" si="153"/>
        <v>4212.5064569443784</v>
      </c>
      <c r="N130" s="11">
        <f t="shared" si="154"/>
        <v>7.9680905531704926E-3</v>
      </c>
      <c r="O130" s="11">
        <f t="shared" si="155"/>
        <v>1.2000530780933882E-2</v>
      </c>
      <c r="P130" s="11">
        <f t="shared" si="156"/>
        <v>1.1214185986033964E-2</v>
      </c>
      <c r="Q130" s="4">
        <f t="shared" si="157"/>
        <v>8988.5635977402126</v>
      </c>
      <c r="R130" s="4">
        <f t="shared" si="158"/>
        <v>11603.81685209924</v>
      </c>
      <c r="S130" s="4">
        <f t="shared" si="159"/>
        <v>5821.0332224674057</v>
      </c>
      <c r="T130" s="4">
        <f t="shared" si="160"/>
        <v>63.29087970971635</v>
      </c>
      <c r="U130" s="4">
        <f t="shared" si="161"/>
        <v>242.00611074985042</v>
      </c>
      <c r="V130" s="4">
        <f t="shared" si="162"/>
        <v>318.45264054748378</v>
      </c>
      <c r="W130" s="11">
        <f t="shared" si="163"/>
        <v>-1.0734613539272964E-2</v>
      </c>
      <c r="X130" s="11">
        <f t="shared" si="164"/>
        <v>-1.217998157191269E-2</v>
      </c>
      <c r="Y130" s="11">
        <f t="shared" si="165"/>
        <v>-9.7425357312937999E-3</v>
      </c>
      <c r="Z130" s="4">
        <f t="shared" si="178"/>
        <v>14679.18934310801</v>
      </c>
      <c r="AA130" s="4">
        <f t="shared" si="179"/>
        <v>32406.087313483731</v>
      </c>
      <c r="AB130" s="4">
        <f t="shared" si="180"/>
        <v>26657.097448186865</v>
      </c>
      <c r="AC130" s="12">
        <f t="shared" si="166"/>
        <v>1.7143040457788026</v>
      </c>
      <c r="AD130" s="12">
        <f t="shared" si="167"/>
        <v>2.939271130864006</v>
      </c>
      <c r="AE130" s="12">
        <f t="shared" si="168"/>
        <v>4.8288268277817119</v>
      </c>
      <c r="AF130" s="11">
        <f t="shared" si="169"/>
        <v>-4.0504037456468023E-3</v>
      </c>
      <c r="AG130" s="11">
        <f t="shared" si="170"/>
        <v>2.9673830763510267E-4</v>
      </c>
      <c r="AH130" s="11">
        <f t="shared" si="171"/>
        <v>9.7937136394747881E-3</v>
      </c>
      <c r="AI130" s="1">
        <f t="shared" si="135"/>
        <v>258165.00089148761</v>
      </c>
      <c r="AJ130" s="1">
        <f t="shared" si="136"/>
        <v>83956.551809706958</v>
      </c>
      <c r="AK130" s="1">
        <f t="shared" si="137"/>
        <v>32203.707444680382</v>
      </c>
      <c r="AL130" s="10">
        <f t="shared" si="172"/>
        <v>44.174683590147502</v>
      </c>
      <c r="AM130" s="10">
        <f t="shared" si="173"/>
        <v>8.9509558991043505</v>
      </c>
      <c r="AN130" s="10">
        <f t="shared" si="174"/>
        <v>3.05277300478765</v>
      </c>
      <c r="AO130" s="7">
        <f t="shared" si="175"/>
        <v>9.8020445006122853E-3</v>
      </c>
      <c r="AP130" s="7">
        <f t="shared" si="176"/>
        <v>1.2347990815516387E-2</v>
      </c>
      <c r="AQ130" s="7">
        <f t="shared" si="177"/>
        <v>1.1201185668597602E-2</v>
      </c>
      <c r="AR130" s="1">
        <f t="shared" si="181"/>
        <v>142019.88720912498</v>
      </c>
      <c r="AS130" s="1">
        <f t="shared" si="182"/>
        <v>47948.445665876279</v>
      </c>
      <c r="AT130" s="1">
        <f t="shared" si="183"/>
        <v>18279.117461421847</v>
      </c>
      <c r="AU130" s="1">
        <f t="shared" si="138"/>
        <v>28403.977441824998</v>
      </c>
      <c r="AV130" s="1">
        <f t="shared" si="139"/>
        <v>9589.6891331752558</v>
      </c>
      <c r="AW130" s="1">
        <f t="shared" si="140"/>
        <v>3655.8234922843694</v>
      </c>
      <c r="AX130">
        <v>0.05</v>
      </c>
      <c r="AY130">
        <v>0.05</v>
      </c>
      <c r="AZ130">
        <v>0.05</v>
      </c>
      <c r="BA130">
        <f t="shared" si="124"/>
        <v>0.05</v>
      </c>
      <c r="BB130">
        <f t="shared" si="130"/>
        <v>2.5000000000000006E-4</v>
      </c>
      <c r="BC130">
        <f t="shared" si="125"/>
        <v>2.5000000000000006E-4</v>
      </c>
      <c r="BD130">
        <f t="shared" si="126"/>
        <v>2.5000000000000006E-4</v>
      </c>
      <c r="BE130">
        <f t="shared" si="127"/>
        <v>35.504971802281254</v>
      </c>
      <c r="BF130">
        <f t="shared" si="128"/>
        <v>11.987111416469073</v>
      </c>
      <c r="BG130">
        <f t="shared" si="129"/>
        <v>4.5697793653554628</v>
      </c>
      <c r="BH130">
        <f t="shared" si="131"/>
        <v>96.749135043894242</v>
      </c>
      <c r="BI130">
        <f t="shared" si="132"/>
        <v>14.796123087011987</v>
      </c>
      <c r="BJ130">
        <f t="shared" si="133"/>
        <v>6.8571296994921482</v>
      </c>
      <c r="BK130" s="7">
        <f t="shared" si="134"/>
        <v>3.9047774562790599E-2</v>
      </c>
      <c r="BL130" s="8">
        <f>BL$3*temperature!$I240+BL$4*temperature!$I240^2+BL$5*temperature!$I240^6</f>
        <v>-6.5375504314074924</v>
      </c>
      <c r="BM130" s="8">
        <f>BM$3*temperature!$I240+BM$4*temperature!$I240^2+BM$5*temperature!$I240^6</f>
        <v>-7.427493284401951</v>
      </c>
      <c r="BN130" s="8">
        <f>BN$3*temperature!$I240+BN$4*temperature!$I240^2+BN$5*temperature!$I240^6</f>
        <v>-7.8070519198941239</v>
      </c>
      <c r="BO130" s="8"/>
      <c r="BP130" s="8"/>
      <c r="BQ130" s="8"/>
    </row>
    <row r="131" spans="1:69" x14ac:dyDescent="0.3">
      <c r="A131">
        <f t="shared" si="141"/>
        <v>2085</v>
      </c>
      <c r="B131" s="4">
        <f t="shared" si="142"/>
        <v>1163.4659947309976</v>
      </c>
      <c r="C131" s="4">
        <f t="shared" si="143"/>
        <v>2954.4586075427555</v>
      </c>
      <c r="D131" s="4">
        <f t="shared" si="144"/>
        <v>4340.7798758900162</v>
      </c>
      <c r="E131" s="11">
        <f t="shared" si="145"/>
        <v>8.7679561413695777E-5</v>
      </c>
      <c r="F131" s="11">
        <f t="shared" si="146"/>
        <v>1.7273461538011502E-4</v>
      </c>
      <c r="G131" s="11">
        <f t="shared" si="147"/>
        <v>3.5263157275887413E-4</v>
      </c>
      <c r="H131" s="4">
        <f t="shared" si="148"/>
        <v>143132.13673908976</v>
      </c>
      <c r="I131" s="4">
        <f t="shared" si="149"/>
        <v>48521.123217292414</v>
      </c>
      <c r="J131" s="4">
        <f t="shared" si="150"/>
        <v>18486.976850874315</v>
      </c>
      <c r="K131" s="4">
        <f t="shared" si="151"/>
        <v>123022.19178497179</v>
      </c>
      <c r="L131" s="4">
        <f t="shared" si="152"/>
        <v>16423.016756240082</v>
      </c>
      <c r="M131" s="4">
        <f t="shared" si="153"/>
        <v>4258.9067816031147</v>
      </c>
      <c r="N131" s="11">
        <f t="shared" si="154"/>
        <v>7.7432878511811687E-3</v>
      </c>
      <c r="O131" s="11">
        <f t="shared" si="155"/>
        <v>1.176884283754176E-2</v>
      </c>
      <c r="P131" s="11">
        <f t="shared" si="156"/>
        <v>1.101489698187752E-2</v>
      </c>
      <c r="Q131" s="4">
        <f t="shared" si="157"/>
        <v>8961.714426636765</v>
      </c>
      <c r="R131" s="4">
        <f t="shared" si="158"/>
        <v>11599.386002095531</v>
      </c>
      <c r="S131" s="4">
        <f t="shared" si="159"/>
        <v>5829.8700784518269</v>
      </c>
      <c r="T131" s="4">
        <f t="shared" si="160"/>
        <v>62.611476575471933</v>
      </c>
      <c r="U131" s="4">
        <f t="shared" si="161"/>
        <v>239.05848078062698</v>
      </c>
      <c r="V131" s="4">
        <f t="shared" si="162"/>
        <v>315.35010431822508</v>
      </c>
      <c r="W131" s="11">
        <f t="shared" si="163"/>
        <v>-1.0734613539272964E-2</v>
      </c>
      <c r="X131" s="11">
        <f t="shared" si="164"/>
        <v>-1.217998157191269E-2</v>
      </c>
      <c r="Y131" s="11">
        <f t="shared" si="165"/>
        <v>-9.7425357312937999E-3</v>
      </c>
      <c r="Z131" s="4">
        <f t="shared" si="178"/>
        <v>14579.381852680919</v>
      </c>
      <c r="AA131" s="4">
        <f t="shared" si="179"/>
        <v>32411.040431371486</v>
      </c>
      <c r="AB131" s="4">
        <f t="shared" si="180"/>
        <v>26964.848022380113</v>
      </c>
      <c r="AC131" s="12">
        <f t="shared" si="166"/>
        <v>1.7073604222506027</v>
      </c>
      <c r="AD131" s="12">
        <f t="shared" si="167"/>
        <v>2.9401433252050593</v>
      </c>
      <c r="AE131" s="12">
        <f t="shared" si="168"/>
        <v>4.8761189749476195</v>
      </c>
      <c r="AF131" s="11">
        <f t="shared" si="169"/>
        <v>-4.0504037456468023E-3</v>
      </c>
      <c r="AG131" s="11">
        <f t="shared" si="170"/>
        <v>2.9673830763510267E-4</v>
      </c>
      <c r="AH131" s="11">
        <f t="shared" si="171"/>
        <v>9.7937136394747881E-3</v>
      </c>
      <c r="AI131" s="1">
        <f t="shared" si="135"/>
        <v>260752.47824416385</v>
      </c>
      <c r="AJ131" s="1">
        <f t="shared" si="136"/>
        <v>85150.585761911527</v>
      </c>
      <c r="AK131" s="1">
        <f t="shared" si="137"/>
        <v>32639.160192496714</v>
      </c>
      <c r="AL131" s="10">
        <f t="shared" si="172"/>
        <v>44.603355782355081</v>
      </c>
      <c r="AM131" s="10">
        <f t="shared" si="173"/>
        <v>9.0603769571242623</v>
      </c>
      <c r="AN131" s="10">
        <f t="shared" si="174"/>
        <v>3.0866257352460522</v>
      </c>
      <c r="AO131" s="7">
        <f t="shared" si="175"/>
        <v>9.7040240556061624E-3</v>
      </c>
      <c r="AP131" s="7">
        <f t="shared" si="176"/>
        <v>1.2224510907361224E-2</v>
      </c>
      <c r="AQ131" s="7">
        <f t="shared" si="177"/>
        <v>1.1089173811911626E-2</v>
      </c>
      <c r="AR131" s="1">
        <f t="shared" si="181"/>
        <v>143132.13673908976</v>
      </c>
      <c r="AS131" s="1">
        <f t="shared" si="182"/>
        <v>48521.123217292414</v>
      </c>
      <c r="AT131" s="1">
        <f t="shared" si="183"/>
        <v>18486.976850874315</v>
      </c>
      <c r="AU131" s="1">
        <f t="shared" si="138"/>
        <v>28626.427347817953</v>
      </c>
      <c r="AV131" s="1">
        <f t="shared" si="139"/>
        <v>9704.2246434584831</v>
      </c>
      <c r="AW131" s="1">
        <f t="shared" si="140"/>
        <v>3697.3953701748633</v>
      </c>
      <c r="AX131">
        <v>0.05</v>
      </c>
      <c r="AY131">
        <v>0.05</v>
      </c>
      <c r="AZ131">
        <v>0.05</v>
      </c>
      <c r="BA131">
        <f t="shared" si="124"/>
        <v>0.05</v>
      </c>
      <c r="BB131">
        <f t="shared" si="130"/>
        <v>2.5000000000000006E-4</v>
      </c>
      <c r="BC131">
        <f t="shared" si="125"/>
        <v>2.5000000000000006E-4</v>
      </c>
      <c r="BD131">
        <f t="shared" si="126"/>
        <v>2.5000000000000006E-4</v>
      </c>
      <c r="BE131">
        <f t="shared" si="127"/>
        <v>35.783034184772447</v>
      </c>
      <c r="BF131">
        <f t="shared" si="128"/>
        <v>12.130280804323107</v>
      </c>
      <c r="BG131">
        <f t="shared" si="129"/>
        <v>4.6217442127185802</v>
      </c>
      <c r="BH131">
        <f t="shared" si="131"/>
        <v>98.174352099002078</v>
      </c>
      <c r="BI131">
        <f t="shared" si="132"/>
        <v>14.970554036990299</v>
      </c>
      <c r="BJ131">
        <f t="shared" si="133"/>
        <v>6.8559544023873658</v>
      </c>
      <c r="BK131" s="7">
        <f t="shared" si="134"/>
        <v>3.8833541264490873E-2</v>
      </c>
      <c r="BL131" s="8">
        <f>BL$3*temperature!$I241+BL$4*temperature!$I241^2+BL$5*temperature!$I241^6</f>
        <v>-6.9105449347642143</v>
      </c>
      <c r="BM131" s="8">
        <f>BM$3*temperature!$I241+BM$4*temperature!$I241^2+BM$5*temperature!$I241^6</f>
        <v>-7.7321635216685269</v>
      </c>
      <c r="BN131" s="8">
        <f>BN$3*temperature!$I241+BN$4*temperature!$I241^2+BN$5*temperature!$I241^6</f>
        <v>-8.0583888807376027</v>
      </c>
      <c r="BO131" s="8"/>
      <c r="BP131" s="8"/>
      <c r="BQ131" s="8"/>
    </row>
    <row r="132" spans="1:69" x14ac:dyDescent="0.3">
      <c r="A132">
        <f t="shared" si="141"/>
        <v>2086</v>
      </c>
      <c r="B132" s="4">
        <f t="shared" si="142"/>
        <v>1163.5629063097285</v>
      </c>
      <c r="C132" s="4">
        <f t="shared" si="143"/>
        <v>2954.9434279504244</v>
      </c>
      <c r="D132" s="4">
        <f t="shared" si="144"/>
        <v>4342.2340371229193</v>
      </c>
      <c r="E132" s="11">
        <f t="shared" si="145"/>
        <v>8.3295583343010989E-5</v>
      </c>
      <c r="F132" s="11">
        <f t="shared" si="146"/>
        <v>1.6409788461110926E-4</v>
      </c>
      <c r="G132" s="11">
        <f t="shared" si="147"/>
        <v>3.3499999412093043E-4</v>
      </c>
      <c r="H132" s="4">
        <f t="shared" si="148"/>
        <v>144220.49837561059</v>
      </c>
      <c r="I132" s="4">
        <f t="shared" si="149"/>
        <v>49089.070510941703</v>
      </c>
      <c r="J132" s="4">
        <f t="shared" si="150"/>
        <v>18693.221682224892</v>
      </c>
      <c r="K132" s="4">
        <f t="shared" si="151"/>
        <v>123947.3152620599</v>
      </c>
      <c r="L132" s="4">
        <f t="shared" si="152"/>
        <v>16612.524641458309</v>
      </c>
      <c r="M132" s="4">
        <f t="shared" si="153"/>
        <v>4304.9779266643718</v>
      </c>
      <c r="N132" s="11">
        <f t="shared" si="154"/>
        <v>7.5199723209704583E-3</v>
      </c>
      <c r="O132" s="11">
        <f t="shared" si="155"/>
        <v>1.1539164090922593E-2</v>
      </c>
      <c r="P132" s="11">
        <f t="shared" si="156"/>
        <v>1.0817598840215714E-2</v>
      </c>
      <c r="Q132" s="4">
        <f t="shared" si="157"/>
        <v>8932.9263159841084</v>
      </c>
      <c r="R132" s="4">
        <f t="shared" si="158"/>
        <v>11592.224603552511</v>
      </c>
      <c r="S132" s="4">
        <f t="shared" si="159"/>
        <v>5837.4780419976933</v>
      </c>
      <c r="T132" s="4">
        <f t="shared" si="160"/>
        <v>61.939366571310998</v>
      </c>
      <c r="U132" s="4">
        <f t="shared" si="161"/>
        <v>236.1467528901095</v>
      </c>
      <c r="V132" s="4">
        <f t="shared" si="162"/>
        <v>312.27779465903757</v>
      </c>
      <c r="W132" s="11">
        <f t="shared" si="163"/>
        <v>-1.0734613539272964E-2</v>
      </c>
      <c r="X132" s="11">
        <f t="shared" si="164"/>
        <v>-1.217998157191269E-2</v>
      </c>
      <c r="Y132" s="11">
        <f t="shared" si="165"/>
        <v>-9.7425357312937999E-3</v>
      </c>
      <c r="Z132" s="4">
        <f t="shared" si="178"/>
        <v>14476.956709955339</v>
      </c>
      <c r="AA132" s="4">
        <f t="shared" si="179"/>
        <v>32408.278388873954</v>
      </c>
      <c r="AB132" s="4">
        <f t="shared" si="180"/>
        <v>27270.270011812117</v>
      </c>
      <c r="AC132" s="12">
        <f t="shared" si="166"/>
        <v>1.7004449232011498</v>
      </c>
      <c r="AD132" s="12">
        <f t="shared" si="167"/>
        <v>2.9410157783595854</v>
      </c>
      <c r="AE132" s="12">
        <f t="shared" si="168"/>
        <v>4.9238742878602659</v>
      </c>
      <c r="AF132" s="11">
        <f t="shared" si="169"/>
        <v>-4.0504037456468023E-3</v>
      </c>
      <c r="AG132" s="11">
        <f t="shared" si="170"/>
        <v>2.9673830763510267E-4</v>
      </c>
      <c r="AH132" s="11">
        <f t="shared" si="171"/>
        <v>9.7937136394747881E-3</v>
      </c>
      <c r="AI132" s="1">
        <f t="shared" si="135"/>
        <v>263303.65776756546</v>
      </c>
      <c r="AJ132" s="1">
        <f t="shared" si="136"/>
        <v>86339.751829178858</v>
      </c>
      <c r="AK132" s="1">
        <f t="shared" si="137"/>
        <v>33072.639543421908</v>
      </c>
      <c r="AL132" s="10">
        <f t="shared" si="172"/>
        <v>45.031859499453084</v>
      </c>
      <c r="AM132" s="10">
        <f t="shared" si="173"/>
        <v>9.1700280472920603</v>
      </c>
      <c r="AN132" s="10">
        <f t="shared" si="174"/>
        <v>3.1205115832238106</v>
      </c>
      <c r="AO132" s="7">
        <f t="shared" si="175"/>
        <v>9.6069838150500998E-3</v>
      </c>
      <c r="AP132" s="7">
        <f t="shared" si="176"/>
        <v>1.2102265798287611E-2</v>
      </c>
      <c r="AQ132" s="7">
        <f t="shared" si="177"/>
        <v>1.0978282073792509E-2</v>
      </c>
      <c r="AR132" s="1">
        <f t="shared" si="181"/>
        <v>144220.49837561059</v>
      </c>
      <c r="AS132" s="1">
        <f t="shared" si="182"/>
        <v>49089.070510941703</v>
      </c>
      <c r="AT132" s="1">
        <f t="shared" si="183"/>
        <v>18693.221682224892</v>
      </c>
      <c r="AU132" s="1">
        <f t="shared" si="138"/>
        <v>28844.099675122121</v>
      </c>
      <c r="AV132" s="1">
        <f t="shared" si="139"/>
        <v>9817.8141021883403</v>
      </c>
      <c r="AW132" s="1">
        <f t="shared" si="140"/>
        <v>3738.6443364449788</v>
      </c>
      <c r="AX132">
        <v>0.05</v>
      </c>
      <c r="AY132">
        <v>0.05</v>
      </c>
      <c r="AZ132">
        <v>0.05</v>
      </c>
      <c r="BA132">
        <f t="shared" si="124"/>
        <v>0.05</v>
      </c>
      <c r="BB132">
        <f t="shared" si="130"/>
        <v>2.5000000000000006E-4</v>
      </c>
      <c r="BC132">
        <f t="shared" si="125"/>
        <v>2.5000000000000006E-4</v>
      </c>
      <c r="BD132">
        <f t="shared" si="126"/>
        <v>2.5000000000000006E-4</v>
      </c>
      <c r="BE132">
        <f t="shared" si="127"/>
        <v>36.055124593902654</v>
      </c>
      <c r="BF132">
        <f t="shared" si="128"/>
        <v>12.272267627735429</v>
      </c>
      <c r="BG132">
        <f t="shared" si="129"/>
        <v>4.6733054205562237</v>
      </c>
      <c r="BH132">
        <f t="shared" si="131"/>
        <v>99.62072918021147</v>
      </c>
      <c r="BI132">
        <f t="shared" si="132"/>
        <v>15.147077521956373</v>
      </c>
      <c r="BJ132">
        <f t="shared" si="133"/>
        <v>6.8547988978942733</v>
      </c>
      <c r="BK132" s="7">
        <f t="shared" si="134"/>
        <v>3.8620623669220339E-2</v>
      </c>
      <c r="BL132" s="8">
        <f>BL$3*temperature!$I242+BL$4*temperature!$I242^2+BL$5*temperature!$I242^6</f>
        <v>-7.289363655135773</v>
      </c>
      <c r="BM132" s="8">
        <f>BM$3*temperature!$I242+BM$4*temperature!$I242^2+BM$5*temperature!$I242^6</f>
        <v>-8.0410737268709074</v>
      </c>
      <c r="BN132" s="8">
        <f>BN$3*temperature!$I242+BN$4*temperature!$I242^2+BN$5*temperature!$I242^6</f>
        <v>-8.3128072629696383</v>
      </c>
      <c r="BO132" s="8"/>
      <c r="BP132" s="8"/>
      <c r="BQ132" s="8"/>
    </row>
    <row r="133" spans="1:69" x14ac:dyDescent="0.3">
      <c r="A133">
        <f t="shared" si="141"/>
        <v>2087</v>
      </c>
      <c r="B133" s="4">
        <f t="shared" si="142"/>
        <v>1163.654979978214</v>
      </c>
      <c r="C133" s="4">
        <f t="shared" si="143"/>
        <v>2955.4040829178134</v>
      </c>
      <c r="D133" s="4">
        <f t="shared" si="144"/>
        <v>4343.6159530809819</v>
      </c>
      <c r="E133" s="11">
        <f t="shared" si="145"/>
        <v>7.9130804175860434E-5</v>
      </c>
      <c r="F133" s="11">
        <f t="shared" si="146"/>
        <v>1.5589299038055378E-4</v>
      </c>
      <c r="G133" s="11">
        <f t="shared" si="147"/>
        <v>3.1824999441488387E-4</v>
      </c>
      <c r="H133" s="4">
        <f t="shared" si="148"/>
        <v>145284.53896013557</v>
      </c>
      <c r="I133" s="4">
        <f t="shared" si="149"/>
        <v>49652.081057804564</v>
      </c>
      <c r="J133" s="4">
        <f t="shared" si="150"/>
        <v>18897.798924548144</v>
      </c>
      <c r="K133" s="4">
        <f t="shared" si="151"/>
        <v>124851.90323583335</v>
      </c>
      <c r="L133" s="4">
        <f t="shared" si="152"/>
        <v>16800.437322528167</v>
      </c>
      <c r="M133" s="4">
        <f t="shared" si="153"/>
        <v>4350.7066758845694</v>
      </c>
      <c r="N133" s="11">
        <f t="shared" si="154"/>
        <v>7.2981651265369152E-3</v>
      </c>
      <c r="O133" s="11">
        <f t="shared" si="155"/>
        <v>1.1311506536514138E-2</v>
      </c>
      <c r="P133" s="11">
        <f t="shared" si="156"/>
        <v>1.0622295862880327E-2</v>
      </c>
      <c r="Q133" s="4">
        <f t="shared" si="157"/>
        <v>8902.2333285809636</v>
      </c>
      <c r="R133" s="4">
        <f t="shared" si="158"/>
        <v>11582.365267528328</v>
      </c>
      <c r="S133" s="4">
        <f t="shared" si="159"/>
        <v>5843.8687324491211</v>
      </c>
      <c r="T133" s="4">
        <f t="shared" si="160"/>
        <v>61.274471408300613</v>
      </c>
      <c r="U133" s="4">
        <f t="shared" si="161"/>
        <v>233.27048979164095</v>
      </c>
      <c r="V133" s="4">
        <f t="shared" si="162"/>
        <v>309.23541708648224</v>
      </c>
      <c r="W133" s="11">
        <f t="shared" si="163"/>
        <v>-1.0734613539272964E-2</v>
      </c>
      <c r="X133" s="11">
        <f t="shared" si="164"/>
        <v>-1.217998157191269E-2</v>
      </c>
      <c r="Y133" s="11">
        <f t="shared" si="165"/>
        <v>-9.7425357312937999E-3</v>
      </c>
      <c r="Z133" s="4">
        <f t="shared" si="178"/>
        <v>14372.002587385927</v>
      </c>
      <c r="AA133" s="4">
        <f t="shared" si="179"/>
        <v>32397.880532404968</v>
      </c>
      <c r="AB133" s="4">
        <f t="shared" si="180"/>
        <v>27573.28338545264</v>
      </c>
      <c r="AC133" s="12">
        <f t="shared" si="166"/>
        <v>1.6935574347149498</v>
      </c>
      <c r="AD133" s="12">
        <f t="shared" si="167"/>
        <v>2.9418884904043838</v>
      </c>
      <c r="AE133" s="12">
        <f t="shared" si="168"/>
        <v>4.9720973026323421</v>
      </c>
      <c r="AF133" s="11">
        <f t="shared" si="169"/>
        <v>-4.0504037456468023E-3</v>
      </c>
      <c r="AG133" s="11">
        <f t="shared" si="170"/>
        <v>2.9673830763510267E-4</v>
      </c>
      <c r="AH133" s="11">
        <f t="shared" si="171"/>
        <v>9.7937136394747881E-3</v>
      </c>
      <c r="AI133" s="1">
        <f t="shared" si="135"/>
        <v>265817.39166593103</v>
      </c>
      <c r="AJ133" s="1">
        <f t="shared" si="136"/>
        <v>87523.590748449307</v>
      </c>
      <c r="AK133" s="1">
        <f t="shared" si="137"/>
        <v>33504.019925524699</v>
      </c>
      <c r="AL133" s="10">
        <f t="shared" si="172"/>
        <v>45.460153641372216</v>
      </c>
      <c r="AM133" s="10">
        <f t="shared" si="173"/>
        <v>9.2798963829300813</v>
      </c>
      <c r="AN133" s="10">
        <f t="shared" si="174"/>
        <v>3.1544268610352266</v>
      </c>
      <c r="AO133" s="7">
        <f t="shared" si="175"/>
        <v>9.5109139768995987E-3</v>
      </c>
      <c r="AP133" s="7">
        <f t="shared" si="176"/>
        <v>1.1981243140304734E-2</v>
      </c>
      <c r="AQ133" s="7">
        <f t="shared" si="177"/>
        <v>1.0868499253054584E-2</v>
      </c>
      <c r="AR133" s="1">
        <f t="shared" si="181"/>
        <v>145284.53896013557</v>
      </c>
      <c r="AS133" s="1">
        <f t="shared" si="182"/>
        <v>49652.081057804564</v>
      </c>
      <c r="AT133" s="1">
        <f t="shared" si="183"/>
        <v>18897.798924548144</v>
      </c>
      <c r="AU133" s="1">
        <f t="shared" si="138"/>
        <v>29056.907792027116</v>
      </c>
      <c r="AV133" s="1">
        <f t="shared" si="139"/>
        <v>9930.4162115609142</v>
      </c>
      <c r="AW133" s="1">
        <f t="shared" si="140"/>
        <v>3779.5597849096289</v>
      </c>
      <c r="AX133">
        <v>0.05</v>
      </c>
      <c r="AY133">
        <v>0.05</v>
      </c>
      <c r="AZ133">
        <v>0.05</v>
      </c>
      <c r="BA133">
        <f t="shared" si="124"/>
        <v>0.05</v>
      </c>
      <c r="BB133">
        <f t="shared" si="130"/>
        <v>2.5000000000000006E-4</v>
      </c>
      <c r="BC133">
        <f t="shared" si="125"/>
        <v>2.5000000000000006E-4</v>
      </c>
      <c r="BD133">
        <f t="shared" si="126"/>
        <v>2.5000000000000006E-4</v>
      </c>
      <c r="BE133">
        <f t="shared" si="127"/>
        <v>36.321134740033898</v>
      </c>
      <c r="BF133">
        <f t="shared" si="128"/>
        <v>12.413020264451143</v>
      </c>
      <c r="BG133">
        <f t="shared" si="129"/>
        <v>4.724449731137037</v>
      </c>
      <c r="BH133">
        <f t="shared" si="131"/>
        <v>101.08858391637744</v>
      </c>
      <c r="BI133">
        <f t="shared" si="132"/>
        <v>15.325718917983425</v>
      </c>
      <c r="BJ133">
        <f t="shared" si="133"/>
        <v>6.8536628954817971</v>
      </c>
      <c r="BK133" s="7">
        <f t="shared" si="134"/>
        <v>3.840905854574414E-2</v>
      </c>
      <c r="BL133" s="8">
        <f>BL$3*temperature!$I243+BL$4*temperature!$I243^2+BL$5*temperature!$I243^6</f>
        <v>-7.6738998797791105</v>
      </c>
      <c r="BM133" s="8">
        <f>BM$3*temperature!$I243+BM$4*temperature!$I243^2+BM$5*temperature!$I243^6</f>
        <v>-8.3541402819070498</v>
      </c>
      <c r="BN133" s="8">
        <f>BN$3*temperature!$I243+BN$4*temperature!$I243^2+BN$5*temperature!$I243^6</f>
        <v>-8.570240940459211</v>
      </c>
      <c r="BO133" s="8"/>
      <c r="BP133" s="8"/>
      <c r="BQ133" s="8"/>
    </row>
    <row r="134" spans="1:69" x14ac:dyDescent="0.3">
      <c r="A134">
        <f t="shared" si="141"/>
        <v>2088</v>
      </c>
      <c r="B134" s="4">
        <f t="shared" si="142"/>
        <v>1163.7424568848455</v>
      </c>
      <c r="C134" s="4">
        <f t="shared" si="143"/>
        <v>2955.8417733590686</v>
      </c>
      <c r="D134" s="4">
        <f t="shared" si="144"/>
        <v>4344.9291910461498</v>
      </c>
      <c r="E134" s="11">
        <f t="shared" si="145"/>
        <v>7.5174263967067411E-5</v>
      </c>
      <c r="F134" s="11">
        <f t="shared" si="146"/>
        <v>1.4809834086152609E-4</v>
      </c>
      <c r="G134" s="11">
        <f t="shared" si="147"/>
        <v>3.0233749469413967E-4</v>
      </c>
      <c r="H134" s="4">
        <f t="shared" si="148"/>
        <v>146323.84545580935</v>
      </c>
      <c r="I134" s="4">
        <f t="shared" si="149"/>
        <v>50209.953067746588</v>
      </c>
      <c r="J134" s="4">
        <f t="shared" si="150"/>
        <v>19100.657019465052</v>
      </c>
      <c r="K134" s="4">
        <f t="shared" si="151"/>
        <v>125735.59088623023</v>
      </c>
      <c r="L134" s="4">
        <f t="shared" si="152"/>
        <v>16986.684984388441</v>
      </c>
      <c r="M134" s="4">
        <f t="shared" si="153"/>
        <v>4396.0801614044476</v>
      </c>
      <c r="N134" s="11">
        <f t="shared" si="154"/>
        <v>7.0778869003516043E-3</v>
      </c>
      <c r="O134" s="11">
        <f t="shared" si="155"/>
        <v>1.1085881771097039E-2</v>
      </c>
      <c r="P134" s="11">
        <f t="shared" si="156"/>
        <v>1.0428992092566869E-2</v>
      </c>
      <c r="Q134" s="4">
        <f t="shared" si="157"/>
        <v>8869.6706383924884</v>
      </c>
      <c r="R134" s="4">
        <f t="shared" si="158"/>
        <v>11569.842306171173</v>
      </c>
      <c r="S134" s="4">
        <f t="shared" si="159"/>
        <v>5849.0543819965824</v>
      </c>
      <c r="T134" s="4">
        <f t="shared" si="160"/>
        <v>60.616713637909278</v>
      </c>
      <c r="U134" s="4">
        <f t="shared" si="161"/>
        <v>230.42925952470773</v>
      </c>
      <c r="V134" s="4">
        <f t="shared" si="162"/>
        <v>306.22267998613563</v>
      </c>
      <c r="W134" s="11">
        <f t="shared" si="163"/>
        <v>-1.0734613539272964E-2</v>
      </c>
      <c r="X134" s="11">
        <f t="shared" si="164"/>
        <v>-1.217998157191269E-2</v>
      </c>
      <c r="Y134" s="11">
        <f t="shared" si="165"/>
        <v>-9.7425357312937999E-3</v>
      </c>
      <c r="Z134" s="4">
        <f t="shared" si="178"/>
        <v>14264.608868397976</v>
      </c>
      <c r="AA134" s="4">
        <f t="shared" si="179"/>
        <v>32379.931234262356</v>
      </c>
      <c r="AB134" s="4">
        <f t="shared" si="180"/>
        <v>27873.810241789699</v>
      </c>
      <c r="AC134" s="12">
        <f t="shared" si="166"/>
        <v>1.6866978433379123</v>
      </c>
      <c r="AD134" s="12">
        <f t="shared" si="167"/>
        <v>2.9427614614162776</v>
      </c>
      <c r="AE134" s="12">
        <f t="shared" si="168"/>
        <v>5.0207925998019283</v>
      </c>
      <c r="AF134" s="11">
        <f t="shared" si="169"/>
        <v>-4.0504037456468023E-3</v>
      </c>
      <c r="AG134" s="11">
        <f t="shared" si="170"/>
        <v>2.9673830763510267E-4</v>
      </c>
      <c r="AH134" s="11">
        <f t="shared" si="171"/>
        <v>9.7937136394747881E-3</v>
      </c>
      <c r="AI134" s="1">
        <f t="shared" si="135"/>
        <v>268292.56029136508</v>
      </c>
      <c r="AJ134" s="1">
        <f t="shared" si="136"/>
        <v>88701.647885165294</v>
      </c>
      <c r="AK134" s="1">
        <f t="shared" si="137"/>
        <v>33933.177717881859</v>
      </c>
      <c r="AL134" s="10">
        <f t="shared" si="172"/>
        <v>45.888197575925354</v>
      </c>
      <c r="AM134" s="10">
        <f t="shared" si="173"/>
        <v>9.3899692308619951</v>
      </c>
      <c r="AN134" s="10">
        <f t="shared" si="174"/>
        <v>3.1883679081583738</v>
      </c>
      <c r="AO134" s="7">
        <f t="shared" si="175"/>
        <v>9.4158048371306025E-3</v>
      </c>
      <c r="AP134" s="7">
        <f t="shared" si="176"/>
        <v>1.1861430708901687E-2</v>
      </c>
      <c r="AQ134" s="7">
        <f t="shared" si="177"/>
        <v>1.0759814260524039E-2</v>
      </c>
      <c r="AR134" s="1">
        <f t="shared" si="181"/>
        <v>146323.84545580935</v>
      </c>
      <c r="AS134" s="1">
        <f t="shared" si="182"/>
        <v>50209.953067746588</v>
      </c>
      <c r="AT134" s="1">
        <f t="shared" si="183"/>
        <v>19100.657019465052</v>
      </c>
      <c r="AU134" s="1">
        <f t="shared" si="138"/>
        <v>29264.76909116187</v>
      </c>
      <c r="AV134" s="1">
        <f t="shared" si="139"/>
        <v>10041.990613549318</v>
      </c>
      <c r="AW134" s="1">
        <f t="shared" si="140"/>
        <v>3820.1314038930104</v>
      </c>
      <c r="AX134">
        <v>0.05</v>
      </c>
      <c r="AY134">
        <v>0.05</v>
      </c>
      <c r="AZ134">
        <v>0.05</v>
      </c>
      <c r="BA134">
        <f t="shared" ref="BA134:BA197" si="184">(AX134*Z134+AY134*AA134+AZ134*AB134)/(Z134+AA134+AB134)</f>
        <v>0.05</v>
      </c>
      <c r="BB134">
        <f t="shared" si="130"/>
        <v>2.5000000000000006E-4</v>
      </c>
      <c r="BC134">
        <f t="shared" ref="BC134:BC197" si="185">BC$5*AY134^2</f>
        <v>2.5000000000000006E-4</v>
      </c>
      <c r="BD134">
        <f t="shared" ref="BD134:BD197" si="186">BD$5*AZ134^2</f>
        <v>2.5000000000000006E-4</v>
      </c>
      <c r="BE134">
        <f t="shared" ref="BE134:BE197" si="187">BB134*AR134</f>
        <v>36.580961363952348</v>
      </c>
      <c r="BF134">
        <f t="shared" ref="BF134:BF197" si="188">BC134*AS134</f>
        <v>12.552488266936651</v>
      </c>
      <c r="BG134">
        <f t="shared" ref="BG134:BG197" si="189">BD134*AT134</f>
        <v>4.7751642548662643</v>
      </c>
      <c r="BH134">
        <f t="shared" si="131"/>
        <v>102.57823877665329</v>
      </c>
      <c r="BI134">
        <f t="shared" si="132"/>
        <v>15.506503921977963</v>
      </c>
      <c r="BJ134">
        <f t="shared" si="133"/>
        <v>6.8525461190190899</v>
      </c>
      <c r="BK134" s="7">
        <f t="shared" si="134"/>
        <v>3.8198881273868029E-2</v>
      </c>
      <c r="BL134" s="8">
        <f>BL$3*temperature!$I244+BL$4*temperature!$I244^2+BL$5*temperature!$I244^6</f>
        <v>-8.0640437613266798</v>
      </c>
      <c r="BM134" s="8">
        <f>BM$3*temperature!$I244+BM$4*temperature!$I244^2+BM$5*temperature!$I244^6</f>
        <v>-8.6712773348846408</v>
      </c>
      <c r="BN134" s="8">
        <f>BN$3*temperature!$I244+BN$4*temperature!$I244^2+BN$5*temperature!$I244^6</f>
        <v>-8.8306222071584877</v>
      </c>
      <c r="BO134" s="8"/>
      <c r="BP134" s="8"/>
      <c r="BQ134" s="8"/>
    </row>
    <row r="135" spans="1:69" x14ac:dyDescent="0.3">
      <c r="A135">
        <f t="shared" si="141"/>
        <v>2089</v>
      </c>
      <c r="B135" s="4">
        <f t="shared" si="142"/>
        <v>1163.8255661933567</v>
      </c>
      <c r="C135" s="4">
        <f t="shared" si="143"/>
        <v>2956.2576408584277</v>
      </c>
      <c r="D135" s="4">
        <f t="shared" si="144"/>
        <v>4346.1771443020816</v>
      </c>
      <c r="E135" s="11">
        <f t="shared" si="145"/>
        <v>7.1415550768714036E-5</v>
      </c>
      <c r="F135" s="11">
        <f t="shared" si="146"/>
        <v>1.4069342381844977E-4</v>
      </c>
      <c r="G135" s="11">
        <f t="shared" si="147"/>
        <v>2.8722061995943267E-4</v>
      </c>
      <c r="H135" s="4">
        <f t="shared" si="148"/>
        <v>147338.02526357042</v>
      </c>
      <c r="I135" s="4">
        <f t="shared" si="149"/>
        <v>50762.489633195451</v>
      </c>
      <c r="J135" s="4">
        <f t="shared" si="150"/>
        <v>19301.745917018179</v>
      </c>
      <c r="K135" s="4">
        <f t="shared" si="151"/>
        <v>126598.0311340676</v>
      </c>
      <c r="L135" s="4">
        <f t="shared" si="152"/>
        <v>17171.199469087955</v>
      </c>
      <c r="M135" s="4">
        <f t="shared" si="153"/>
        <v>4441.0858729776173</v>
      </c>
      <c r="N135" s="11">
        <f t="shared" si="154"/>
        <v>6.8591577115004743E-3</v>
      </c>
      <c r="O135" s="11">
        <f t="shared" si="155"/>
        <v>1.0862300965084781E-2</v>
      </c>
      <c r="P135" s="11">
        <f t="shared" si="156"/>
        <v>1.0237691288775608E-2</v>
      </c>
      <c r="Q135" s="4">
        <f t="shared" si="157"/>
        <v>8835.2744750998881</v>
      </c>
      <c r="R135" s="4">
        <f t="shared" si="158"/>
        <v>11554.691669268919</v>
      </c>
      <c r="S135" s="4">
        <f t="shared" si="159"/>
        <v>5853.0478161285127</v>
      </c>
      <c r="T135" s="4">
        <f t="shared" si="160"/>
        <v>59.966016642985544</v>
      </c>
      <c r="U135" s="4">
        <f t="shared" si="161"/>
        <v>227.6226353900673</v>
      </c>
      <c r="V135" s="4">
        <f t="shared" si="162"/>
        <v>303.23929458463817</v>
      </c>
      <c r="W135" s="11">
        <f t="shared" si="163"/>
        <v>-1.0734613539272964E-2</v>
      </c>
      <c r="X135" s="11">
        <f t="shared" si="164"/>
        <v>-1.217998157191269E-2</v>
      </c>
      <c r="Y135" s="11">
        <f t="shared" si="165"/>
        <v>-9.7425357312937999E-3</v>
      </c>
      <c r="Z135" s="4">
        <f t="shared" si="178"/>
        <v>14154.865533780903</v>
      </c>
      <c r="AA135" s="4">
        <f t="shared" si="179"/>
        <v>32354.51972794181</v>
      </c>
      <c r="AB135" s="4">
        <f t="shared" si="180"/>
        <v>28171.774864999563</v>
      </c>
      <c r="AC135" s="12">
        <f t="shared" si="166"/>
        <v>1.679866036075482</v>
      </c>
      <c r="AD135" s="12">
        <f t="shared" si="167"/>
        <v>2.9436346914721119</v>
      </c>
      <c r="AE135" s="12">
        <f t="shared" si="168"/>
        <v>5.0699648047675829</v>
      </c>
      <c r="AF135" s="11">
        <f t="shared" si="169"/>
        <v>-4.0504037456468023E-3</v>
      </c>
      <c r="AG135" s="11">
        <f t="shared" si="170"/>
        <v>2.9673830763510267E-4</v>
      </c>
      <c r="AH135" s="11">
        <f t="shared" si="171"/>
        <v>9.7937136394747881E-3</v>
      </c>
      <c r="AI135" s="1">
        <f t="shared" si="135"/>
        <v>270728.07335339044</v>
      </c>
      <c r="AJ135" s="1">
        <f t="shared" si="136"/>
        <v>89873.473710198086</v>
      </c>
      <c r="AK135" s="1">
        <f t="shared" si="137"/>
        <v>34359.991349986682</v>
      </c>
      <c r="AL135" s="10">
        <f t="shared" si="172"/>
        <v>46.315951145500932</v>
      </c>
      <c r="AM135" s="10">
        <f t="shared" si="173"/>
        <v>9.5002339155586775</v>
      </c>
      <c r="AN135" s="10">
        <f t="shared" si="174"/>
        <v>3.2223310921795134</v>
      </c>
      <c r="AO135" s="7">
        <f t="shared" si="175"/>
        <v>9.3216467887592969E-3</v>
      </c>
      <c r="AP135" s="7">
        <f t="shared" si="176"/>
        <v>1.174281640181267E-2</v>
      </c>
      <c r="AQ135" s="7">
        <f t="shared" si="177"/>
        <v>1.0652216117918799E-2</v>
      </c>
      <c r="AR135" s="1">
        <f t="shared" si="181"/>
        <v>147338.02526357042</v>
      </c>
      <c r="AS135" s="1">
        <f t="shared" si="182"/>
        <v>50762.489633195451</v>
      </c>
      <c r="AT135" s="1">
        <f t="shared" si="183"/>
        <v>19301.745917018179</v>
      </c>
      <c r="AU135" s="1">
        <f t="shared" si="138"/>
        <v>29467.605052714087</v>
      </c>
      <c r="AV135" s="1">
        <f t="shared" si="139"/>
        <v>10152.497926639091</v>
      </c>
      <c r="AW135" s="1">
        <f t="shared" si="140"/>
        <v>3860.3491834036358</v>
      </c>
      <c r="AX135">
        <v>0.05</v>
      </c>
      <c r="AY135">
        <v>0.05</v>
      </c>
      <c r="AZ135">
        <v>0.05</v>
      </c>
      <c r="BA135">
        <f t="shared" si="184"/>
        <v>0.05</v>
      </c>
      <c r="BB135">
        <f t="shared" ref="BB135:BB198" si="190">BB$5*AX135^2</f>
        <v>2.5000000000000006E-4</v>
      </c>
      <c r="BC135">
        <f t="shared" si="185"/>
        <v>2.5000000000000006E-4</v>
      </c>
      <c r="BD135">
        <f t="shared" si="186"/>
        <v>2.5000000000000006E-4</v>
      </c>
      <c r="BE135">
        <f t="shared" si="187"/>
        <v>36.834506315892618</v>
      </c>
      <c r="BF135">
        <f t="shared" si="188"/>
        <v>12.690622408298866</v>
      </c>
      <c r="BG135">
        <f t="shared" si="189"/>
        <v>4.8254364792545461</v>
      </c>
      <c r="BH135">
        <f t="shared" ref="BH135:BH198" si="191">2*BB$5*AX135*AR135/Z135*1000</f>
        <v>104.09002113933541</v>
      </c>
      <c r="BI135">
        <f t="shared" ref="BI135:BI198" si="192">2*BC$5*AY135*AS135/AA135*1000</f>
        <v>15.689458554798536</v>
      </c>
      <c r="BJ135">
        <f t="shared" ref="BJ135:BJ198" si="193">2*BD$5*AZ135*AT135/AB135*1000</f>
        <v>6.851448305800055</v>
      </c>
      <c r="BK135" s="7">
        <f t="shared" ref="BK135:BK198" si="194">SUM(H135:J135)*SUM(B134:D134)/SUM(H134:J134)/SUM(B135:D135)-1+BK$5</f>
        <v>3.7990125859357099E-2</v>
      </c>
      <c r="BL135" s="8">
        <f>BL$3*temperature!$I245+BL$4*temperature!$I245^2+BL$5*temperature!$I245^6</f>
        <v>-8.4596824814769143</v>
      </c>
      <c r="BM135" s="8">
        <f>BM$3*temperature!$I245+BM$4*temperature!$I245^2+BM$5*temperature!$I245^6</f>
        <v>-8.9923969243056785</v>
      </c>
      <c r="BN135" s="8">
        <f>BN$3*temperature!$I245+BN$4*temperature!$I245^2+BN$5*temperature!$I245^6</f>
        <v>-9.0938818718867722</v>
      </c>
      <c r="BO135" s="8"/>
      <c r="BP135" s="8"/>
      <c r="BQ135" s="8"/>
    </row>
    <row r="136" spans="1:69" x14ac:dyDescent="0.3">
      <c r="A136">
        <f t="shared" si="141"/>
        <v>2090</v>
      </c>
      <c r="B136" s="4">
        <f t="shared" si="142"/>
        <v>1163.9045256749748</v>
      </c>
      <c r="C136" s="4">
        <f t="shared" si="143"/>
        <v>2956.6527705671506</v>
      </c>
      <c r="D136" s="4">
        <f t="shared" si="144"/>
        <v>4347.3630404112291</v>
      </c>
      <c r="E136" s="11">
        <f t="shared" si="145"/>
        <v>6.7844773230278332E-5</v>
      </c>
      <c r="F136" s="11">
        <f t="shared" si="146"/>
        <v>1.3365875262752726E-4</v>
      </c>
      <c r="G136" s="11">
        <f t="shared" si="147"/>
        <v>2.7285958896146101E-4</v>
      </c>
      <c r="H136" s="4">
        <f t="shared" si="148"/>
        <v>148326.70649985419</v>
      </c>
      <c r="I136" s="4">
        <f t="shared" si="149"/>
        <v>51309.498902665699</v>
      </c>
      <c r="J136" s="4">
        <f t="shared" si="150"/>
        <v>19501.017108967419</v>
      </c>
      <c r="K136" s="4">
        <f t="shared" si="151"/>
        <v>127438.89488172249</v>
      </c>
      <c r="L136" s="4">
        <f t="shared" si="152"/>
        <v>17353.91433632006</v>
      </c>
      <c r="M136" s="4">
        <f t="shared" si="153"/>
        <v>4485.7116665192889</v>
      </c>
      <c r="N136" s="11">
        <f t="shared" si="154"/>
        <v>6.6419970367819214E-3</v>
      </c>
      <c r="O136" s="11">
        <f t="shared" si="155"/>
        <v>1.0640774837018974E-2</v>
      </c>
      <c r="P136" s="11">
        <f t="shared" si="156"/>
        <v>1.0048396905181001E-2</v>
      </c>
      <c r="Q136" s="4">
        <f t="shared" si="157"/>
        <v>8799.082067575926</v>
      </c>
      <c r="R136" s="4">
        <f t="shared" si="158"/>
        <v>11536.95087905975</v>
      </c>
      <c r="S136" s="4">
        <f t="shared" si="159"/>
        <v>5855.8624335200666</v>
      </c>
      <c r="T136" s="4">
        <f t="shared" si="160"/>
        <v>59.322304628833486</v>
      </c>
      <c r="U136" s="4">
        <f t="shared" si="161"/>
        <v>224.85019588566607</v>
      </c>
      <c r="V136" s="4">
        <f t="shared" si="162"/>
        <v>300.28497492201501</v>
      </c>
      <c r="W136" s="11">
        <f t="shared" si="163"/>
        <v>-1.0734613539272964E-2</v>
      </c>
      <c r="X136" s="11">
        <f t="shared" si="164"/>
        <v>-1.217998157191269E-2</v>
      </c>
      <c r="Y136" s="11">
        <f t="shared" si="165"/>
        <v>-9.7425357312937999E-3</v>
      </c>
      <c r="Z136" s="4">
        <f t="shared" si="178"/>
        <v>14042.863048595505</v>
      </c>
      <c r="AA136" s="4">
        <f t="shared" si="179"/>
        <v>32321.739937784536</v>
      </c>
      <c r="AB136" s="4">
        <f t="shared" si="180"/>
        <v>28467.103777375181</v>
      </c>
      <c r="AC136" s="12">
        <f t="shared" si="166"/>
        <v>1.673061900390777</v>
      </c>
      <c r="AD136" s="12">
        <f t="shared" si="167"/>
        <v>2.9445081806487554</v>
      </c>
      <c r="AE136" s="12">
        <f t="shared" si="168"/>
        <v>5.1196185882276923</v>
      </c>
      <c r="AF136" s="11">
        <f t="shared" si="169"/>
        <v>-4.0504037456468023E-3</v>
      </c>
      <c r="AG136" s="11">
        <f t="shared" si="170"/>
        <v>2.9673830763510267E-4</v>
      </c>
      <c r="AH136" s="11">
        <f t="shared" si="171"/>
        <v>9.7937136394747881E-3</v>
      </c>
      <c r="AI136" s="1">
        <f t="shared" si="135"/>
        <v>273122.87107076548</v>
      </c>
      <c r="AJ136" s="1">
        <f t="shared" si="136"/>
        <v>91038.624265817372</v>
      </c>
      <c r="AK136" s="1">
        <f t="shared" si="137"/>
        <v>34784.341398391654</v>
      </c>
      <c r="AL136" s="10">
        <f t="shared" si="172"/>
        <v>46.743374673392083</v>
      </c>
      <c r="AM136" s="10">
        <f t="shared" si="173"/>
        <v>9.6106778231769106</v>
      </c>
      <c r="AN136" s="10">
        <f t="shared" si="174"/>
        <v>3.2563128097049252</v>
      </c>
      <c r="AO136" s="7">
        <f t="shared" si="175"/>
        <v>9.2284303208717035E-3</v>
      </c>
      <c r="AP136" s="7">
        <f t="shared" si="176"/>
        <v>1.1625388237794543E-2</v>
      </c>
      <c r="AQ136" s="7">
        <f t="shared" si="177"/>
        <v>1.0545693956739611E-2</v>
      </c>
      <c r="AR136" s="1">
        <f t="shared" si="181"/>
        <v>148326.70649985419</v>
      </c>
      <c r="AS136" s="1">
        <f t="shared" si="182"/>
        <v>51309.498902665699</v>
      </c>
      <c r="AT136" s="1">
        <f t="shared" si="183"/>
        <v>19501.017108967419</v>
      </c>
      <c r="AU136" s="1">
        <f t="shared" si="138"/>
        <v>29665.341299970838</v>
      </c>
      <c r="AV136" s="1">
        <f t="shared" si="139"/>
        <v>10261.89978053314</v>
      </c>
      <c r="AW136" s="1">
        <f t="shared" si="140"/>
        <v>3900.2034217934838</v>
      </c>
      <c r="AX136">
        <v>0.05</v>
      </c>
      <c r="AY136">
        <v>0.05</v>
      </c>
      <c r="AZ136">
        <v>0.05</v>
      </c>
      <c r="BA136">
        <f t="shared" si="184"/>
        <v>0.05</v>
      </c>
      <c r="BB136">
        <f t="shared" si="190"/>
        <v>2.5000000000000006E-4</v>
      </c>
      <c r="BC136">
        <f t="shared" si="185"/>
        <v>2.5000000000000006E-4</v>
      </c>
      <c r="BD136">
        <f t="shared" si="186"/>
        <v>2.5000000000000006E-4</v>
      </c>
      <c r="BE136">
        <f t="shared" si="187"/>
        <v>37.081676624963556</v>
      </c>
      <c r="BF136">
        <f t="shared" si="188"/>
        <v>12.827374725666427</v>
      </c>
      <c r="BG136">
        <f t="shared" si="189"/>
        <v>4.8752542772418561</v>
      </c>
      <c r="BH136">
        <f t="shared" si="191"/>
        <v>105.62426336180006</v>
      </c>
      <c r="BI136">
        <f t="shared" si="192"/>
        <v>15.874609164429367</v>
      </c>
      <c r="BJ136">
        <f t="shared" si="193"/>
        <v>6.850369205618402</v>
      </c>
      <c r="BK136" s="7">
        <f t="shared" si="194"/>
        <v>3.7782824949293053E-2</v>
      </c>
      <c r="BL136" s="8">
        <f>BL$3*temperature!$I246+BL$4*temperature!$I246^2+BL$5*temperature!$I246^6</f>
        <v>-8.8607004161593501</v>
      </c>
      <c r="BM136" s="8">
        <f>BM$3*temperature!$I246+BM$4*temperature!$I246^2+BM$5*temperature!$I246^6</f>
        <v>-9.3174091040593972</v>
      </c>
      <c r="BN136" s="8">
        <f>BN$3*temperature!$I246+BN$4*temperature!$I246^2+BN$5*temperature!$I246^6</f>
        <v>-9.3599493534625928</v>
      </c>
      <c r="BO136" s="8"/>
      <c r="BP136" s="8"/>
      <c r="BQ136" s="8"/>
    </row>
    <row r="137" spans="1:69" x14ac:dyDescent="0.3">
      <c r="A137">
        <f t="shared" si="141"/>
        <v>2091</v>
      </c>
      <c r="B137" s="4">
        <f t="shared" si="142"/>
        <v>1163.9795422716506</v>
      </c>
      <c r="C137" s="4">
        <f t="shared" si="143"/>
        <v>2957.0281939623542</v>
      </c>
      <c r="D137" s="4">
        <f t="shared" si="144"/>
        <v>4348.4899491188889</v>
      </c>
      <c r="E137" s="11">
        <f t="shared" si="145"/>
        <v>6.4452534568764416E-5</v>
      </c>
      <c r="F137" s="11">
        <f t="shared" si="146"/>
        <v>1.269758149961509E-4</v>
      </c>
      <c r="G137" s="11">
        <f t="shared" si="147"/>
        <v>2.5921660951338794E-4</v>
      </c>
      <c r="H137" s="4">
        <f t="shared" si="148"/>
        <v>149289.53823597266</v>
      </c>
      <c r="I137" s="4">
        <f t="shared" si="149"/>
        <v>51850.794243915858</v>
      </c>
      <c r="J137" s="4">
        <f t="shared" si="150"/>
        <v>19698.423659464719</v>
      </c>
      <c r="K137" s="4">
        <f t="shared" si="151"/>
        <v>128257.87122049894</v>
      </c>
      <c r="L137" s="4">
        <f t="shared" si="152"/>
        <v>17534.764920329322</v>
      </c>
      <c r="M137" s="4">
        <f t="shared" si="153"/>
        <v>4529.9457719699012</v>
      </c>
      <c r="N137" s="11">
        <f t="shared" si="154"/>
        <v>6.4264237345792452E-3</v>
      </c>
      <c r="O137" s="11">
        <f t="shared" si="155"/>
        <v>1.0421313630133433E-2</v>
      </c>
      <c r="P137" s="11">
        <f t="shared" si="156"/>
        <v>9.8611120685194731E-3</v>
      </c>
      <c r="Q137" s="4">
        <f t="shared" si="157"/>
        <v>8761.1315864473454</v>
      </c>
      <c r="R137" s="4">
        <f t="shared" si="158"/>
        <v>11516.658963484149</v>
      </c>
      <c r="S137" s="4">
        <f t="shared" si="159"/>
        <v>5857.512185402662</v>
      </c>
      <c r="T137" s="4">
        <f t="shared" si="160"/>
        <v>58.685502614383935</v>
      </c>
      <c r="U137" s="4">
        <f t="shared" si="161"/>
        <v>222.1115246433377</v>
      </c>
      <c r="V137" s="4">
        <f t="shared" si="162"/>
        <v>297.35943782426659</v>
      </c>
      <c r="W137" s="11">
        <f t="shared" si="163"/>
        <v>-1.0734613539272964E-2</v>
      </c>
      <c r="X137" s="11">
        <f t="shared" si="164"/>
        <v>-1.217998157191269E-2</v>
      </c>
      <c r="Y137" s="11">
        <f t="shared" si="165"/>
        <v>-9.7425357312937999E-3</v>
      </c>
      <c r="Z137" s="4">
        <f t="shared" si="178"/>
        <v>13928.692249874362</v>
      </c>
      <c r="AA137" s="4">
        <f t="shared" si="179"/>
        <v>32281.690303449253</v>
      </c>
      <c r="AB137" s="4">
        <f t="shared" si="180"/>
        <v>28759.725787936561</v>
      </c>
      <c r="AC137" s="12">
        <f t="shared" si="166"/>
        <v>1.6662853242027351</v>
      </c>
      <c r="AD137" s="12">
        <f t="shared" si="167"/>
        <v>2.9453819290230987</v>
      </c>
      <c r="AE137" s="12">
        <f t="shared" si="168"/>
        <v>5.1697586666241264</v>
      </c>
      <c r="AF137" s="11">
        <f t="shared" si="169"/>
        <v>-4.0504037456468023E-3</v>
      </c>
      <c r="AG137" s="11">
        <f t="shared" si="170"/>
        <v>2.9673830763510267E-4</v>
      </c>
      <c r="AH137" s="11">
        <f t="shared" si="171"/>
        <v>9.7937136394747881E-3</v>
      </c>
      <c r="AI137" s="1">
        <f t="shared" si="135"/>
        <v>275475.9252636598</v>
      </c>
      <c r="AJ137" s="1">
        <f t="shared" si="136"/>
        <v>92196.661619768784</v>
      </c>
      <c r="AK137" s="1">
        <f t="shared" si="137"/>
        <v>35206.11068034597</v>
      </c>
      <c r="AL137" s="10">
        <f t="shared" si="172"/>
        <v>47.170428969766519</v>
      </c>
      <c r="AM137" s="10">
        <f t="shared" si="173"/>
        <v>9.7212884054904762</v>
      </c>
      <c r="AN137" s="10">
        <f t="shared" si="174"/>
        <v>3.2903094872402985</v>
      </c>
      <c r="AO137" s="7">
        <f t="shared" si="175"/>
        <v>9.1361460176629869E-3</v>
      </c>
      <c r="AP137" s="7">
        <f t="shared" si="176"/>
        <v>1.1509134355416598E-2</v>
      </c>
      <c r="AQ137" s="7">
        <f t="shared" si="177"/>
        <v>1.0440237017172215E-2</v>
      </c>
      <c r="AR137" s="1">
        <f t="shared" si="181"/>
        <v>149289.53823597266</v>
      </c>
      <c r="AS137" s="1">
        <f t="shared" si="182"/>
        <v>51850.794243915858</v>
      </c>
      <c r="AT137" s="1">
        <f t="shared" si="183"/>
        <v>19698.423659464719</v>
      </c>
      <c r="AU137" s="1">
        <f t="shared" si="138"/>
        <v>29857.907647194534</v>
      </c>
      <c r="AV137" s="1">
        <f t="shared" si="139"/>
        <v>10370.158848783172</v>
      </c>
      <c r="AW137" s="1">
        <f t="shared" si="140"/>
        <v>3939.684731892944</v>
      </c>
      <c r="AX137">
        <v>0.05</v>
      </c>
      <c r="AY137">
        <v>0.05</v>
      </c>
      <c r="AZ137">
        <v>0.05</v>
      </c>
      <c r="BA137">
        <f t="shared" si="184"/>
        <v>5.000000000000001E-2</v>
      </c>
      <c r="BB137">
        <f t="shared" si="190"/>
        <v>2.5000000000000006E-4</v>
      </c>
      <c r="BC137">
        <f t="shared" si="185"/>
        <v>2.5000000000000006E-4</v>
      </c>
      <c r="BD137">
        <f t="shared" si="186"/>
        <v>2.5000000000000006E-4</v>
      </c>
      <c r="BE137">
        <f t="shared" si="187"/>
        <v>37.322384558993178</v>
      </c>
      <c r="BF137">
        <f t="shared" si="188"/>
        <v>12.962698560978968</v>
      </c>
      <c r="BG137">
        <f t="shared" si="189"/>
        <v>4.9246059148661807</v>
      </c>
      <c r="BH137">
        <f t="shared" si="191"/>
        <v>107.18130285154322</v>
      </c>
      <c r="BI137">
        <f t="shared" si="192"/>
        <v>16.061982429208697</v>
      </c>
      <c r="BJ137">
        <f t="shared" si="193"/>
        <v>6.8493085798917264</v>
      </c>
      <c r="BK137" s="7">
        <f t="shared" si="194"/>
        <v>3.7577009847819837E-2</v>
      </c>
      <c r="BL137" s="8">
        <f>BL$3*temperature!$I247+BL$4*temperature!$I247^2+BL$5*temperature!$I247^6</f>
        <v>-9.2669793017623263</v>
      </c>
      <c r="BM137" s="8">
        <f>BM$3*temperature!$I247+BM$4*temperature!$I247^2+BM$5*temperature!$I247^6</f>
        <v>-9.6462220689317242</v>
      </c>
      <c r="BN137" s="8">
        <f>BN$3*temperature!$I247+BN$4*temperature!$I247^2+BN$5*temperature!$I247^6</f>
        <v>-9.6287527759790521</v>
      </c>
      <c r="BO137" s="8"/>
      <c r="BP137" s="8"/>
      <c r="BQ137" s="8"/>
    </row>
    <row r="138" spans="1:69" x14ac:dyDescent="0.3">
      <c r="A138">
        <f t="shared" si="141"/>
        <v>2092</v>
      </c>
      <c r="B138" s="4">
        <f t="shared" si="142"/>
        <v>1164.050812631752</v>
      </c>
      <c r="C138" s="4">
        <f t="shared" si="143"/>
        <v>2957.3848914740047</v>
      </c>
      <c r="D138" s="4">
        <f t="shared" si="144"/>
        <v>4349.5607898989465</v>
      </c>
      <c r="E138" s="11">
        <f t="shared" si="145"/>
        <v>6.1229907840326195E-5</v>
      </c>
      <c r="F138" s="11">
        <f t="shared" si="146"/>
        <v>1.2062702424634335E-4</v>
      </c>
      <c r="G138" s="11">
        <f t="shared" si="147"/>
        <v>2.4625577903771852E-4</v>
      </c>
      <c r="H138" s="4">
        <f t="shared" si="148"/>
        <v>150226.19069934994</v>
      </c>
      <c r="I138" s="4">
        <f t="shared" si="149"/>
        <v>52386.194396556915</v>
      </c>
      <c r="J138" s="4">
        <f t="shared" si="150"/>
        <v>19893.920233072982</v>
      </c>
      <c r="K138" s="4">
        <f t="shared" si="151"/>
        <v>129054.66760485314</v>
      </c>
      <c r="L138" s="4">
        <f t="shared" si="152"/>
        <v>17713.688383133267</v>
      </c>
      <c r="M138" s="4">
        <f t="shared" si="153"/>
        <v>4573.7768004698191</v>
      </c>
      <c r="N138" s="11">
        <f t="shared" si="154"/>
        <v>6.2124560213880908E-3</v>
      </c>
      <c r="O138" s="11">
        <f t="shared" si="155"/>
        <v>1.0203927090947529E-2</v>
      </c>
      <c r="P138" s="11">
        <f t="shared" si="156"/>
        <v>9.6758395588603108E-3</v>
      </c>
      <c r="Q138" s="4">
        <f t="shared" si="157"/>
        <v>8721.4620859038387</v>
      </c>
      <c r="R138" s="4">
        <f t="shared" si="158"/>
        <v>11493.856388059408</v>
      </c>
      <c r="S138" s="4">
        <f t="shared" si="159"/>
        <v>5858.0115544586452</v>
      </c>
      <c r="T138" s="4">
        <f t="shared" si="160"/>
        <v>58.055536423460531</v>
      </c>
      <c r="U138" s="4">
        <f t="shared" si="161"/>
        <v>219.4062103662724</v>
      </c>
      <c r="V138" s="4">
        <f t="shared" si="162"/>
        <v>294.46240287622624</v>
      </c>
      <c r="W138" s="11">
        <f t="shared" si="163"/>
        <v>-1.0734613539272964E-2</v>
      </c>
      <c r="X138" s="11">
        <f t="shared" si="164"/>
        <v>-1.217998157191269E-2</v>
      </c>
      <c r="Y138" s="11">
        <f t="shared" si="165"/>
        <v>-9.7425357312937999E-3</v>
      </c>
      <c r="Z138" s="4">
        <f t="shared" si="178"/>
        <v>13812.444235383613</v>
      </c>
      <c r="AA138" s="4">
        <f t="shared" si="179"/>
        <v>32234.473599702993</v>
      </c>
      <c r="AB138" s="4">
        <f t="shared" si="180"/>
        <v>29049.5720371629</v>
      </c>
      <c r="AC138" s="12">
        <f t="shared" si="166"/>
        <v>1.659536195884268</v>
      </c>
      <c r="AD138" s="12">
        <f t="shared" si="167"/>
        <v>2.9462559366720562</v>
      </c>
      <c r="AE138" s="12">
        <f t="shared" si="168"/>
        <v>5.220389802590236</v>
      </c>
      <c r="AF138" s="11">
        <f t="shared" si="169"/>
        <v>-4.0504037456468023E-3</v>
      </c>
      <c r="AG138" s="11">
        <f t="shared" si="170"/>
        <v>2.9673830763510267E-4</v>
      </c>
      <c r="AH138" s="11">
        <f t="shared" si="171"/>
        <v>9.7937136394747881E-3</v>
      </c>
      <c r="AI138" s="1">
        <f t="shared" si="135"/>
        <v>277786.24038448837</v>
      </c>
      <c r="AJ138" s="1">
        <f t="shared" si="136"/>
        <v>93347.154306575088</v>
      </c>
      <c r="AK138" s="1">
        <f t="shared" si="137"/>
        <v>35625.184344204317</v>
      </c>
      <c r="AL138" s="10">
        <f t="shared" si="172"/>
        <v>47.59707533728227</v>
      </c>
      <c r="AM138" s="10">
        <f t="shared" si="173"/>
        <v>9.832053183713354</v>
      </c>
      <c r="AN138" s="10">
        <f t="shared" si="174"/>
        <v>3.324317582037871</v>
      </c>
      <c r="AO138" s="7">
        <f t="shared" si="175"/>
        <v>9.0447845574863576E-3</v>
      </c>
      <c r="AP138" s="7">
        <f t="shared" si="176"/>
        <v>1.1394043011862432E-2</v>
      </c>
      <c r="AQ138" s="7">
        <f t="shared" si="177"/>
        <v>1.0335834647000492E-2</v>
      </c>
      <c r="AR138" s="1">
        <f t="shared" si="181"/>
        <v>150226.19069934994</v>
      </c>
      <c r="AS138" s="1">
        <f t="shared" si="182"/>
        <v>52386.194396556915</v>
      </c>
      <c r="AT138" s="1">
        <f t="shared" si="183"/>
        <v>19893.920233072982</v>
      </c>
      <c r="AU138" s="1">
        <f t="shared" si="138"/>
        <v>30045.238139869991</v>
      </c>
      <c r="AV138" s="1">
        <f t="shared" si="139"/>
        <v>10477.238879311384</v>
      </c>
      <c r="AW138" s="1">
        <f t="shared" si="140"/>
        <v>3978.7840466145967</v>
      </c>
      <c r="AX138">
        <v>0.05</v>
      </c>
      <c r="AY138">
        <v>0.05</v>
      </c>
      <c r="AZ138">
        <v>0.05</v>
      </c>
      <c r="BA138">
        <f t="shared" si="184"/>
        <v>0.05</v>
      </c>
      <c r="BB138">
        <f t="shared" si="190"/>
        <v>2.5000000000000006E-4</v>
      </c>
      <c r="BC138">
        <f t="shared" si="185"/>
        <v>2.5000000000000006E-4</v>
      </c>
      <c r="BD138">
        <f t="shared" si="186"/>
        <v>2.5000000000000006E-4</v>
      </c>
      <c r="BE138">
        <f t="shared" si="187"/>
        <v>37.556547674837496</v>
      </c>
      <c r="BF138">
        <f t="shared" si="188"/>
        <v>13.096548599139233</v>
      </c>
      <c r="BG138">
        <f t="shared" si="189"/>
        <v>4.9734800582682466</v>
      </c>
      <c r="BH138">
        <f t="shared" si="191"/>
        <v>108.76148213834055</v>
      </c>
      <c r="BI138">
        <f t="shared" si="192"/>
        <v>16.2516053611124</v>
      </c>
      <c r="BJ138">
        <f t="shared" si="193"/>
        <v>6.8482662008317519</v>
      </c>
      <c r="BK138" s="7">
        <f t="shared" si="194"/>
        <v>3.737271053228583E-2</v>
      </c>
      <c r="BL138" s="8">
        <f>BL$3*temperature!$I248+BL$4*temperature!$I248^2+BL$5*temperature!$I248^6</f>
        <v>-9.6783984020269784</v>
      </c>
      <c r="BM138" s="8">
        <f>BM$3*temperature!$I248+BM$4*temperature!$I248^2+BM$5*temperature!$I248^6</f>
        <v>-9.9787422803505414</v>
      </c>
      <c r="BN138" s="8">
        <f>BN$3*temperature!$I248+BN$4*temperature!$I248^2+BN$5*temperature!$I248^6</f>
        <v>-9.9002190640255421</v>
      </c>
      <c r="BO138" s="8"/>
      <c r="BP138" s="8"/>
      <c r="BQ138" s="8"/>
    </row>
    <row r="139" spans="1:69" x14ac:dyDescent="0.3">
      <c r="A139">
        <f t="shared" si="141"/>
        <v>2093</v>
      </c>
      <c r="B139" s="4">
        <f t="shared" si="142"/>
        <v>1164.118523619532</v>
      </c>
      <c r="C139" s="4">
        <f t="shared" si="143"/>
        <v>2957.7237949860637</v>
      </c>
      <c r="D139" s="4">
        <f t="shared" si="144"/>
        <v>4350.5783391556952</v>
      </c>
      <c r="E139" s="11">
        <f t="shared" si="145"/>
        <v>5.8168412448309883E-5</v>
      </c>
      <c r="F139" s="11">
        <f t="shared" si="146"/>
        <v>1.1459567303402617E-4</v>
      </c>
      <c r="G139" s="11">
        <f t="shared" si="147"/>
        <v>2.3394299008583258E-4</v>
      </c>
      <c r="H139" s="4">
        <f t="shared" si="148"/>
        <v>151136.35543688995</v>
      </c>
      <c r="I139" s="4">
        <f t="shared" si="149"/>
        <v>52915.523613962963</v>
      </c>
      <c r="J139" s="4">
        <f t="shared" si="150"/>
        <v>20087.463120105451</v>
      </c>
      <c r="K139" s="4">
        <f t="shared" si="151"/>
        <v>129829.00999373302</v>
      </c>
      <c r="L139" s="4">
        <f t="shared" si="152"/>
        <v>17890.623764012522</v>
      </c>
      <c r="M139" s="4">
        <f t="shared" si="153"/>
        <v>4617.1937508436567</v>
      </c>
      <c r="N139" s="11">
        <f t="shared" si="154"/>
        <v>6.0001114508372311E-3</v>
      </c>
      <c r="O139" s="11">
        <f t="shared" si="155"/>
        <v>9.9886244497633392E-3</v>
      </c>
      <c r="P139" s="11">
        <f t="shared" si="156"/>
        <v>9.4925817913498189E-3</v>
      </c>
      <c r="Q139" s="4">
        <f t="shared" si="157"/>
        <v>8680.1134449107267</v>
      </c>
      <c r="R139" s="4">
        <f t="shared" si="158"/>
        <v>11468.584986557342</v>
      </c>
      <c r="S139" s="4">
        <f t="shared" si="159"/>
        <v>5857.3755332872352</v>
      </c>
      <c r="T139" s="4">
        <f t="shared" si="160"/>
        <v>57.432332676139495</v>
      </c>
      <c r="U139" s="4">
        <f t="shared" si="161"/>
        <v>216.733846767248</v>
      </c>
      <c r="V139" s="4">
        <f t="shared" si="162"/>
        <v>291.59359239468199</v>
      </c>
      <c r="W139" s="11">
        <f t="shared" si="163"/>
        <v>-1.0734613539272964E-2</v>
      </c>
      <c r="X139" s="11">
        <f t="shared" si="164"/>
        <v>-1.217998157191269E-2</v>
      </c>
      <c r="Y139" s="11">
        <f t="shared" si="165"/>
        <v>-9.7425357312937999E-3</v>
      </c>
      <c r="Z139" s="4">
        <f t="shared" si="178"/>
        <v>13694.210253703359</v>
      </c>
      <c r="AA139" s="4">
        <f t="shared" si="179"/>
        <v>32180.196752028485</v>
      </c>
      <c r="AB139" s="4">
        <f t="shared" si="180"/>
        <v>29336.576037796345</v>
      </c>
      <c r="AC139" s="12">
        <f t="shared" si="166"/>
        <v>1.652814404260422</v>
      </c>
      <c r="AD139" s="12">
        <f t="shared" si="167"/>
        <v>2.9471302036725642</v>
      </c>
      <c r="AE139" s="12">
        <f t="shared" si="168"/>
        <v>5.2715168054032393</v>
      </c>
      <c r="AF139" s="11">
        <f t="shared" si="169"/>
        <v>-4.0504037456468023E-3</v>
      </c>
      <c r="AG139" s="11">
        <f t="shared" si="170"/>
        <v>2.9673830763510267E-4</v>
      </c>
      <c r="AH139" s="11">
        <f t="shared" si="171"/>
        <v>9.7937136394747881E-3</v>
      </c>
      <c r="AI139" s="1">
        <f t="shared" si="135"/>
        <v>280052.85448590951</v>
      </c>
      <c r="AJ139" s="1">
        <f t="shared" si="136"/>
        <v>94489.677755228957</v>
      </c>
      <c r="AK139" s="1">
        <f t="shared" si="137"/>
        <v>36041.449956398479</v>
      </c>
      <c r="AL139" s="10">
        <f t="shared" si="172"/>
        <v>48.023275576354521</v>
      </c>
      <c r="AM139" s="10">
        <f t="shared" si="173"/>
        <v>9.9429597522148008</v>
      </c>
      <c r="AN139" s="10">
        <f t="shared" si="174"/>
        <v>3.3583335829115106</v>
      </c>
      <c r="AO139" s="7">
        <f t="shared" si="175"/>
        <v>8.9543367119114935E-3</v>
      </c>
      <c r="AP139" s="7">
        <f t="shared" si="176"/>
        <v>1.1280102581743808E-2</v>
      </c>
      <c r="AQ139" s="7">
        <f t="shared" si="177"/>
        <v>1.0232476300530487E-2</v>
      </c>
      <c r="AR139" s="1">
        <f t="shared" si="181"/>
        <v>151136.35543688995</v>
      </c>
      <c r="AS139" s="1">
        <f t="shared" si="182"/>
        <v>52915.523613962963</v>
      </c>
      <c r="AT139" s="1">
        <f t="shared" si="183"/>
        <v>20087.463120105451</v>
      </c>
      <c r="AU139" s="1">
        <f t="shared" si="138"/>
        <v>30227.271087377991</v>
      </c>
      <c r="AV139" s="1">
        <f t="shared" si="139"/>
        <v>10583.104722792594</v>
      </c>
      <c r="AW139" s="1">
        <f t="shared" si="140"/>
        <v>4017.4926240210903</v>
      </c>
      <c r="AX139">
        <v>0.05</v>
      </c>
      <c r="AY139">
        <v>0.05</v>
      </c>
      <c r="AZ139">
        <v>0.05</v>
      </c>
      <c r="BA139">
        <f t="shared" si="184"/>
        <v>0.05</v>
      </c>
      <c r="BB139">
        <f t="shared" si="190"/>
        <v>2.5000000000000006E-4</v>
      </c>
      <c r="BC139">
        <f t="shared" si="185"/>
        <v>2.5000000000000006E-4</v>
      </c>
      <c r="BD139">
        <f t="shared" si="186"/>
        <v>2.5000000000000006E-4</v>
      </c>
      <c r="BE139">
        <f t="shared" si="187"/>
        <v>37.784088859222493</v>
      </c>
      <c r="BF139">
        <f t="shared" si="188"/>
        <v>13.228880903490744</v>
      </c>
      <c r="BG139">
        <f t="shared" si="189"/>
        <v>5.0218657800263635</v>
      </c>
      <c r="BH139">
        <f t="shared" si="191"/>
        <v>110.36514894753994</v>
      </c>
      <c r="BI139">
        <f t="shared" si="192"/>
        <v>16.443505309092753</v>
      </c>
      <c r="BJ139">
        <f t="shared" si="193"/>
        <v>6.8472418506595263</v>
      </c>
      <c r="BK139" s="7">
        <f t="shared" si="194"/>
        <v>3.7169955669732441E-2</v>
      </c>
      <c r="BL139" s="8">
        <f>BL$3*temperature!$I249+BL$4*temperature!$I249^2+BL$5*temperature!$I249^6</f>
        <v>-10.094834675227634</v>
      </c>
      <c r="BM139" s="8">
        <f>BM$3*temperature!$I249+BM$4*temperature!$I249^2+BM$5*temperature!$I249^6</f>
        <v>-10.314874592097652</v>
      </c>
      <c r="BN139" s="8">
        <f>BN$3*temperature!$I249+BN$4*temperature!$I249^2+BN$5*temperature!$I249^6</f>
        <v>-10.174274037666963</v>
      </c>
      <c r="BO139" s="8"/>
      <c r="BP139" s="8"/>
      <c r="BQ139" s="8"/>
    </row>
    <row r="140" spans="1:69" x14ac:dyDescent="0.3">
      <c r="A140">
        <f t="shared" si="141"/>
        <v>2094</v>
      </c>
      <c r="B140" s="4">
        <f t="shared" si="142"/>
        <v>1164.1828527996317</v>
      </c>
      <c r="C140" s="4">
        <f t="shared" si="143"/>
        <v>2958.0457902175522</v>
      </c>
      <c r="D140" s="4">
        <f t="shared" si="144"/>
        <v>4351.5452370956973</v>
      </c>
      <c r="E140" s="11">
        <f t="shared" si="145"/>
        <v>5.5259991825894384E-5</v>
      </c>
      <c r="F140" s="11">
        <f t="shared" si="146"/>
        <v>1.0886588938232486E-4</v>
      </c>
      <c r="G140" s="11">
        <f t="shared" si="147"/>
        <v>2.2224584058154093E-4</v>
      </c>
      <c r="H140" s="4">
        <f t="shared" si="148"/>
        <v>152019.74544084945</v>
      </c>
      <c r="I140" s="4">
        <f t="shared" si="149"/>
        <v>53438.611794369492</v>
      </c>
      <c r="J140" s="4">
        <f t="shared" si="150"/>
        <v>20279.010259269075</v>
      </c>
      <c r="K140" s="4">
        <f t="shared" si="151"/>
        <v>130580.64295936996</v>
      </c>
      <c r="L140" s="4">
        <f t="shared" si="152"/>
        <v>18065.512025234504</v>
      </c>
      <c r="M140" s="4">
        <f t="shared" si="153"/>
        <v>4660.1860153943071</v>
      </c>
      <c r="N140" s="11">
        <f t="shared" si="154"/>
        <v>5.7894068950630206E-3</v>
      </c>
      <c r="O140" s="11">
        <f t="shared" si="155"/>
        <v>9.7754144030335333E-3</v>
      </c>
      <c r="P140" s="11">
        <f t="shared" si="156"/>
        <v>9.3113407993317132E-3</v>
      </c>
      <c r="Q140" s="4">
        <f t="shared" si="157"/>
        <v>8637.1263079797682</v>
      </c>
      <c r="R140" s="4">
        <f t="shared" si="158"/>
        <v>11440.887890665463</v>
      </c>
      <c r="S140" s="4">
        <f t="shared" si="159"/>
        <v>5855.6196024882684</v>
      </c>
      <c r="T140" s="4">
        <f t="shared" si="160"/>
        <v>56.815818780202179</v>
      </c>
      <c r="U140" s="4">
        <f t="shared" si="161"/>
        <v>214.09403250761318</v>
      </c>
      <c r="V140" s="4">
        <f t="shared" si="162"/>
        <v>288.75273140176046</v>
      </c>
      <c r="W140" s="11">
        <f t="shared" si="163"/>
        <v>-1.0734613539272964E-2</v>
      </c>
      <c r="X140" s="11">
        <f t="shared" si="164"/>
        <v>-1.217998157191269E-2</v>
      </c>
      <c r="Y140" s="11">
        <f t="shared" si="165"/>
        <v>-9.7425357312937999E-3</v>
      </c>
      <c r="Z140" s="4">
        <f t="shared" si="178"/>
        <v>13574.08159587181</v>
      </c>
      <c r="AA140" s="4">
        <f t="shared" si="179"/>
        <v>32118.970648545885</v>
      </c>
      <c r="AB140" s="4">
        <f t="shared" si="180"/>
        <v>29620.673711683754</v>
      </c>
      <c r="AC140" s="12">
        <f t="shared" si="166"/>
        <v>1.6461198386065465</v>
      </c>
      <c r="AD140" s="12">
        <f t="shared" si="167"/>
        <v>2.9480047301015824</v>
      </c>
      <c r="AE140" s="12">
        <f t="shared" si="168"/>
        <v>5.3231445314410379</v>
      </c>
      <c r="AF140" s="11">
        <f t="shared" si="169"/>
        <v>-4.0504037456468023E-3</v>
      </c>
      <c r="AG140" s="11">
        <f t="shared" si="170"/>
        <v>2.9673830763510267E-4</v>
      </c>
      <c r="AH140" s="11">
        <f t="shared" si="171"/>
        <v>9.7937136394747881E-3</v>
      </c>
      <c r="AI140" s="1">
        <f t="shared" si="135"/>
        <v>282274.84012469655</v>
      </c>
      <c r="AJ140" s="1">
        <f t="shared" si="136"/>
        <v>95623.814702498654</v>
      </c>
      <c r="AK140" s="1">
        <f t="shared" si="137"/>
        <v>36454.797584779721</v>
      </c>
      <c r="AL140" s="10">
        <f t="shared" si="172"/>
        <v>48.448991990078916</v>
      </c>
      <c r="AM140" s="10">
        <f t="shared" si="173"/>
        <v>10.053995782126222</v>
      </c>
      <c r="AN140" s="10">
        <f t="shared" si="174"/>
        <v>3.3923540110199641</v>
      </c>
      <c r="AO140" s="7">
        <f t="shared" si="175"/>
        <v>8.864793344792378E-3</v>
      </c>
      <c r="AP140" s="7">
        <f t="shared" si="176"/>
        <v>1.116730155592637E-2</v>
      </c>
      <c r="AQ140" s="7">
        <f t="shared" si="177"/>
        <v>1.0130151537525181E-2</v>
      </c>
      <c r="AR140" s="1">
        <f t="shared" si="181"/>
        <v>152019.74544084945</v>
      </c>
      <c r="AS140" s="1">
        <f t="shared" si="182"/>
        <v>53438.611794369492</v>
      </c>
      <c r="AT140" s="1">
        <f t="shared" si="183"/>
        <v>20279.010259269075</v>
      </c>
      <c r="AU140" s="1">
        <f t="shared" si="138"/>
        <v>30403.949088169891</v>
      </c>
      <c r="AV140" s="1">
        <f t="shared" si="139"/>
        <v>10687.7223588739</v>
      </c>
      <c r="AW140" s="1">
        <f t="shared" si="140"/>
        <v>4055.8020518538151</v>
      </c>
      <c r="AX140">
        <v>0.05</v>
      </c>
      <c r="AY140">
        <v>0.05</v>
      </c>
      <c r="AZ140">
        <v>0.05</v>
      </c>
      <c r="BA140">
        <f t="shared" si="184"/>
        <v>5.000000000000001E-2</v>
      </c>
      <c r="BB140">
        <f t="shared" si="190"/>
        <v>2.5000000000000006E-4</v>
      </c>
      <c r="BC140">
        <f t="shared" si="185"/>
        <v>2.5000000000000006E-4</v>
      </c>
      <c r="BD140">
        <f t="shared" si="186"/>
        <v>2.5000000000000006E-4</v>
      </c>
      <c r="BE140">
        <f t="shared" si="187"/>
        <v>38.004936360212369</v>
      </c>
      <c r="BF140">
        <f t="shared" si="188"/>
        <v>13.359652948592377</v>
      </c>
      <c r="BG140">
        <f t="shared" si="189"/>
        <v>5.0697525648172697</v>
      </c>
      <c r="BH140">
        <f t="shared" si="191"/>
        <v>111.9926562745005</v>
      </c>
      <c r="BI140">
        <f t="shared" si="192"/>
        <v>16.637709962473163</v>
      </c>
      <c r="BJ140">
        <f t="shared" si="193"/>
        <v>6.8462353208631122</v>
      </c>
      <c r="BK140" s="7">
        <f t="shared" si="194"/>
        <v>3.6968772633723307E-2</v>
      </c>
      <c r="BL140" s="8">
        <f>BL$3*temperature!$I250+BL$4*temperature!$I250^2+BL$5*temperature!$I250^6</f>
        <v>-10.51616294127507</v>
      </c>
      <c r="BM140" s="8">
        <f>BM$3*temperature!$I250+BM$4*temperature!$I250^2+BM$5*temperature!$I250^6</f>
        <v>-10.654522375730039</v>
      </c>
      <c r="BN140" s="8">
        <f>BN$3*temperature!$I250+BN$4*temperature!$I250^2+BN$5*temperature!$I250^6</f>
        <v>-10.450842506999866</v>
      </c>
      <c r="BO140" s="8"/>
      <c r="BP140" s="8"/>
      <c r="BQ140" s="8"/>
    </row>
    <row r="141" spans="1:69" x14ac:dyDescent="0.3">
      <c r="A141">
        <f t="shared" si="141"/>
        <v>2095</v>
      </c>
      <c r="B141" s="4">
        <f t="shared" si="142"/>
        <v>1164.243968897815</v>
      </c>
      <c r="C141" s="4">
        <f t="shared" si="143"/>
        <v>2958.3517189890485</v>
      </c>
      <c r="D141" s="4">
        <f t="shared" si="144"/>
        <v>4352.4639942832919</v>
      </c>
      <c r="E141" s="11">
        <f t="shared" si="145"/>
        <v>5.249699223459966E-5</v>
      </c>
      <c r="F141" s="11">
        <f t="shared" si="146"/>
        <v>1.0342259491320861E-4</v>
      </c>
      <c r="G141" s="11">
        <f t="shared" si="147"/>
        <v>2.1113354855246388E-4</v>
      </c>
      <c r="H141" s="4">
        <f t="shared" si="148"/>
        <v>152876.0952376849</v>
      </c>
      <c r="I141" s="4">
        <f t="shared" si="149"/>
        <v>53955.294601075693</v>
      </c>
      <c r="J141" s="4">
        <f t="shared" si="150"/>
        <v>20468.521257604043</v>
      </c>
      <c r="K141" s="4">
        <f t="shared" si="151"/>
        <v>131309.32976394295</v>
      </c>
      <c r="L141" s="4">
        <f t="shared" si="152"/>
        <v>18238.296093986326</v>
      </c>
      <c r="M141" s="4">
        <f t="shared" si="153"/>
        <v>4702.7433850086418</v>
      </c>
      <c r="N141" s="11">
        <f t="shared" si="154"/>
        <v>5.5803585283289436E-3</v>
      </c>
      <c r="O141" s="11">
        <f t="shared" si="155"/>
        <v>9.5643050974958399E-3</v>
      </c>
      <c r="P141" s="11">
        <f t="shared" si="156"/>
        <v>9.1321182188333072E-3</v>
      </c>
      <c r="Q141" s="4">
        <f t="shared" si="157"/>
        <v>8592.5420256495054</v>
      </c>
      <c r="R141" s="4">
        <f t="shared" si="158"/>
        <v>11410.809458810019</v>
      </c>
      <c r="S141" s="4">
        <f t="shared" si="159"/>
        <v>5852.7597084110157</v>
      </c>
      <c r="T141" s="4">
        <f t="shared" si="160"/>
        <v>56.205922922679342</v>
      </c>
      <c r="U141" s="4">
        <f t="shared" si="161"/>
        <v>211.48637113701398</v>
      </c>
      <c r="V141" s="4">
        <f t="shared" si="162"/>
        <v>285.93954759857013</v>
      </c>
      <c r="W141" s="11">
        <f t="shared" si="163"/>
        <v>-1.0734613539272964E-2</v>
      </c>
      <c r="X141" s="11">
        <f t="shared" si="164"/>
        <v>-1.217998157191269E-2</v>
      </c>
      <c r="Y141" s="11">
        <f t="shared" si="165"/>
        <v>-9.7425357312937999E-3</v>
      </c>
      <c r="Z141" s="4">
        <f t="shared" si="178"/>
        <v>13452.149488825771</v>
      </c>
      <c r="AA141" s="4">
        <f t="shared" si="179"/>
        <v>32050.909948746325</v>
      </c>
      <c r="AB141" s="4">
        <f t="shared" si="180"/>
        <v>29901.803422633184</v>
      </c>
      <c r="AC141" s="12">
        <f t="shared" si="166"/>
        <v>1.6394523886464711</v>
      </c>
      <c r="AD141" s="12">
        <f t="shared" si="167"/>
        <v>2.9488795160360928</v>
      </c>
      <c r="AE141" s="12">
        <f t="shared" si="168"/>
        <v>5.3752778846435074</v>
      </c>
      <c r="AF141" s="11">
        <f t="shared" si="169"/>
        <v>-4.0504037456468023E-3</v>
      </c>
      <c r="AG141" s="11">
        <f t="shared" si="170"/>
        <v>2.9673830763510267E-4</v>
      </c>
      <c r="AH141" s="11">
        <f t="shared" si="171"/>
        <v>9.7937136394747881E-3</v>
      </c>
      <c r="AI141" s="1">
        <f t="shared" si="135"/>
        <v>284451.3052003968</v>
      </c>
      <c r="AJ141" s="1">
        <f t="shared" si="136"/>
        <v>96749.15559112269</v>
      </c>
      <c r="AK141" s="1">
        <f t="shared" si="137"/>
        <v>36865.119878155565</v>
      </c>
      <c r="AL141" s="10">
        <f t="shared" si="172"/>
        <v>48.874187388816907</v>
      </c>
      <c r="AM141" s="10">
        <f t="shared" si="173"/>
        <v>10.165149024839828</v>
      </c>
      <c r="AN141" s="10">
        <f t="shared" si="174"/>
        <v>3.426375420618522</v>
      </c>
      <c r="AO141" s="7">
        <f t="shared" si="175"/>
        <v>8.7761454113444541E-3</v>
      </c>
      <c r="AP141" s="7">
        <f t="shared" si="176"/>
        <v>1.1055628540367107E-2</v>
      </c>
      <c r="AQ141" s="7">
        <f t="shared" si="177"/>
        <v>1.0028850022149928E-2</v>
      </c>
      <c r="AR141" s="1">
        <f t="shared" si="181"/>
        <v>152876.0952376849</v>
      </c>
      <c r="AS141" s="1">
        <f t="shared" si="182"/>
        <v>53955.294601075693</v>
      </c>
      <c r="AT141" s="1">
        <f t="shared" si="183"/>
        <v>20468.521257604043</v>
      </c>
      <c r="AU141" s="1">
        <f t="shared" si="138"/>
        <v>30575.219047536983</v>
      </c>
      <c r="AV141" s="1">
        <f t="shared" si="139"/>
        <v>10791.058920215139</v>
      </c>
      <c r="AW141" s="1">
        <f t="shared" si="140"/>
        <v>4093.7042515208086</v>
      </c>
      <c r="AX141">
        <v>0.05</v>
      </c>
      <c r="AY141">
        <v>0.05</v>
      </c>
      <c r="AZ141">
        <v>0.05</v>
      </c>
      <c r="BA141">
        <f t="shared" si="184"/>
        <v>0.05</v>
      </c>
      <c r="BB141">
        <f t="shared" si="190"/>
        <v>2.5000000000000006E-4</v>
      </c>
      <c r="BC141">
        <f t="shared" si="185"/>
        <v>2.5000000000000006E-4</v>
      </c>
      <c r="BD141">
        <f t="shared" si="186"/>
        <v>2.5000000000000006E-4</v>
      </c>
      <c r="BE141">
        <f t="shared" si="187"/>
        <v>38.219023809421238</v>
      </c>
      <c r="BF141">
        <f t="shared" si="188"/>
        <v>13.488823650268927</v>
      </c>
      <c r="BG141">
        <f t="shared" si="189"/>
        <v>5.1171303144010123</v>
      </c>
      <c r="BH141">
        <f t="shared" si="191"/>
        <v>113.64436246019548</v>
      </c>
      <c r="BI141">
        <f t="shared" si="192"/>
        <v>16.834247354398801</v>
      </c>
      <c r="BJ141">
        <f t="shared" si="193"/>
        <v>6.8452464114960625</v>
      </c>
      <c r="BK141" s="7">
        <f t="shared" si="194"/>
        <v>3.6769187521494801E-2</v>
      </c>
      <c r="BL141" s="8">
        <f>BL$3*temperature!$I251+BL$4*temperature!$I251^2+BL$5*temperature!$I251^6</f>
        <v>-10.942256048395365</v>
      </c>
      <c r="BM141" s="8">
        <f>BM$3*temperature!$I251+BM$4*temperature!$I251^2+BM$5*temperature!$I251^6</f>
        <v>-10.997587645464449</v>
      </c>
      <c r="BN141" s="8">
        <f>BN$3*temperature!$I251+BN$4*temperature!$I251^2+BN$5*temperature!$I251^6</f>
        <v>-10.729848366113</v>
      </c>
      <c r="BO141" s="8"/>
      <c r="BP141" s="8"/>
      <c r="BQ141" s="8"/>
    </row>
    <row r="142" spans="1:69" x14ac:dyDescent="0.3">
      <c r="A142">
        <f t="shared" si="141"/>
        <v>2096</v>
      </c>
      <c r="B142" s="4">
        <f t="shared" si="142"/>
        <v>1164.3020322390798</v>
      </c>
      <c r="C142" s="4">
        <f t="shared" si="143"/>
        <v>2958.6423813799202</v>
      </c>
      <c r="D142" s="4">
        <f t="shared" si="144"/>
        <v>4353.3369978929486</v>
      </c>
      <c r="E142" s="11">
        <f t="shared" si="145"/>
        <v>4.9872142622869677E-5</v>
      </c>
      <c r="F142" s="11">
        <f t="shared" si="146"/>
        <v>9.8251465167548176E-5</v>
      </c>
      <c r="G142" s="11">
        <f t="shared" si="147"/>
        <v>2.0057687112484069E-4</v>
      </c>
      <c r="H142" s="4">
        <f t="shared" si="148"/>
        <v>153705.16094042605</v>
      </c>
      <c r="I142" s="4">
        <f t="shared" si="149"/>
        <v>54465.413571698875</v>
      </c>
      <c r="J142" s="4">
        <f t="shared" si="150"/>
        <v>20655.957407720671</v>
      </c>
      <c r="K142" s="4">
        <f t="shared" si="151"/>
        <v>132014.85240460697</v>
      </c>
      <c r="L142" s="4">
        <f t="shared" si="152"/>
        <v>18408.920900503032</v>
      </c>
      <c r="M142" s="4">
        <f t="shared" si="153"/>
        <v>4744.8560535787437</v>
      </c>
      <c r="N142" s="11">
        <f t="shared" si="154"/>
        <v>5.3729818127343787E-3</v>
      </c>
      <c r="O142" s="11">
        <f t="shared" si="155"/>
        <v>9.3553041159895045E-3</v>
      </c>
      <c r="P142" s="11">
        <f t="shared" si="156"/>
        <v>8.9549152744221594E-3</v>
      </c>
      <c r="Q142" s="4">
        <f t="shared" si="157"/>
        <v>8546.4025948226972</v>
      </c>
      <c r="R142" s="4">
        <f t="shared" si="158"/>
        <v>11378.395204317301</v>
      </c>
      <c r="S142" s="4">
        <f t="shared" si="159"/>
        <v>5848.81224061595</v>
      </c>
      <c r="T142" s="4">
        <f t="shared" si="160"/>
        <v>55.602574061486216</v>
      </c>
      <c r="U142" s="4">
        <f t="shared" si="161"/>
        <v>208.91047103385446</v>
      </c>
      <c r="V142" s="4">
        <f t="shared" si="162"/>
        <v>283.15377133910107</v>
      </c>
      <c r="W142" s="11">
        <f t="shared" si="163"/>
        <v>-1.0734613539272964E-2</v>
      </c>
      <c r="X142" s="11">
        <f t="shared" si="164"/>
        <v>-1.217998157191269E-2</v>
      </c>
      <c r="Y142" s="11">
        <f t="shared" si="165"/>
        <v>-9.7425357312937999E-3</v>
      </c>
      <c r="Z142" s="4">
        <f t="shared" si="178"/>
        <v>13328.504990857562</v>
      </c>
      <c r="AA142" s="4">
        <f t="shared" si="179"/>
        <v>31976.132889531222</v>
      </c>
      <c r="AB142" s="4">
        <f t="shared" si="180"/>
        <v>30179.906005274963</v>
      </c>
      <c r="AC142" s="12">
        <f t="shared" si="166"/>
        <v>1.6328119445506879</v>
      </c>
      <c r="AD142" s="12">
        <f t="shared" si="167"/>
        <v>2.9497545615531013</v>
      </c>
      <c r="AE142" s="12">
        <f t="shared" si="168"/>
        <v>5.4279218169783077</v>
      </c>
      <c r="AF142" s="11">
        <f t="shared" si="169"/>
        <v>-4.0504037456468023E-3</v>
      </c>
      <c r="AG142" s="11">
        <f t="shared" si="170"/>
        <v>2.9673830763510267E-4</v>
      </c>
      <c r="AH142" s="11">
        <f t="shared" si="171"/>
        <v>9.7937136394747881E-3</v>
      </c>
      <c r="AI142" s="1">
        <f t="shared" si="135"/>
        <v>286581.39372789412</v>
      </c>
      <c r="AJ142" s="1">
        <f t="shared" si="136"/>
        <v>97865.298952225567</v>
      </c>
      <c r="AK142" s="1">
        <f t="shared" si="137"/>
        <v>37272.312141860821</v>
      </c>
      <c r="AL142" s="10">
        <f t="shared" si="172"/>
        <v>49.298825094448603</v>
      </c>
      <c r="AM142" s="10">
        <f t="shared" si="173"/>
        <v>10.276407315399169</v>
      </c>
      <c r="AN142" s="10">
        <f t="shared" si="174"/>
        <v>3.4603943997793563</v>
      </c>
      <c r="AO142" s="7">
        <f t="shared" si="175"/>
        <v>8.6883839572310089E-3</v>
      </c>
      <c r="AP142" s="7">
        <f t="shared" si="176"/>
        <v>1.0945072254963436E-2</v>
      </c>
      <c r="AQ142" s="7">
        <f t="shared" si="177"/>
        <v>9.9285615219284282E-3</v>
      </c>
      <c r="AR142" s="1">
        <f t="shared" si="181"/>
        <v>153705.16094042605</v>
      </c>
      <c r="AS142" s="1">
        <f t="shared" si="182"/>
        <v>54465.413571698875</v>
      </c>
      <c r="AT142" s="1">
        <f t="shared" si="183"/>
        <v>20655.957407720671</v>
      </c>
      <c r="AU142" s="1">
        <f t="shared" si="138"/>
        <v>30741.032188085213</v>
      </c>
      <c r="AV142" s="1">
        <f t="shared" si="139"/>
        <v>10893.082714339776</v>
      </c>
      <c r="AW142" s="1">
        <f t="shared" si="140"/>
        <v>4131.1914815441341</v>
      </c>
      <c r="AX142">
        <v>0.05</v>
      </c>
      <c r="AY142">
        <v>0.05</v>
      </c>
      <c r="AZ142">
        <v>0.05</v>
      </c>
      <c r="BA142">
        <f t="shared" si="184"/>
        <v>0.05</v>
      </c>
      <c r="BB142">
        <f t="shared" si="190"/>
        <v>2.5000000000000006E-4</v>
      </c>
      <c r="BC142">
        <f t="shared" si="185"/>
        <v>2.5000000000000006E-4</v>
      </c>
      <c r="BD142">
        <f t="shared" si="186"/>
        <v>2.5000000000000006E-4</v>
      </c>
      <c r="BE142">
        <f t="shared" si="187"/>
        <v>38.426290235106521</v>
      </c>
      <c r="BF142">
        <f t="shared" si="188"/>
        <v>13.616353392924722</v>
      </c>
      <c r="BG142">
        <f t="shared" si="189"/>
        <v>5.1639893519301685</v>
      </c>
      <c r="BH142">
        <f t="shared" si="191"/>
        <v>115.32063126799086</v>
      </c>
      <c r="BI142">
        <f t="shared" si="192"/>
        <v>17.033145865343368</v>
      </c>
      <c r="BJ142">
        <f t="shared" si="193"/>
        <v>6.84427493051514</v>
      </c>
      <c r="BK142" s="7">
        <f t="shared" si="194"/>
        <v>3.6571225171385197E-2</v>
      </c>
      <c r="BL142" s="8">
        <f>BL$3*temperature!$I252+BL$4*temperature!$I252^2+BL$5*temperature!$I252^6</f>
        <v>-11.372985039053525</v>
      </c>
      <c r="BM142" s="8">
        <f>BM$3*temperature!$I252+BM$4*temperature!$I252^2+BM$5*temperature!$I252^6</f>
        <v>-11.343971182291225</v>
      </c>
      <c r="BN142" s="8">
        <f>BN$3*temperature!$I252+BN$4*temperature!$I252^2+BN$5*temperature!$I252^6</f>
        <v>-11.011214686288188</v>
      </c>
      <c r="BO142" s="8"/>
      <c r="BP142" s="8"/>
      <c r="BQ142" s="8"/>
    </row>
    <row r="143" spans="1:69" x14ac:dyDescent="0.3">
      <c r="A143">
        <f t="shared" si="141"/>
        <v>2097</v>
      </c>
      <c r="B143" s="4">
        <f t="shared" si="142"/>
        <v>1164.3571951642373</v>
      </c>
      <c r="C143" s="4">
        <f t="shared" si="143"/>
        <v>2958.9185377813533</v>
      </c>
      <c r="D143" s="4">
        <f t="shared" si="144"/>
        <v>4354.1665176712386</v>
      </c>
      <c r="E143" s="11">
        <f t="shared" si="145"/>
        <v>4.737853549172619E-5</v>
      </c>
      <c r="F143" s="11">
        <f t="shared" si="146"/>
        <v>9.3338891909170766E-5</v>
      </c>
      <c r="G143" s="11">
        <f t="shared" si="147"/>
        <v>1.9054802756859865E-4</v>
      </c>
      <c r="H143" s="4">
        <f t="shared" si="148"/>
        <v>154506.72026521363</v>
      </c>
      <c r="I143" s="4">
        <f t="shared" si="149"/>
        <v>54968.816216461018</v>
      </c>
      <c r="J143" s="4">
        <f t="shared" si="150"/>
        <v>20841.281702340744</v>
      </c>
      <c r="K143" s="4">
        <f t="shared" si="151"/>
        <v>132697.0116274498</v>
      </c>
      <c r="L143" s="4">
        <f t="shared" si="152"/>
        <v>18577.33341238842</v>
      </c>
      <c r="M143" s="4">
        <f t="shared" si="153"/>
        <v>4786.5146217438178</v>
      </c>
      <c r="N143" s="11">
        <f t="shared" si="154"/>
        <v>5.1672914859013375E-3</v>
      </c>
      <c r="O143" s="11">
        <f t="shared" si="155"/>
        <v>9.1484184649186506E-3</v>
      </c>
      <c r="P143" s="11">
        <f t="shared" si="156"/>
        <v>8.7797327663192704E-3</v>
      </c>
      <c r="Q143" s="4">
        <f t="shared" si="157"/>
        <v>8498.7505991044127</v>
      </c>
      <c r="R143" s="4">
        <f t="shared" si="158"/>
        <v>11343.691723087035</v>
      </c>
      <c r="S143" s="4">
        <f t="shared" si="159"/>
        <v>5843.7940090969023</v>
      </c>
      <c r="T143" s="4">
        <f t="shared" si="160"/>
        <v>55.005701917147356</v>
      </c>
      <c r="U143" s="4">
        <f t="shared" si="161"/>
        <v>206.3659453464825</v>
      </c>
      <c r="V143" s="4">
        <f t="shared" si="162"/>
        <v>280.39513560437928</v>
      </c>
      <c r="W143" s="11">
        <f t="shared" si="163"/>
        <v>-1.0734613539272964E-2</v>
      </c>
      <c r="X143" s="11">
        <f t="shared" si="164"/>
        <v>-1.217998157191269E-2</v>
      </c>
      <c r="Y143" s="11">
        <f t="shared" si="165"/>
        <v>-9.7425357312937999E-3</v>
      </c>
      <c r="Z143" s="4">
        <f t="shared" si="178"/>
        <v>13203.238889294995</v>
      </c>
      <c r="AA143" s="4">
        <f t="shared" si="179"/>
        <v>31894.761089046286</v>
      </c>
      <c r="AB143" s="4">
        <f t="shared" si="180"/>
        <v>30454.924789930275</v>
      </c>
      <c r="AC143" s="12">
        <f t="shared" si="166"/>
        <v>1.626198396934543</v>
      </c>
      <c r="AD143" s="12">
        <f t="shared" si="167"/>
        <v>2.9506298667296353</v>
      </c>
      <c r="AE143" s="12">
        <f t="shared" si="168"/>
        <v>5.4810813289112508</v>
      </c>
      <c r="AF143" s="11">
        <f t="shared" si="169"/>
        <v>-4.0504037456468023E-3</v>
      </c>
      <c r="AG143" s="11">
        <f t="shared" si="170"/>
        <v>2.9673830763510267E-4</v>
      </c>
      <c r="AH143" s="11">
        <f t="shared" si="171"/>
        <v>9.7937136394747881E-3</v>
      </c>
      <c r="AI143" s="1">
        <f t="shared" si="135"/>
        <v>288664.2865431899</v>
      </c>
      <c r="AJ143" s="1">
        <f t="shared" si="136"/>
        <v>98971.851771342786</v>
      </c>
      <c r="AK143" s="1">
        <f t="shared" si="137"/>
        <v>37676.272409218873</v>
      </c>
      <c r="AL143" s="10">
        <f t="shared" si="172"/>
        <v>49.722868944298938</v>
      </c>
      <c r="AM143" s="10">
        <f t="shared" si="173"/>
        <v>10.387758575781763</v>
      </c>
      <c r="AN143" s="10">
        <f t="shared" si="174"/>
        <v>3.4944075710808185</v>
      </c>
      <c r="AO143" s="7">
        <f t="shared" si="175"/>
        <v>8.6015001176586985E-3</v>
      </c>
      <c r="AP143" s="7">
        <f t="shared" si="176"/>
        <v>1.0835621532413801E-2</v>
      </c>
      <c r="AQ143" s="7">
        <f t="shared" si="177"/>
        <v>9.8292759067091437E-3</v>
      </c>
      <c r="AR143" s="1">
        <f t="shared" si="181"/>
        <v>154506.72026521363</v>
      </c>
      <c r="AS143" s="1">
        <f t="shared" si="182"/>
        <v>54968.816216461018</v>
      </c>
      <c r="AT143" s="1">
        <f t="shared" si="183"/>
        <v>20841.281702340744</v>
      </c>
      <c r="AU143" s="1">
        <f t="shared" si="138"/>
        <v>30901.344053042729</v>
      </c>
      <c r="AV143" s="1">
        <f t="shared" si="139"/>
        <v>10993.763243292204</v>
      </c>
      <c r="AW143" s="1">
        <f t="shared" si="140"/>
        <v>4168.2563404681487</v>
      </c>
      <c r="AX143">
        <v>0.05</v>
      </c>
      <c r="AY143">
        <v>0.05</v>
      </c>
      <c r="AZ143">
        <v>0.05</v>
      </c>
      <c r="BA143">
        <f t="shared" si="184"/>
        <v>5.000000000000001E-2</v>
      </c>
      <c r="BB143">
        <f t="shared" si="190"/>
        <v>2.5000000000000006E-4</v>
      </c>
      <c r="BC143">
        <f t="shared" si="185"/>
        <v>2.5000000000000006E-4</v>
      </c>
      <c r="BD143">
        <f t="shared" si="186"/>
        <v>2.5000000000000006E-4</v>
      </c>
      <c r="BE143">
        <f t="shared" si="187"/>
        <v>38.626680066303415</v>
      </c>
      <c r="BF143">
        <f t="shared" si="188"/>
        <v>13.742204054115257</v>
      </c>
      <c r="BG143">
        <f t="shared" si="189"/>
        <v>5.2103204255851869</v>
      </c>
      <c r="BH143">
        <f t="shared" si="191"/>
        <v>117.02183196161479</v>
      </c>
      <c r="BI143">
        <f t="shared" si="192"/>
        <v>17.234434226672775</v>
      </c>
      <c r="BJ143">
        <f t="shared" si="193"/>
        <v>6.843320693154948</v>
      </c>
      <c r="BK143" s="7">
        <f t="shared" si="194"/>
        <v>3.6374909180532294E-2</v>
      </c>
      <c r="BL143" s="8">
        <f>BL$3*temperature!$I253+BL$4*temperature!$I253^2+BL$5*temperature!$I253^6</f>
        <v>-11.808219314807275</v>
      </c>
      <c r="BM143" s="8">
        <f>BM$3*temperature!$I253+BM$4*temperature!$I253^2+BM$5*temperature!$I253^6</f>
        <v>-11.693572657094734</v>
      </c>
      <c r="BN143" s="8">
        <f>BN$3*temperature!$I253+BN$4*temperature!$I253^2+BN$5*temperature!$I253^6</f>
        <v>-11.294863808285513</v>
      </c>
      <c r="BO143" s="8"/>
      <c r="BP143" s="8"/>
      <c r="BQ143" s="8"/>
    </row>
    <row r="144" spans="1:69" x14ac:dyDescent="0.3">
      <c r="A144">
        <f t="shared" si="141"/>
        <v>2098</v>
      </c>
      <c r="B144" s="4">
        <f t="shared" si="142"/>
        <v>1164.4096024259986</v>
      </c>
      <c r="C144" s="4">
        <f t="shared" si="143"/>
        <v>2959.1809108500406</v>
      </c>
      <c r="D144" s="4">
        <f t="shared" si="144"/>
        <v>4354.9547116208032</v>
      </c>
      <c r="E144" s="11">
        <f t="shared" si="145"/>
        <v>4.5009608717139881E-5</v>
      </c>
      <c r="F144" s="11">
        <f t="shared" si="146"/>
        <v>8.8671947313712221E-5</v>
      </c>
      <c r="G144" s="11">
        <f t="shared" si="147"/>
        <v>1.8102062619016873E-4</v>
      </c>
      <c r="H144" s="4">
        <f t="shared" si="148"/>
        <v>155280.57251272156</v>
      </c>
      <c r="I144" s="4">
        <f t="shared" si="149"/>
        <v>55465.356105515792</v>
      </c>
      <c r="J144" s="4">
        <f t="shared" si="150"/>
        <v>21024.458846160469</v>
      </c>
      <c r="K144" s="4">
        <f t="shared" si="151"/>
        <v>133355.62691101222</v>
      </c>
      <c r="L144" s="4">
        <f t="shared" si="152"/>
        <v>18743.482665134885</v>
      </c>
      <c r="M144" s="4">
        <f t="shared" si="153"/>
        <v>4827.7100999600752</v>
      </c>
      <c r="N144" s="11">
        <f t="shared" si="154"/>
        <v>4.9633015505390343E-3</v>
      </c>
      <c r="O144" s="11">
        <f t="shared" si="155"/>
        <v>8.943654563235981E-3</v>
      </c>
      <c r="P144" s="11">
        <f t="shared" si="156"/>
        <v>8.6065710588489885E-3</v>
      </c>
      <c r="Q144" s="4">
        <f t="shared" si="157"/>
        <v>8449.629149280101</v>
      </c>
      <c r="R144" s="4">
        <f t="shared" si="158"/>
        <v>11306.746620948175</v>
      </c>
      <c r="S144" s="4">
        <f t="shared" si="159"/>
        <v>5837.7222213117402</v>
      </c>
      <c r="T144" s="4">
        <f t="shared" si="160"/>
        <v>54.41523696461033</v>
      </c>
      <c r="U144" s="4">
        <f t="shared" si="161"/>
        <v>203.85241193509199</v>
      </c>
      <c r="V144" s="4">
        <f t="shared" si="162"/>
        <v>277.66337597687266</v>
      </c>
      <c r="W144" s="11">
        <f t="shared" si="163"/>
        <v>-1.0734613539272964E-2</v>
      </c>
      <c r="X144" s="11">
        <f t="shared" si="164"/>
        <v>-1.217998157191269E-2</v>
      </c>
      <c r="Y144" s="11">
        <f t="shared" si="165"/>
        <v>-9.7425357312937999E-3</v>
      </c>
      <c r="Z144" s="4">
        <f t="shared" si="178"/>
        <v>13076.441600597596</v>
      </c>
      <c r="AA144" s="4">
        <f t="shared" si="179"/>
        <v>31806.919348793639</v>
      </c>
      <c r="AB144" s="4">
        <f t="shared" si="180"/>
        <v>30726.805623498953</v>
      </c>
      <c r="AC144" s="12">
        <f t="shared" si="166"/>
        <v>1.6196116368564346</v>
      </c>
      <c r="AD144" s="12">
        <f t="shared" si="167"/>
        <v>2.9515054316427465</v>
      </c>
      <c r="AE144" s="12">
        <f t="shared" si="168"/>
        <v>5.5347614698812793</v>
      </c>
      <c r="AF144" s="11">
        <f t="shared" si="169"/>
        <v>-4.0504037456468023E-3</v>
      </c>
      <c r="AG144" s="11">
        <f t="shared" si="170"/>
        <v>2.9673830763510267E-4</v>
      </c>
      <c r="AH144" s="11">
        <f t="shared" si="171"/>
        <v>9.7937136394747881E-3</v>
      </c>
      <c r="AI144" s="1">
        <f t="shared" si="135"/>
        <v>290699.20194191363</v>
      </c>
      <c r="AJ144" s="1">
        <f t="shared" si="136"/>
        <v>100068.42983750071</v>
      </c>
      <c r="AK144" s="1">
        <f t="shared" si="137"/>
        <v>38076.901508765135</v>
      </c>
      <c r="AL144" s="10">
        <f t="shared" si="172"/>
        <v>50.146283294742908</v>
      </c>
      <c r="AM144" s="10">
        <f t="shared" si="173"/>
        <v>10.499190818074046</v>
      </c>
      <c r="AN144" s="10">
        <f t="shared" si="174"/>
        <v>3.5284115922659987</v>
      </c>
      <c r="AO144" s="7">
        <f t="shared" si="175"/>
        <v>8.5154851164821119E-3</v>
      </c>
      <c r="AP144" s="7">
        <f t="shared" si="176"/>
        <v>1.0727265317089663E-2</v>
      </c>
      <c r="AQ144" s="7">
        <f t="shared" si="177"/>
        <v>9.7309831476420517E-3</v>
      </c>
      <c r="AR144" s="1">
        <f t="shared" si="181"/>
        <v>155280.57251272156</v>
      </c>
      <c r="AS144" s="1">
        <f t="shared" si="182"/>
        <v>55465.356105515792</v>
      </c>
      <c r="AT144" s="1">
        <f t="shared" si="183"/>
        <v>21024.458846160469</v>
      </c>
      <c r="AU144" s="1">
        <f t="shared" si="138"/>
        <v>31056.114502544311</v>
      </c>
      <c r="AV144" s="1">
        <f t="shared" si="139"/>
        <v>11093.071221103159</v>
      </c>
      <c r="AW144" s="1">
        <f t="shared" si="140"/>
        <v>4204.8917692320938</v>
      </c>
      <c r="AX144">
        <v>0.05</v>
      </c>
      <c r="AY144">
        <v>0.05</v>
      </c>
      <c r="AZ144">
        <v>0.05</v>
      </c>
      <c r="BA144">
        <f t="shared" si="184"/>
        <v>0.05</v>
      </c>
      <c r="BB144">
        <f t="shared" si="190"/>
        <v>2.5000000000000006E-4</v>
      </c>
      <c r="BC144">
        <f t="shared" si="185"/>
        <v>2.5000000000000006E-4</v>
      </c>
      <c r="BD144">
        <f t="shared" si="186"/>
        <v>2.5000000000000006E-4</v>
      </c>
      <c r="BE144">
        <f t="shared" si="187"/>
        <v>38.820143128180398</v>
      </c>
      <c r="BF144">
        <f t="shared" si="188"/>
        <v>13.866339026378951</v>
      </c>
      <c r="BG144">
        <f t="shared" si="189"/>
        <v>5.2561147115401186</v>
      </c>
      <c r="BH144">
        <f t="shared" si="191"/>
        <v>118.74833938433621</v>
      </c>
      <c r="BI144">
        <f t="shared" si="192"/>
        <v>17.438141524265369</v>
      </c>
      <c r="BJ144">
        <f t="shared" si="193"/>
        <v>6.8423835213386415</v>
      </c>
      <c r="BK144" s="7">
        <f t="shared" si="194"/>
        <v>3.6180261922828388E-2</v>
      </c>
      <c r="BL144" s="8">
        <f>BL$3*temperature!$I254+BL$4*temperature!$I254^2+BL$5*temperature!$I254^6</f>
        <v>-12.247826799792826</v>
      </c>
      <c r="BM144" s="8">
        <f>BM$3*temperature!$I254+BM$4*temperature!$I254^2+BM$5*temperature!$I254^6</f>
        <v>-12.046290752569597</v>
      </c>
      <c r="BN144" s="8">
        <f>BN$3*temperature!$I254+BN$4*temperature!$I254^2+BN$5*temperature!$I254^6</f>
        <v>-11.580717433565335</v>
      </c>
      <c r="BO144" s="8"/>
      <c r="BP144" s="8"/>
      <c r="BQ144" s="8"/>
    </row>
    <row r="145" spans="1:69" x14ac:dyDescent="0.3">
      <c r="A145">
        <f t="shared" si="141"/>
        <v>2099</v>
      </c>
      <c r="B145" s="4">
        <f t="shared" si="142"/>
        <v>1164.4593915655607</v>
      </c>
      <c r="C145" s="4">
        <f t="shared" si="143"/>
        <v>2959.4301873671679</v>
      </c>
      <c r="D145" s="4">
        <f t="shared" si="144"/>
        <v>4355.7036314182842</v>
      </c>
      <c r="E145" s="11">
        <f t="shared" si="145"/>
        <v>4.2759128281282883E-5</v>
      </c>
      <c r="F145" s="11">
        <f t="shared" si="146"/>
        <v>8.42383499480266E-5</v>
      </c>
      <c r="G145" s="11">
        <f t="shared" si="147"/>
        <v>1.7196959488066028E-4</v>
      </c>
      <c r="H145" s="4">
        <f t="shared" si="148"/>
        <v>156026.53851525273</v>
      </c>
      <c r="I145" s="4">
        <f t="shared" si="149"/>
        <v>55954.892945354732</v>
      </c>
      <c r="J145" s="4">
        <f t="shared" si="150"/>
        <v>21205.455265057004</v>
      </c>
      <c r="K145" s="4">
        <f t="shared" si="151"/>
        <v>133990.53642006565</v>
      </c>
      <c r="L145" s="4">
        <f t="shared" si="152"/>
        <v>18907.319788859262</v>
      </c>
      <c r="M145" s="4">
        <f t="shared" si="153"/>
        <v>4868.4339109068778</v>
      </c>
      <c r="N145" s="11">
        <f t="shared" si="154"/>
        <v>4.7610252657512842E-3</v>
      </c>
      <c r="O145" s="11">
        <f t="shared" si="155"/>
        <v>8.7410182329206165E-3</v>
      </c>
      <c r="P145" s="11">
        <f t="shared" si="156"/>
        <v>8.4354300700739682E-3</v>
      </c>
      <c r="Q145" s="4">
        <f t="shared" si="157"/>
        <v>8399.0818240680655</v>
      </c>
      <c r="R145" s="4">
        <f t="shared" si="158"/>
        <v>11267.608440863807</v>
      </c>
      <c r="S145" s="4">
        <f t="shared" si="159"/>
        <v>5830.6144590687118</v>
      </c>
      <c r="T145" s="4">
        <f t="shared" si="160"/>
        <v>53.83111042514728</v>
      </c>
      <c r="U145" s="4">
        <f t="shared" si="161"/>
        <v>201.36949331433263</v>
      </c>
      <c r="V145" s="4">
        <f t="shared" si="162"/>
        <v>274.95823061514631</v>
      </c>
      <c r="W145" s="11">
        <f t="shared" si="163"/>
        <v>-1.0734613539272964E-2</v>
      </c>
      <c r="X145" s="11">
        <f t="shared" si="164"/>
        <v>-1.217998157191269E-2</v>
      </c>
      <c r="Y145" s="11">
        <f t="shared" si="165"/>
        <v>-9.7425357312937999E-3</v>
      </c>
      <c r="Z145" s="4">
        <f t="shared" si="178"/>
        <v>12948.203073048911</v>
      </c>
      <c r="AA145" s="4">
        <f t="shared" si="179"/>
        <v>31712.735454496324</v>
      </c>
      <c r="AB145" s="4">
        <f t="shared" si="180"/>
        <v>30995.496886392993</v>
      </c>
      <c r="AC145" s="12">
        <f t="shared" si="166"/>
        <v>1.6130515558160181</v>
      </c>
      <c r="AD145" s="12">
        <f t="shared" si="167"/>
        <v>2.9523812563695078</v>
      </c>
      <c r="AE145" s="12">
        <f t="shared" si="168"/>
        <v>5.5889673387800949</v>
      </c>
      <c r="AF145" s="11">
        <f t="shared" si="169"/>
        <v>-4.0504037456468023E-3</v>
      </c>
      <c r="AG145" s="11">
        <f t="shared" si="170"/>
        <v>2.9673830763510267E-4</v>
      </c>
      <c r="AH145" s="11">
        <f t="shared" si="171"/>
        <v>9.7937136394747881E-3</v>
      </c>
      <c r="AI145" s="1">
        <f t="shared" si="135"/>
        <v>292685.39625026658</v>
      </c>
      <c r="AJ145" s="1">
        <f t="shared" si="136"/>
        <v>101154.6580748538</v>
      </c>
      <c r="AK145" s="1">
        <f t="shared" si="137"/>
        <v>38474.103127120718</v>
      </c>
      <c r="AL145" s="10">
        <f t="shared" si="172"/>
        <v>50.569033024495752</v>
      </c>
      <c r="AM145" s="10">
        <f t="shared" si="173"/>
        <v>10.610692147539076</v>
      </c>
      <c r="AN145" s="10">
        <f t="shared" si="174"/>
        <v>3.5624031568708614</v>
      </c>
      <c r="AO145" s="7">
        <f t="shared" si="175"/>
        <v>8.4303302653172905E-3</v>
      </c>
      <c r="AP145" s="7">
        <f t="shared" si="176"/>
        <v>1.0619992663918767E-2</v>
      </c>
      <c r="AQ145" s="7">
        <f t="shared" si="177"/>
        <v>9.6336733161656307E-3</v>
      </c>
      <c r="AR145" s="1">
        <f t="shared" si="181"/>
        <v>156026.53851525273</v>
      </c>
      <c r="AS145" s="1">
        <f t="shared" si="182"/>
        <v>55954.892945354732</v>
      </c>
      <c r="AT145" s="1">
        <f t="shared" si="183"/>
        <v>21205.455265057004</v>
      </c>
      <c r="AU145" s="1">
        <f t="shared" si="138"/>
        <v>31205.307703050548</v>
      </c>
      <c r="AV145" s="1">
        <f t="shared" si="139"/>
        <v>11190.978589070946</v>
      </c>
      <c r="AW145" s="1">
        <f t="shared" si="140"/>
        <v>4241.0910530114006</v>
      </c>
      <c r="AX145">
        <v>0.05</v>
      </c>
      <c r="AY145">
        <v>0.05</v>
      </c>
      <c r="AZ145">
        <v>0.05</v>
      </c>
      <c r="BA145">
        <f t="shared" si="184"/>
        <v>0.05</v>
      </c>
      <c r="BB145">
        <f t="shared" si="190"/>
        <v>2.5000000000000006E-4</v>
      </c>
      <c r="BC145">
        <f t="shared" si="185"/>
        <v>2.5000000000000006E-4</v>
      </c>
      <c r="BD145">
        <f t="shared" si="186"/>
        <v>2.5000000000000006E-4</v>
      </c>
      <c r="BE145">
        <f t="shared" si="187"/>
        <v>39.006634628813195</v>
      </c>
      <c r="BF145">
        <f t="shared" si="188"/>
        <v>13.988723236338686</v>
      </c>
      <c r="BG145">
        <f t="shared" si="189"/>
        <v>5.301363816264252</v>
      </c>
      <c r="BH145">
        <f t="shared" si="191"/>
        <v>120.50053403936397</v>
      </c>
      <c r="BI145">
        <f t="shared" si="192"/>
        <v>17.64429720218957</v>
      </c>
      <c r="BJ145">
        <f t="shared" si="193"/>
        <v>6.8414632431223232</v>
      </c>
      <c r="BK145" s="7">
        <f t="shared" si="194"/>
        <v>3.5987304567076633E-2</v>
      </c>
      <c r="BL145" s="8">
        <f>BL$3*temperature!$I255+BL$4*temperature!$I255^2+BL$5*temperature!$I255^6</f>
        <v>-12.691674102560459</v>
      </c>
      <c r="BM145" s="8">
        <f>BM$3*temperature!$I255+BM$4*temperature!$I255^2+BM$5*temperature!$I255^6</f>
        <v>-12.402023283733456</v>
      </c>
      <c r="BN145" s="8">
        <f>BN$3*temperature!$I255+BN$4*temperature!$I255^2+BN$5*temperature!$I255^6</f>
        <v>-11.868696714307688</v>
      </c>
      <c r="BO145" s="8"/>
      <c r="BP145" s="8"/>
      <c r="BQ145" s="8"/>
    </row>
    <row r="146" spans="1:69" x14ac:dyDescent="0.3">
      <c r="A146">
        <f t="shared" si="141"/>
        <v>2100</v>
      </c>
      <c r="B146" s="4">
        <f t="shared" si="142"/>
        <v>1164.5066932706379</v>
      </c>
      <c r="C146" s="4">
        <f t="shared" si="143"/>
        <v>2959.6670200071494</v>
      </c>
      <c r="D146" s="4">
        <f t="shared" si="144"/>
        <v>4356.4152275777533</v>
      </c>
      <c r="E146" s="11">
        <f t="shared" si="145"/>
        <v>4.0621171867218736E-5</v>
      </c>
      <c r="F146" s="11">
        <f t="shared" si="146"/>
        <v>8.0026432450625273E-5</v>
      </c>
      <c r="G146" s="11">
        <f t="shared" si="147"/>
        <v>1.6337111513662725E-4</v>
      </c>
      <c r="H146" s="4">
        <f t="shared" si="148"/>
        <v>156744.46055036937</v>
      </c>
      <c r="I146" s="4">
        <f t="shared" si="149"/>
        <v>56437.292644358386</v>
      </c>
      <c r="J146" s="4">
        <f t="shared" si="150"/>
        <v>21384.239112669035</v>
      </c>
      <c r="K146" s="4">
        <f t="shared" si="151"/>
        <v>134601.59693040175</v>
      </c>
      <c r="L146" s="4">
        <f t="shared" si="152"/>
        <v>19068.798031280578</v>
      </c>
      <c r="M146" s="4">
        <f t="shared" si="153"/>
        <v>4908.6778912392756</v>
      </c>
      <c r="N146" s="11">
        <f t="shared" si="154"/>
        <v>4.5604751399785926E-3</v>
      </c>
      <c r="O146" s="11">
        <f t="shared" si="155"/>
        <v>8.5405146908481555E-3</v>
      </c>
      <c r="P146" s="11">
        <f t="shared" si="156"/>
        <v>8.2663092626642509E-3</v>
      </c>
      <c r="Q146" s="4">
        <f t="shared" si="157"/>
        <v>8347.1526112756965</v>
      </c>
      <c r="R146" s="4">
        <f t="shared" si="158"/>
        <v>11226.326590147533</v>
      </c>
      <c r="S146" s="4">
        <f t="shared" si="159"/>
        <v>5822.4886553155857</v>
      </c>
      <c r="T146" s="4">
        <f t="shared" si="160"/>
        <v>53.253254258343397</v>
      </c>
      <c r="U146" s="4">
        <f t="shared" si="161"/>
        <v>198.91681659661867</v>
      </c>
      <c r="V146" s="4">
        <f t="shared" si="162"/>
        <v>272.27944022876494</v>
      </c>
      <c r="W146" s="11">
        <f t="shared" si="163"/>
        <v>-1.0734613539272964E-2</v>
      </c>
      <c r="X146" s="11">
        <f t="shared" si="164"/>
        <v>-1.217998157191269E-2</v>
      </c>
      <c r="Y146" s="11">
        <f t="shared" si="165"/>
        <v>-9.7425357312937999E-3</v>
      </c>
      <c r="Z146" s="4">
        <f t="shared" si="178"/>
        <v>12818.612692210671</v>
      </c>
      <c r="AA146" s="4">
        <f t="shared" si="179"/>
        <v>31612.339976180894</v>
      </c>
      <c r="AB146" s="4">
        <f t="shared" si="180"/>
        <v>31260.949505549488</v>
      </c>
      <c r="AC146" s="12">
        <f t="shared" si="166"/>
        <v>1.6065180457524195</v>
      </c>
      <c r="AD146" s="12">
        <f t="shared" si="167"/>
        <v>2.9532573409870166</v>
      </c>
      <c r="AE146" s="12">
        <f t="shared" si="168"/>
        <v>5.643704084436485</v>
      </c>
      <c r="AF146" s="11">
        <f t="shared" si="169"/>
        <v>-4.0504037456468023E-3</v>
      </c>
      <c r="AG146" s="11">
        <f t="shared" si="170"/>
        <v>2.9673830763510267E-4</v>
      </c>
      <c r="AH146" s="11">
        <f t="shared" si="171"/>
        <v>9.7937136394747881E-3</v>
      </c>
      <c r="AI146" s="1">
        <f t="shared" si="135"/>
        <v>294622.1643282905</v>
      </c>
      <c r="AJ146" s="1">
        <f t="shared" si="136"/>
        <v>102230.17085643936</v>
      </c>
      <c r="AK146" s="1">
        <f t="shared" si="137"/>
        <v>38867.783867420047</v>
      </c>
      <c r="AL146" s="10">
        <f t="shared" si="172"/>
        <v>50.991083537594044</v>
      </c>
      <c r="AM146" s="10">
        <f t="shared" si="173"/>
        <v>10.722250765577382</v>
      </c>
      <c r="AN146" s="10">
        <f t="shared" si="174"/>
        <v>3.5963789948222948</v>
      </c>
      <c r="AO146" s="7">
        <f t="shared" si="175"/>
        <v>8.346026962664118E-3</v>
      </c>
      <c r="AP146" s="7">
        <f t="shared" si="176"/>
        <v>1.0513792737279579E-2</v>
      </c>
      <c r="AQ146" s="7">
        <f t="shared" si="177"/>
        <v>9.5373365830039736E-3</v>
      </c>
      <c r="AR146" s="1">
        <f t="shared" si="181"/>
        <v>156744.46055036937</v>
      </c>
      <c r="AS146" s="1">
        <f t="shared" si="182"/>
        <v>56437.292644358386</v>
      </c>
      <c r="AT146" s="1">
        <f t="shared" si="183"/>
        <v>21384.239112669035</v>
      </c>
      <c r="AU146" s="1">
        <f t="shared" si="138"/>
        <v>31348.892110073877</v>
      </c>
      <c r="AV146" s="1">
        <f t="shared" si="139"/>
        <v>11287.458528871677</v>
      </c>
      <c r="AW146" s="1">
        <f t="shared" si="140"/>
        <v>4276.8478225338067</v>
      </c>
      <c r="AX146">
        <v>0.05</v>
      </c>
      <c r="AY146">
        <v>0.05</v>
      </c>
      <c r="AZ146">
        <v>0.05</v>
      </c>
      <c r="BA146">
        <f t="shared" si="184"/>
        <v>0.05</v>
      </c>
      <c r="BB146">
        <f t="shared" si="190"/>
        <v>2.5000000000000006E-4</v>
      </c>
      <c r="BC146">
        <f t="shared" si="185"/>
        <v>2.5000000000000006E-4</v>
      </c>
      <c r="BD146">
        <f t="shared" si="186"/>
        <v>2.5000000000000006E-4</v>
      </c>
      <c r="BE146">
        <f t="shared" si="187"/>
        <v>39.186115137592353</v>
      </c>
      <c r="BF146">
        <f t="shared" si="188"/>
        <v>14.1093231610896</v>
      </c>
      <c r="BG146">
        <f t="shared" si="189"/>
        <v>5.3460597781672599</v>
      </c>
      <c r="BH146">
        <f t="shared" si="191"/>
        <v>122.27880217148333</v>
      </c>
      <c r="BI146">
        <f t="shared" si="192"/>
        <v>17.852931066438767</v>
      </c>
      <c r="BJ146">
        <f t="shared" si="193"/>
        <v>6.840559692172139</v>
      </c>
      <c r="BK146" s="7">
        <f t="shared" si="194"/>
        <v>3.5796057095354578E-2</v>
      </c>
      <c r="BL146" s="8">
        <f>BL$3*temperature!$I256+BL$4*temperature!$I256^2+BL$5*temperature!$I256^6</f>
        <v>-13.139626675993995</v>
      </c>
      <c r="BM146" s="8">
        <f>BM$3*temperature!$I256+BM$4*temperature!$I256^2+BM$5*temperature!$I256^6</f>
        <v>-12.76066731684835</v>
      </c>
      <c r="BN146" s="8">
        <f>BN$3*temperature!$I256+BN$4*temperature!$I256^2+BN$5*temperature!$I256^6</f>
        <v>-12.158722342097914</v>
      </c>
      <c r="BO146" s="8"/>
      <c r="BP146" s="8"/>
      <c r="BQ146" s="8"/>
    </row>
    <row r="147" spans="1:69" x14ac:dyDescent="0.3">
      <c r="A147">
        <f t="shared" si="141"/>
        <v>2101</v>
      </c>
      <c r="B147" s="4">
        <f t="shared" si="142"/>
        <v>1164.5516317158392</v>
      </c>
      <c r="C147" s="4">
        <f t="shared" si="143"/>
        <v>2959.8920290203596</v>
      </c>
      <c r="D147" s="4">
        <f t="shared" si="144"/>
        <v>4357.0913543707948</v>
      </c>
      <c r="E147" s="11">
        <f t="shared" si="145"/>
        <v>3.8590113273857797E-5</v>
      </c>
      <c r="F147" s="11">
        <f t="shared" si="146"/>
        <v>7.6025110828094008E-5</v>
      </c>
      <c r="G147" s="11">
        <f t="shared" si="147"/>
        <v>1.5520255937979588E-4</v>
      </c>
      <c r="H147" s="4">
        <f t="shared" si="148"/>
        <v>157434.20222198797</v>
      </c>
      <c r="I147" s="4">
        <f t="shared" si="149"/>
        <v>56912.42736758641</v>
      </c>
      <c r="J147" s="4">
        <f t="shared" si="150"/>
        <v>21560.780274387504</v>
      </c>
      <c r="K147" s="4">
        <f t="shared" si="151"/>
        <v>135188.68372544885</v>
      </c>
      <c r="L147" s="4">
        <f t="shared" si="152"/>
        <v>19227.872776975182</v>
      </c>
      <c r="M147" s="4">
        <f t="shared" si="153"/>
        <v>4948.4342926982499</v>
      </c>
      <c r="N147" s="11">
        <f t="shared" si="154"/>
        <v>4.3616629255198713E-3</v>
      </c>
      <c r="O147" s="11">
        <f t="shared" si="155"/>
        <v>8.3421485420138719E-3</v>
      </c>
      <c r="P147" s="11">
        <f t="shared" si="156"/>
        <v>8.0992076359154286E-3</v>
      </c>
      <c r="Q147" s="4">
        <f t="shared" si="157"/>
        <v>8293.8858494839424</v>
      </c>
      <c r="R147" s="4">
        <f t="shared" si="158"/>
        <v>11182.951267849201</v>
      </c>
      <c r="S147" s="4">
        <f t="shared" si="159"/>
        <v>5813.3630708778483</v>
      </c>
      <c r="T147" s="4">
        <f t="shared" si="160"/>
        <v>52.681601154171439</v>
      </c>
      <c r="U147" s="4">
        <f t="shared" si="161"/>
        <v>196.49401343612831</v>
      </c>
      <c r="V147" s="4">
        <f t="shared" si="162"/>
        <v>269.62674805343954</v>
      </c>
      <c r="W147" s="11">
        <f t="shared" si="163"/>
        <v>-1.0734613539272964E-2</v>
      </c>
      <c r="X147" s="11">
        <f t="shared" si="164"/>
        <v>-1.217998157191269E-2</v>
      </c>
      <c r="Y147" s="11">
        <f t="shared" si="165"/>
        <v>-9.7425357312937999E-3</v>
      </c>
      <c r="Z147" s="4">
        <f t="shared" si="178"/>
        <v>12687.759189290709</v>
      </c>
      <c r="AA147" s="4">
        <f t="shared" si="179"/>
        <v>31505.866067932278</v>
      </c>
      <c r="AB147" s="4">
        <f t="shared" si="180"/>
        <v>31523.116963568937</v>
      </c>
      <c r="AC147" s="12">
        <f t="shared" si="166"/>
        <v>1.6000109990424547</v>
      </c>
      <c r="AD147" s="12">
        <f t="shared" si="167"/>
        <v>2.9541336855723919</v>
      </c>
      <c r="AE147" s="12">
        <f t="shared" si="168"/>
        <v>5.6989769061053899</v>
      </c>
      <c r="AF147" s="11">
        <f t="shared" si="169"/>
        <v>-4.0504037456468023E-3</v>
      </c>
      <c r="AG147" s="11">
        <f t="shared" si="170"/>
        <v>2.9673830763510267E-4</v>
      </c>
      <c r="AH147" s="11">
        <f t="shared" si="171"/>
        <v>9.7937136394747881E-3</v>
      </c>
      <c r="AI147" s="1">
        <f t="shared" si="135"/>
        <v>296508.84000553534</v>
      </c>
      <c r="AJ147" s="1">
        <f t="shared" si="136"/>
        <v>103294.6122996671</v>
      </c>
      <c r="AK147" s="1">
        <f t="shared" si="137"/>
        <v>39257.85330321185</v>
      </c>
      <c r="AL147" s="10">
        <f t="shared" si="172"/>
        <v>51.412400766073652</v>
      </c>
      <c r="AM147" s="10">
        <f t="shared" si="173"/>
        <v>10.833854972581534</v>
      </c>
      <c r="AN147" s="10">
        <f t="shared" si="174"/>
        <v>3.6303358730064237</v>
      </c>
      <c r="AO147" s="7">
        <f t="shared" si="175"/>
        <v>8.2625666930374771E-3</v>
      </c>
      <c r="AP147" s="7">
        <f t="shared" si="176"/>
        <v>1.0408654809906782E-2</v>
      </c>
      <c r="AQ147" s="7">
        <f t="shared" si="177"/>
        <v>9.4419632171739345E-3</v>
      </c>
      <c r="AR147" s="1">
        <f t="shared" si="181"/>
        <v>157434.20222198797</v>
      </c>
      <c r="AS147" s="1">
        <f t="shared" si="182"/>
        <v>56912.42736758641</v>
      </c>
      <c r="AT147" s="1">
        <f t="shared" si="183"/>
        <v>21560.780274387504</v>
      </c>
      <c r="AU147" s="1">
        <f t="shared" si="138"/>
        <v>31486.840444397596</v>
      </c>
      <c r="AV147" s="1">
        <f t="shared" si="139"/>
        <v>11382.485473517283</v>
      </c>
      <c r="AW147" s="1">
        <f t="shared" si="140"/>
        <v>4312.1560548775005</v>
      </c>
      <c r="AX147">
        <v>0.05</v>
      </c>
      <c r="AY147">
        <v>0.05</v>
      </c>
      <c r="AZ147">
        <v>0.05</v>
      </c>
      <c r="BA147">
        <f t="shared" si="184"/>
        <v>0.05</v>
      </c>
      <c r="BB147">
        <f t="shared" si="190"/>
        <v>2.5000000000000006E-4</v>
      </c>
      <c r="BC147">
        <f t="shared" si="185"/>
        <v>2.5000000000000006E-4</v>
      </c>
      <c r="BD147">
        <f t="shared" si="186"/>
        <v>2.5000000000000006E-4</v>
      </c>
      <c r="BE147">
        <f t="shared" si="187"/>
        <v>39.358550555497004</v>
      </c>
      <c r="BF147">
        <f t="shared" si="188"/>
        <v>14.228106841896606</v>
      </c>
      <c r="BG147">
        <f t="shared" si="189"/>
        <v>5.3901950685968769</v>
      </c>
      <c r="BH147">
        <f t="shared" si="191"/>
        <v>124.0835358499495</v>
      </c>
      <c r="BI147">
        <f t="shared" si="192"/>
        <v>18.064073288724408</v>
      </c>
      <c r="BJ147">
        <f t="shared" si="193"/>
        <v>6.8396727072723058</v>
      </c>
      <c r="BK147" s="7">
        <f t="shared" si="194"/>
        <v>3.5606538321566655E-2</v>
      </c>
      <c r="BL147" s="8">
        <f>BL$3*temperature!$I257+BL$4*temperature!$I257^2+BL$5*temperature!$I257^6</f>
        <v>-13.591548975063816</v>
      </c>
      <c r="BM147" s="8">
        <f>BM$3*temperature!$I257+BM$4*temperature!$I257^2+BM$5*temperature!$I257^6</f>
        <v>-13.122119286574494</v>
      </c>
      <c r="BN147" s="8">
        <f>BN$3*temperature!$I257+BN$4*temperature!$I257^2+BN$5*temperature!$I257^6</f>
        <v>-12.450714635155544</v>
      </c>
      <c r="BO147" s="8"/>
      <c r="BP147" s="8"/>
      <c r="BQ147" s="8"/>
    </row>
    <row r="148" spans="1:69" x14ac:dyDescent="0.3">
      <c r="A148">
        <f t="shared" si="141"/>
        <v>2102</v>
      </c>
      <c r="B148" s="4">
        <f t="shared" si="142"/>
        <v>1164.5943248862513</v>
      </c>
      <c r="C148" s="4">
        <f t="shared" si="143"/>
        <v>2960.1058038339274</v>
      </c>
      <c r="D148" s="4">
        <f t="shared" si="144"/>
        <v>4357.7337745139621</v>
      </c>
      <c r="E148" s="11">
        <f t="shared" si="145"/>
        <v>3.6660607610164905E-5</v>
      </c>
      <c r="F148" s="11">
        <f t="shared" si="146"/>
        <v>7.2223855286689307E-5</v>
      </c>
      <c r="G148" s="11">
        <f t="shared" si="147"/>
        <v>1.4744243141080607E-4</v>
      </c>
      <c r="H148" s="4">
        <f t="shared" si="148"/>
        <v>158095.64830991946</v>
      </c>
      <c r="I148" s="4">
        <f t="shared" si="149"/>
        <v>57380.175580925301</v>
      </c>
      <c r="J148" s="4">
        <f t="shared" si="150"/>
        <v>21735.050368799501</v>
      </c>
      <c r="K148" s="4">
        <f t="shared" si="151"/>
        <v>135751.69046557139</v>
      </c>
      <c r="L148" s="4">
        <f t="shared" si="152"/>
        <v>19384.501562953097</v>
      </c>
      <c r="M148" s="4">
        <f t="shared" si="153"/>
        <v>4987.6957825914251</v>
      </c>
      <c r="N148" s="11">
        <f t="shared" si="154"/>
        <v>4.1645996144612507E-3</v>
      </c>
      <c r="O148" s="11">
        <f t="shared" si="155"/>
        <v>8.1459237740262314E-3</v>
      </c>
      <c r="P148" s="11">
        <f t="shared" si="156"/>
        <v>7.9341237189121117E-3</v>
      </c>
      <c r="Q148" s="4">
        <f t="shared" si="157"/>
        <v>8239.3261703783537</v>
      </c>
      <c r="R148" s="4">
        <f t="shared" si="158"/>
        <v>11137.533392462588</v>
      </c>
      <c r="S148" s="4">
        <f t="shared" si="159"/>
        <v>5803.2562711915807</v>
      </c>
      <c r="T148" s="4">
        <f t="shared" si="160"/>
        <v>52.116084525151294</v>
      </c>
      <c r="U148" s="4">
        <f t="shared" si="161"/>
        <v>194.1007199734851</v>
      </c>
      <c r="V148" s="4">
        <f t="shared" si="162"/>
        <v>266.99989982641637</v>
      </c>
      <c r="W148" s="11">
        <f t="shared" si="163"/>
        <v>-1.0734613539272964E-2</v>
      </c>
      <c r="X148" s="11">
        <f t="shared" si="164"/>
        <v>-1.217998157191269E-2</v>
      </c>
      <c r="Y148" s="11">
        <f t="shared" si="165"/>
        <v>-9.7425357312937999E-3</v>
      </c>
      <c r="Z148" s="4">
        <f t="shared" si="178"/>
        <v>12555.730552563329</v>
      </c>
      <c r="AA148" s="4">
        <f t="shared" si="179"/>
        <v>31393.449267764045</v>
      </c>
      <c r="AB148" s="4">
        <f t="shared" si="180"/>
        <v>31781.95530403356</v>
      </c>
      <c r="AC148" s="12">
        <f t="shared" si="166"/>
        <v>1.593530308498857</v>
      </c>
      <c r="AD148" s="12">
        <f t="shared" si="167"/>
        <v>2.9550102902027766</v>
      </c>
      <c r="AE148" s="12">
        <f t="shared" si="168"/>
        <v>5.7547910539617657</v>
      </c>
      <c r="AF148" s="11">
        <f t="shared" si="169"/>
        <v>-4.0504037456468023E-3</v>
      </c>
      <c r="AG148" s="11">
        <f t="shared" si="170"/>
        <v>2.9673830763510267E-4</v>
      </c>
      <c r="AH148" s="11">
        <f t="shared" si="171"/>
        <v>9.7937136394747881E-3</v>
      </c>
      <c r="AI148" s="1">
        <f t="shared" si="135"/>
        <v>298344.79644937941</v>
      </c>
      <c r="AJ148" s="1">
        <f t="shared" si="136"/>
        <v>104347.63654321768</v>
      </c>
      <c r="AK148" s="1">
        <f t="shared" si="137"/>
        <v>39644.22402776817</v>
      </c>
      <c r="AL148" s="10">
        <f t="shared" si="172"/>
        <v>51.832951172350725</v>
      </c>
      <c r="AM148" s="10">
        <f t="shared" si="173"/>
        <v>10.945493170685026</v>
      </c>
      <c r="AN148" s="10">
        <f t="shared" si="174"/>
        <v>3.6642705958075479</v>
      </c>
      <c r="AO148" s="7">
        <f t="shared" si="175"/>
        <v>8.1799410261071022E-3</v>
      </c>
      <c r="AP148" s="7">
        <f t="shared" si="176"/>
        <v>1.0304568261807714E-2</v>
      </c>
      <c r="AQ148" s="7">
        <f t="shared" si="177"/>
        <v>9.3475435850021958E-3</v>
      </c>
      <c r="AR148" s="1">
        <f t="shared" si="181"/>
        <v>158095.64830991946</v>
      </c>
      <c r="AS148" s="1">
        <f t="shared" si="182"/>
        <v>57380.175580925301</v>
      </c>
      <c r="AT148" s="1">
        <f t="shared" si="183"/>
        <v>21735.050368799501</v>
      </c>
      <c r="AU148" s="1">
        <f t="shared" si="138"/>
        <v>31619.129661983894</v>
      </c>
      <c r="AV148" s="1">
        <f t="shared" si="139"/>
        <v>11476.035116185061</v>
      </c>
      <c r="AW148" s="1">
        <f t="shared" si="140"/>
        <v>4347.0100737599005</v>
      </c>
      <c r="AX148">
        <v>0.05</v>
      </c>
      <c r="AY148">
        <v>0.05</v>
      </c>
      <c r="AZ148">
        <v>0.05</v>
      </c>
      <c r="BA148">
        <f t="shared" si="184"/>
        <v>4.9999999999999996E-2</v>
      </c>
      <c r="BB148">
        <f t="shared" si="190"/>
        <v>2.5000000000000006E-4</v>
      </c>
      <c r="BC148">
        <f t="shared" si="185"/>
        <v>2.5000000000000006E-4</v>
      </c>
      <c r="BD148">
        <f t="shared" si="186"/>
        <v>2.5000000000000006E-4</v>
      </c>
      <c r="BE148">
        <f t="shared" si="187"/>
        <v>39.523912077479871</v>
      </c>
      <c r="BF148">
        <f t="shared" si="188"/>
        <v>14.34504389523133</v>
      </c>
      <c r="BG148">
        <f t="shared" si="189"/>
        <v>5.4337625921998765</v>
      </c>
      <c r="BH148">
        <f t="shared" si="191"/>
        <v>125.91513305264687</v>
      </c>
      <c r="BI148">
        <f t="shared" si="192"/>
        <v>18.277754410327059</v>
      </c>
      <c r="BJ148">
        <f t="shared" si="193"/>
        <v>6.8388021318628667</v>
      </c>
      <c r="BK148" s="7">
        <f t="shared" si="194"/>
        <v>3.5418765910133682E-2</v>
      </c>
      <c r="BL148" s="8">
        <f>BL$3*temperature!$I258+BL$4*temperature!$I258^2+BL$5*temperature!$I258^6</f>
        <v>-14.047304612179389</v>
      </c>
      <c r="BM148" s="8">
        <f>BM$3*temperature!$I258+BM$4*temperature!$I258^2+BM$5*temperature!$I258^6</f>
        <v>-13.486275111191381</v>
      </c>
      <c r="BN148" s="8">
        <f>BN$3*temperature!$I258+BN$4*temperature!$I258^2+BN$5*temperature!$I258^6</f>
        <v>-12.744593623991605</v>
      </c>
      <c r="BO148" s="8"/>
      <c r="BP148" s="8"/>
      <c r="BQ148" s="8"/>
    </row>
    <row r="149" spans="1:69" x14ac:dyDescent="0.3">
      <c r="A149">
        <f t="shared" si="141"/>
        <v>2103</v>
      </c>
      <c r="B149" s="4">
        <f t="shared" si="142"/>
        <v>1164.6348848850425</v>
      </c>
      <c r="C149" s="4">
        <f t="shared" si="143"/>
        <v>2960.3089045744769</v>
      </c>
      <c r="D149" s="4">
        <f t="shared" si="144"/>
        <v>4358.3441636339594</v>
      </c>
      <c r="E149" s="11">
        <f t="shared" si="145"/>
        <v>3.4827577229656655E-5</v>
      </c>
      <c r="F149" s="11">
        <f t="shared" si="146"/>
        <v>6.8612662522354835E-5</v>
      </c>
      <c r="G149" s="11">
        <f t="shared" si="147"/>
        <v>1.4007030984026575E-4</v>
      </c>
      <c r="H149" s="4">
        <f t="shared" si="148"/>
        <v>158728.70458889665</v>
      </c>
      <c r="I149" s="4">
        <f t="shared" si="149"/>
        <v>57840.422084737133</v>
      </c>
      <c r="J149" s="4">
        <f t="shared" si="150"/>
        <v>21907.02274663308</v>
      </c>
      <c r="K149" s="4">
        <f t="shared" si="151"/>
        <v>136290.52903096259</v>
      </c>
      <c r="L149" s="4">
        <f t="shared" si="152"/>
        <v>19538.644090607591</v>
      </c>
      <c r="M149" s="4">
        <f t="shared" si="153"/>
        <v>5026.4554436580211</v>
      </c>
      <c r="N149" s="11">
        <f t="shared" si="154"/>
        <v>3.9692954359773491E-3</v>
      </c>
      <c r="O149" s="11">
        <f t="shared" si="155"/>
        <v>7.9518437527992258E-3</v>
      </c>
      <c r="P149" s="11">
        <f t="shared" si="156"/>
        <v>7.771055564751661E-3</v>
      </c>
      <c r="Q149" s="4">
        <f t="shared" si="157"/>
        <v>8183.5184418398176</v>
      </c>
      <c r="R149" s="4">
        <f t="shared" si="158"/>
        <v>11090.124530102188</v>
      </c>
      <c r="S149" s="4">
        <f t="shared" si="159"/>
        <v>5792.1871030753846</v>
      </c>
      <c r="T149" s="4">
        <f t="shared" si="160"/>
        <v>51.556638498593713</v>
      </c>
      <c r="U149" s="4">
        <f t="shared" si="161"/>
        <v>191.73657678111306</v>
      </c>
      <c r="V149" s="4">
        <f t="shared" si="162"/>
        <v>264.39864376210562</v>
      </c>
      <c r="W149" s="11">
        <f t="shared" si="163"/>
        <v>-1.0734613539272964E-2</v>
      </c>
      <c r="X149" s="11">
        <f t="shared" si="164"/>
        <v>-1.217998157191269E-2</v>
      </c>
      <c r="Y149" s="11">
        <f t="shared" si="165"/>
        <v>-9.7425357312937999E-3</v>
      </c>
      <c r="Z149" s="4">
        <f t="shared" si="178"/>
        <v>12422.613941966036</v>
      </c>
      <c r="AA149" s="4">
        <f t="shared" si="179"/>
        <v>31275.227298032973</v>
      </c>
      <c r="AB149" s="4">
        <f t="shared" si="180"/>
        <v>32037.42313307002</v>
      </c>
      <c r="AC149" s="12">
        <f t="shared" si="166"/>
        <v>1.5870758673685115</v>
      </c>
      <c r="AD149" s="12">
        <f t="shared" si="167"/>
        <v>2.9558871549553358</v>
      </c>
      <c r="AE149" s="12">
        <f t="shared" si="168"/>
        <v>5.8111518295992788</v>
      </c>
      <c r="AF149" s="11">
        <f t="shared" si="169"/>
        <v>-4.0504037456468023E-3</v>
      </c>
      <c r="AG149" s="11">
        <f t="shared" si="170"/>
        <v>2.9673830763510267E-4</v>
      </c>
      <c r="AH149" s="11">
        <f t="shared" si="171"/>
        <v>9.7937136394747881E-3</v>
      </c>
      <c r="AI149" s="1">
        <f t="shared" si="135"/>
        <v>300129.44646642538</v>
      </c>
      <c r="AJ149" s="1">
        <f t="shared" si="136"/>
        <v>105388.90800508097</v>
      </c>
      <c r="AK149" s="1">
        <f t="shared" si="137"/>
        <v>40026.811698751255</v>
      </c>
      <c r="AL149" s="10">
        <f t="shared" si="172"/>
        <v>52.252701751311655</v>
      </c>
      <c r="AM149" s="10">
        <f t="shared" si="173"/>
        <v>11.057153866406136</v>
      </c>
      <c r="AN149" s="10">
        <f t="shared" si="174"/>
        <v>3.6981800056180854</v>
      </c>
      <c r="AO149" s="7">
        <f t="shared" si="175"/>
        <v>8.0981416158460318E-3</v>
      </c>
      <c r="AP149" s="7">
        <f t="shared" si="176"/>
        <v>1.0201522579189637E-2</v>
      </c>
      <c r="AQ149" s="7">
        <f t="shared" si="177"/>
        <v>9.254068149152174E-3</v>
      </c>
      <c r="AR149" s="1">
        <f t="shared" si="181"/>
        <v>158728.70458889665</v>
      </c>
      <c r="AS149" s="1">
        <f t="shared" si="182"/>
        <v>57840.422084737133</v>
      </c>
      <c r="AT149" s="1">
        <f t="shared" si="183"/>
        <v>21907.02274663308</v>
      </c>
      <c r="AU149" s="1">
        <f t="shared" si="138"/>
        <v>31745.740917779331</v>
      </c>
      <c r="AV149" s="1">
        <f t="shared" si="139"/>
        <v>11568.084416947428</v>
      </c>
      <c r="AW149" s="1">
        <f t="shared" si="140"/>
        <v>4381.4045493266158</v>
      </c>
      <c r="AX149">
        <v>0.05</v>
      </c>
      <c r="AY149">
        <v>0.05</v>
      </c>
      <c r="AZ149">
        <v>0.05</v>
      </c>
      <c r="BA149">
        <f t="shared" si="184"/>
        <v>5.0000000000000017E-2</v>
      </c>
      <c r="BB149">
        <f t="shared" si="190"/>
        <v>2.5000000000000006E-4</v>
      </c>
      <c r="BC149">
        <f t="shared" si="185"/>
        <v>2.5000000000000006E-4</v>
      </c>
      <c r="BD149">
        <f t="shared" si="186"/>
        <v>2.5000000000000006E-4</v>
      </c>
      <c r="BE149">
        <f t="shared" si="187"/>
        <v>39.682176147224176</v>
      </c>
      <c r="BF149">
        <f t="shared" si="188"/>
        <v>14.460105521184287</v>
      </c>
      <c r="BG149">
        <f t="shared" si="189"/>
        <v>5.4767556866582714</v>
      </c>
      <c r="BH149">
        <f t="shared" si="191"/>
        <v>127.77399775153589</v>
      </c>
      <c r="BI149">
        <f t="shared" si="192"/>
        <v>18.494005346005899</v>
      </c>
      <c r="BJ149">
        <f t="shared" si="193"/>
        <v>6.8379478136055134</v>
      </c>
      <c r="BK149" s="7">
        <f t="shared" si="194"/>
        <v>3.5232756394819792E-2</v>
      </c>
      <c r="BL149" s="8">
        <f>BL$3*temperature!$I259+BL$4*temperature!$I259^2+BL$5*temperature!$I259^6</f>
        <v>-14.5067565099219</v>
      </c>
      <c r="BM149" s="8">
        <f>BM$3*temperature!$I259+BM$4*temperature!$I259^2+BM$5*temperature!$I259^6</f>
        <v>-13.853030305732204</v>
      </c>
      <c r="BN149" s="8">
        <f>BN$3*temperature!$I259+BN$4*temperature!$I259^2+BN$5*temperature!$I259^6</f>
        <v>-13.040279135387285</v>
      </c>
      <c r="BO149" s="8"/>
      <c r="BP149" s="8"/>
      <c r="BQ149" s="8"/>
    </row>
    <row r="150" spans="1:69" x14ac:dyDescent="0.3">
      <c r="A150">
        <f t="shared" si="141"/>
        <v>2104</v>
      </c>
      <c r="B150" s="4">
        <f t="shared" si="142"/>
        <v>1164.6734182258704</v>
      </c>
      <c r="C150" s="4">
        <f t="shared" si="143"/>
        <v>2960.5018635165166</v>
      </c>
      <c r="D150" s="4">
        <f t="shared" si="144"/>
        <v>4358.9241145204805</v>
      </c>
      <c r="E150" s="11">
        <f t="shared" si="145"/>
        <v>3.3086198368173824E-5</v>
      </c>
      <c r="F150" s="11">
        <f t="shared" si="146"/>
        <v>6.5182029396237086E-5</v>
      </c>
      <c r="G150" s="11">
        <f t="shared" si="147"/>
        <v>1.3306679434825245E-4</v>
      </c>
      <c r="H150" s="4">
        <f t="shared" si="148"/>
        <v>159333.29761818246</v>
      </c>
      <c r="I150" s="4">
        <f t="shared" si="149"/>
        <v>58293.058037177252</v>
      </c>
      <c r="J150" s="4">
        <f t="shared" si="150"/>
        <v>22076.672487257587</v>
      </c>
      <c r="K150" s="4">
        <f t="shared" si="151"/>
        <v>136805.12933908333</v>
      </c>
      <c r="L150" s="4">
        <f t="shared" si="152"/>
        <v>19690.262234098416</v>
      </c>
      <c r="M150" s="4">
        <f t="shared" si="153"/>
        <v>5064.706773333266</v>
      </c>
      <c r="N150" s="11">
        <f t="shared" si="154"/>
        <v>3.7757598549188476E-3</v>
      </c>
      <c r="O150" s="11">
        <f t="shared" si="155"/>
        <v>7.759911219413107E-3</v>
      </c>
      <c r="P150" s="11">
        <f t="shared" si="156"/>
        <v>7.61000074585505E-3</v>
      </c>
      <c r="Q150" s="4">
        <f t="shared" si="157"/>
        <v>8126.5077119021762</v>
      </c>
      <c r="R150" s="4">
        <f t="shared" si="158"/>
        <v>11040.776823290733</v>
      </c>
      <c r="S150" s="4">
        <f t="shared" si="159"/>
        <v>5780.1746715849995</v>
      </c>
      <c r="T150" s="4">
        <f t="shared" si="160"/>
        <v>51.003197908927305</v>
      </c>
      <c r="U150" s="4">
        <f t="shared" si="161"/>
        <v>189.40122880925747</v>
      </c>
      <c r="V150" s="4">
        <f t="shared" si="162"/>
        <v>261.82273052794767</v>
      </c>
      <c r="W150" s="11">
        <f t="shared" si="163"/>
        <v>-1.0734613539272964E-2</v>
      </c>
      <c r="X150" s="11">
        <f t="shared" si="164"/>
        <v>-1.217998157191269E-2</v>
      </c>
      <c r="Y150" s="11">
        <f t="shared" si="165"/>
        <v>-9.7425357312937999E-3</v>
      </c>
      <c r="Z150" s="4">
        <f t="shared" si="178"/>
        <v>12288.495606983684</v>
      </c>
      <c r="AA150" s="4">
        <f t="shared" si="179"/>
        <v>31151.339866812941</v>
      </c>
      <c r="AB150" s="4">
        <f t="shared" si="180"/>
        <v>32289.481617228204</v>
      </c>
      <c r="AC150" s="12">
        <f t="shared" si="166"/>
        <v>1.5806475693306965</v>
      </c>
      <c r="AD150" s="12">
        <f t="shared" si="167"/>
        <v>2.9567642799072575</v>
      </c>
      <c r="AE150" s="12">
        <f t="shared" si="168"/>
        <v>5.8680645865338841</v>
      </c>
      <c r="AF150" s="11">
        <f t="shared" si="169"/>
        <v>-4.0504037456468023E-3</v>
      </c>
      <c r="AG150" s="11">
        <f t="shared" si="170"/>
        <v>2.9673830763510267E-4</v>
      </c>
      <c r="AH150" s="11">
        <f t="shared" si="171"/>
        <v>9.7937136394747881E-3</v>
      </c>
      <c r="AI150" s="1">
        <f t="shared" si="135"/>
        <v>301862.24273756216</v>
      </c>
      <c r="AJ150" s="1">
        <f t="shared" si="136"/>
        <v>106418.10162152031</v>
      </c>
      <c r="AK150" s="1">
        <f t="shared" si="137"/>
        <v>40405.535078202745</v>
      </c>
      <c r="AL150" s="10">
        <f t="shared" si="172"/>
        <v>52.671620032118419</v>
      </c>
      <c r="AM150" s="10">
        <f t="shared" si="173"/>
        <v>11.168825673187555</v>
      </c>
      <c r="AN150" s="10">
        <f t="shared" si="174"/>
        <v>3.7320609833199088</v>
      </c>
      <c r="AO150" s="7">
        <f t="shared" si="175"/>
        <v>8.0171601996875709E-3</v>
      </c>
      <c r="AP150" s="7">
        <f t="shared" si="176"/>
        <v>1.0099507353397741E-2</v>
      </c>
      <c r="AQ150" s="7">
        <f t="shared" si="177"/>
        <v>9.1615274676606524E-3</v>
      </c>
      <c r="AR150" s="1">
        <f t="shared" si="181"/>
        <v>159333.29761818246</v>
      </c>
      <c r="AS150" s="1">
        <f t="shared" si="182"/>
        <v>58293.058037177252</v>
      </c>
      <c r="AT150" s="1">
        <f t="shared" si="183"/>
        <v>22076.672487257587</v>
      </c>
      <c r="AU150" s="1">
        <f t="shared" si="138"/>
        <v>31866.659523636496</v>
      </c>
      <c r="AV150" s="1">
        <f t="shared" si="139"/>
        <v>11658.61160743545</v>
      </c>
      <c r="AW150" s="1">
        <f t="shared" si="140"/>
        <v>4415.3344974515176</v>
      </c>
      <c r="AX150">
        <v>0.05</v>
      </c>
      <c r="AY150">
        <v>0.05</v>
      </c>
      <c r="AZ150">
        <v>0.05</v>
      </c>
      <c r="BA150">
        <f t="shared" si="184"/>
        <v>5.000000000000001E-2</v>
      </c>
      <c r="BB150">
        <f t="shared" si="190"/>
        <v>2.5000000000000006E-4</v>
      </c>
      <c r="BC150">
        <f t="shared" si="185"/>
        <v>2.5000000000000006E-4</v>
      </c>
      <c r="BD150">
        <f t="shared" si="186"/>
        <v>2.5000000000000006E-4</v>
      </c>
      <c r="BE150">
        <f t="shared" si="187"/>
        <v>39.833324404545628</v>
      </c>
      <c r="BF150">
        <f t="shared" si="188"/>
        <v>14.573264509294317</v>
      </c>
      <c r="BG150">
        <f t="shared" si="189"/>
        <v>5.5191681218143982</v>
      </c>
      <c r="BH150">
        <f t="shared" si="191"/>
        <v>129.66053999940536</v>
      </c>
      <c r="BI150">
        <f t="shared" si="192"/>
        <v>18.712857387967357</v>
      </c>
      <c r="BJ150">
        <f t="shared" si="193"/>
        <v>6.8371096039765709</v>
      </c>
      <c r="BK150" s="7">
        <f t="shared" si="194"/>
        <v>3.5048525197700381E-2</v>
      </c>
      <c r="BL150" s="8">
        <f>BL$3*temperature!$I260+BL$4*temperature!$I260^2+BL$5*temperature!$I260^6</f>
        <v>-14.969767050953948</v>
      </c>
      <c r="BM150" s="8">
        <f>BM$3*temperature!$I260+BM$4*temperature!$I260^2+BM$5*temperature!$I260^6</f>
        <v>-14.222280092888917</v>
      </c>
      <c r="BN150" s="8">
        <f>BN$3*temperature!$I260+BN$4*temperature!$I260^2+BN$5*temperature!$I260^6</f>
        <v>-13.337690874595113</v>
      </c>
      <c r="BO150" s="8"/>
      <c r="BP150" s="8"/>
      <c r="BQ150" s="8"/>
    </row>
    <row r="151" spans="1:69" x14ac:dyDescent="0.3">
      <c r="A151">
        <f t="shared" si="141"/>
        <v>2105</v>
      </c>
      <c r="B151" s="4">
        <f t="shared" si="142"/>
        <v>1164.7100261108324</v>
      </c>
      <c r="C151" s="4">
        <f t="shared" si="143"/>
        <v>2960.6851864600371</v>
      </c>
      <c r="D151" s="4">
        <f t="shared" si="144"/>
        <v>4359.4751411762709</v>
      </c>
      <c r="E151" s="11">
        <f t="shared" si="145"/>
        <v>3.143188844976513E-5</v>
      </c>
      <c r="F151" s="11">
        <f t="shared" si="146"/>
        <v>6.1922927926425227E-5</v>
      </c>
      <c r="G151" s="11">
        <f t="shared" si="147"/>
        <v>1.2641345463083981E-4</v>
      </c>
      <c r="H151" s="4">
        <f t="shared" si="148"/>
        <v>159909.37450288609</v>
      </c>
      <c r="I151" s="4">
        <f t="shared" si="149"/>
        <v>58737.980967369775</v>
      </c>
      <c r="J151" s="4">
        <f t="shared" si="150"/>
        <v>22243.97639279778</v>
      </c>
      <c r="K151" s="4">
        <f t="shared" si="151"/>
        <v>137295.43913762903</v>
      </c>
      <c r="L151" s="4">
        <f t="shared" si="152"/>
        <v>19839.32004523596</v>
      </c>
      <c r="M151" s="4">
        <f t="shared" si="153"/>
        <v>5102.4436824282302</v>
      </c>
      <c r="N151" s="11">
        <f t="shared" si="154"/>
        <v>3.5840015715378204E-3</v>
      </c>
      <c r="O151" s="11">
        <f t="shared" si="155"/>
        <v>7.5701282880535903E-3</v>
      </c>
      <c r="P151" s="11">
        <f t="shared" si="156"/>
        <v>7.4509563502584975E-3</v>
      </c>
      <c r="Q151" s="4">
        <f t="shared" si="157"/>
        <v>8068.3391536774961</v>
      </c>
      <c r="R151" s="4">
        <f t="shared" si="158"/>
        <v>10989.542920492853</v>
      </c>
      <c r="S151" s="4">
        <f t="shared" si="159"/>
        <v>5767.2383169926343</v>
      </c>
      <c r="T151" s="4">
        <f t="shared" si="160"/>
        <v>50.455698290107918</v>
      </c>
      <c r="U151" s="4">
        <f t="shared" si="161"/>
        <v>187.09432533266309</v>
      </c>
      <c r="V151" s="4">
        <f t="shared" si="162"/>
        <v>259.27191322051425</v>
      </c>
      <c r="W151" s="11">
        <f t="shared" si="163"/>
        <v>-1.0734613539272964E-2</v>
      </c>
      <c r="X151" s="11">
        <f t="shared" si="164"/>
        <v>-1.217998157191269E-2</v>
      </c>
      <c r="Y151" s="11">
        <f t="shared" si="165"/>
        <v>-9.7425357312937999E-3</v>
      </c>
      <c r="Z151" s="4">
        <f t="shared" si="178"/>
        <v>12153.460807917478</v>
      </c>
      <c r="AA151" s="4">
        <f t="shared" si="179"/>
        <v>31021.928470628343</v>
      </c>
      <c r="AB151" s="4">
        <f t="shared" si="180"/>
        <v>32538.09447775767</v>
      </c>
      <c r="AC151" s="12">
        <f t="shared" si="166"/>
        <v>1.5742453084953318</v>
      </c>
      <c r="AD151" s="12">
        <f t="shared" si="167"/>
        <v>2.9576416651357533</v>
      </c>
      <c r="AE151" s="12">
        <f t="shared" si="168"/>
        <v>5.9255347307123403</v>
      </c>
      <c r="AF151" s="11">
        <f t="shared" si="169"/>
        <v>-4.0504037456468023E-3</v>
      </c>
      <c r="AG151" s="11">
        <f t="shared" si="170"/>
        <v>2.9673830763510267E-4</v>
      </c>
      <c r="AH151" s="11">
        <f t="shared" si="171"/>
        <v>9.7937136394747881E-3</v>
      </c>
      <c r="AI151" s="1">
        <f t="shared" si="135"/>
        <v>303542.67798744247</v>
      </c>
      <c r="AJ151" s="1">
        <f t="shared" si="136"/>
        <v>107434.90306680373</v>
      </c>
      <c r="AK151" s="1">
        <f t="shared" si="137"/>
        <v>40780.316067833992</v>
      </c>
      <c r="AL151" s="10">
        <f t="shared" si="172"/>
        <v>53.089674079735246</v>
      </c>
      <c r="AM151" s="10">
        <f t="shared" si="173"/>
        <v>11.28049731383258</v>
      </c>
      <c r="AN151" s="10">
        <f t="shared" si="174"/>
        <v>3.7659104487374822</v>
      </c>
      <c r="AO151" s="7">
        <f t="shared" si="175"/>
        <v>7.9369885976906945E-3</v>
      </c>
      <c r="AP151" s="7">
        <f t="shared" si="176"/>
        <v>9.9985122798637634E-3</v>
      </c>
      <c r="AQ151" s="7">
        <f t="shared" si="177"/>
        <v>9.0699121929840466E-3</v>
      </c>
      <c r="AR151" s="1">
        <f t="shared" si="181"/>
        <v>159909.37450288609</v>
      </c>
      <c r="AS151" s="1">
        <f t="shared" si="182"/>
        <v>58737.980967369775</v>
      </c>
      <c r="AT151" s="1">
        <f t="shared" si="183"/>
        <v>22243.97639279778</v>
      </c>
      <c r="AU151" s="1">
        <f t="shared" si="138"/>
        <v>31981.874900577219</v>
      </c>
      <c r="AV151" s="1">
        <f t="shared" si="139"/>
        <v>11747.596193473955</v>
      </c>
      <c r="AW151" s="1">
        <f t="shared" si="140"/>
        <v>4448.7952785595562</v>
      </c>
      <c r="AX151">
        <v>0.05</v>
      </c>
      <c r="AY151">
        <v>0.05</v>
      </c>
      <c r="AZ151">
        <v>0.05</v>
      </c>
      <c r="BA151">
        <f t="shared" si="184"/>
        <v>0.05</v>
      </c>
      <c r="BB151">
        <f t="shared" si="190"/>
        <v>2.5000000000000006E-4</v>
      </c>
      <c r="BC151">
        <f t="shared" si="185"/>
        <v>2.5000000000000006E-4</v>
      </c>
      <c r="BD151">
        <f t="shared" si="186"/>
        <v>2.5000000000000006E-4</v>
      </c>
      <c r="BE151">
        <f t="shared" si="187"/>
        <v>39.977343625721531</v>
      </c>
      <c r="BF151">
        <f t="shared" si="188"/>
        <v>14.684495241842447</v>
      </c>
      <c r="BG151">
        <f t="shared" si="189"/>
        <v>5.5609940981994468</v>
      </c>
      <c r="BH151">
        <f t="shared" si="191"/>
        <v>131.57517601793867</v>
      </c>
      <c r="BI151">
        <f t="shared" si="192"/>
        <v>18.934342209892943</v>
      </c>
      <c r="BJ151">
        <f t="shared" si="193"/>
        <v>6.8362873578854719</v>
      </c>
      <c r="BK151" s="7">
        <f t="shared" si="194"/>
        <v>3.4866086648183331E-2</v>
      </c>
      <c r="BL151" s="8">
        <f>BL$3*temperature!$I261+BL$4*temperature!$I261^2+BL$5*temperature!$I261^6</f>
        <v>-15.436198224917401</v>
      </c>
      <c r="BM151" s="8">
        <f>BM$3*temperature!$I261+BM$4*temperature!$I261^2+BM$5*temperature!$I261^6</f>
        <v>-14.593919511555741</v>
      </c>
      <c r="BN151" s="8">
        <f>BN$3*temperature!$I261+BN$4*temperature!$I261^2+BN$5*temperature!$I261^6</f>
        <v>-13.636748505671292</v>
      </c>
      <c r="BO151" s="8"/>
      <c r="BP151" s="8"/>
      <c r="BQ151" s="8"/>
    </row>
    <row r="152" spans="1:69" x14ac:dyDescent="0.3">
      <c r="A152">
        <f t="shared" si="141"/>
        <v>2106</v>
      </c>
      <c r="B152" s="4">
        <f t="shared" si="142"/>
        <v>1164.7448046946683</v>
      </c>
      <c r="C152" s="4">
        <f t="shared" si="143"/>
        <v>2960.85935404068</v>
      </c>
      <c r="D152" s="4">
        <f t="shared" si="144"/>
        <v>4359.9986826735958</v>
      </c>
      <c r="E152" s="11">
        <f t="shared" si="145"/>
        <v>2.9860294027276873E-5</v>
      </c>
      <c r="F152" s="11">
        <f t="shared" si="146"/>
        <v>5.8826781530103961E-5</v>
      </c>
      <c r="G152" s="11">
        <f t="shared" si="147"/>
        <v>1.2009278189929781E-4</v>
      </c>
      <c r="H152" s="4">
        <f t="shared" si="148"/>
        <v>160456.90262816931</v>
      </c>
      <c r="I152" s="4">
        <f t="shared" si="149"/>
        <v>59175.094778651175</v>
      </c>
      <c r="J152" s="4">
        <f t="shared" si="150"/>
        <v>22408.912979925877</v>
      </c>
      <c r="K152" s="4">
        <f t="shared" si="151"/>
        <v>137761.42377405343</v>
      </c>
      <c r="L152" s="4">
        <f t="shared" si="152"/>
        <v>19985.783754940949</v>
      </c>
      <c r="M152" s="4">
        <f t="shared" si="153"/>
        <v>5139.6604932422824</v>
      </c>
      <c r="N152" s="11">
        <f t="shared" si="154"/>
        <v>3.3940285223696964E-3</v>
      </c>
      <c r="O152" s="11">
        <f t="shared" si="155"/>
        <v>7.3824964449908936E-3</v>
      </c>
      <c r="P152" s="11">
        <f t="shared" si="156"/>
        <v>7.2939189789040793E-3</v>
      </c>
      <c r="Q152" s="4">
        <f t="shared" si="157"/>
        <v>8009.0580113442938</v>
      </c>
      <c r="R152" s="4">
        <f t="shared" si="158"/>
        <v>10936.475906524032</v>
      </c>
      <c r="S152" s="4">
        <f t="shared" si="159"/>
        <v>5753.3975919319801</v>
      </c>
      <c r="T152" s="4">
        <f t="shared" si="160"/>
        <v>49.914075868109457</v>
      </c>
      <c r="U152" s="4">
        <f t="shared" si="161"/>
        <v>184.81551989790182</v>
      </c>
      <c r="V152" s="4">
        <f t="shared" si="162"/>
        <v>256.74594734184251</v>
      </c>
      <c r="W152" s="11">
        <f t="shared" si="163"/>
        <v>-1.0734613539272964E-2</v>
      </c>
      <c r="X152" s="11">
        <f t="shared" si="164"/>
        <v>-1.217998157191269E-2</v>
      </c>
      <c r="Y152" s="11">
        <f t="shared" si="165"/>
        <v>-9.7425357312937999E-3</v>
      </c>
      <c r="Z152" s="4">
        <f t="shared" si="178"/>
        <v>12017.593740622395</v>
      </c>
      <c r="AA152" s="4">
        <f t="shared" si="179"/>
        <v>30887.136198930864</v>
      </c>
      <c r="AB152" s="4">
        <f t="shared" si="180"/>
        <v>32783.22798136872</v>
      </c>
      <c r="AC152" s="12">
        <f t="shared" si="166"/>
        <v>1.5678689794012355</v>
      </c>
      <c r="AD152" s="12">
        <f t="shared" si="167"/>
        <v>2.958519310718057</v>
      </c>
      <c r="AE152" s="12">
        <f t="shared" si="168"/>
        <v>5.9835677210256994</v>
      </c>
      <c r="AF152" s="11">
        <f t="shared" si="169"/>
        <v>-4.0504037456468023E-3</v>
      </c>
      <c r="AG152" s="11">
        <f t="shared" si="170"/>
        <v>2.9673830763510267E-4</v>
      </c>
      <c r="AH152" s="11">
        <f t="shared" si="171"/>
        <v>9.7937136394747881E-3</v>
      </c>
      <c r="AI152" s="1">
        <f t="shared" si="135"/>
        <v>305170.28508927545</v>
      </c>
      <c r="AJ152" s="1">
        <f t="shared" si="136"/>
        <v>108439.00895359732</v>
      </c>
      <c r="AK152" s="1">
        <f t="shared" si="137"/>
        <v>41151.079739610148</v>
      </c>
      <c r="AL152" s="10">
        <f t="shared" si="172"/>
        <v>53.506832496182966</v>
      </c>
      <c r="AM152" s="10">
        <f t="shared" si="173"/>
        <v>11.39215762283875</v>
      </c>
      <c r="AN152" s="10">
        <f t="shared" si="174"/>
        <v>3.7997253610632056</v>
      </c>
      <c r="AO152" s="7">
        <f t="shared" si="175"/>
        <v>7.8576187117137871E-3</v>
      </c>
      <c r="AP152" s="7">
        <f t="shared" si="176"/>
        <v>9.8985271570651255E-3</v>
      </c>
      <c r="AQ152" s="7">
        <f t="shared" si="177"/>
        <v>8.9792130710542057E-3</v>
      </c>
      <c r="AR152" s="1">
        <f t="shared" si="181"/>
        <v>160456.90262816931</v>
      </c>
      <c r="AS152" s="1">
        <f t="shared" si="182"/>
        <v>59175.094778651175</v>
      </c>
      <c r="AT152" s="1">
        <f t="shared" si="183"/>
        <v>22408.912979925877</v>
      </c>
      <c r="AU152" s="1">
        <f t="shared" si="138"/>
        <v>32091.380525633864</v>
      </c>
      <c r="AV152" s="1">
        <f t="shared" si="139"/>
        <v>11835.018955730236</v>
      </c>
      <c r="AW152" s="1">
        <f t="shared" si="140"/>
        <v>4481.7825959851752</v>
      </c>
      <c r="AX152">
        <v>0.05</v>
      </c>
      <c r="AY152">
        <v>0.05</v>
      </c>
      <c r="AZ152">
        <v>0.05</v>
      </c>
      <c r="BA152">
        <f t="shared" si="184"/>
        <v>0.05</v>
      </c>
      <c r="BB152">
        <f t="shared" si="190"/>
        <v>2.5000000000000006E-4</v>
      </c>
      <c r="BC152">
        <f t="shared" si="185"/>
        <v>2.5000000000000006E-4</v>
      </c>
      <c r="BD152">
        <f t="shared" si="186"/>
        <v>2.5000000000000006E-4</v>
      </c>
      <c r="BE152">
        <f t="shared" si="187"/>
        <v>40.11422565704234</v>
      </c>
      <c r="BF152">
        <f t="shared" si="188"/>
        <v>14.793773694662796</v>
      </c>
      <c r="BG152">
        <f t="shared" si="189"/>
        <v>5.6022282449814709</v>
      </c>
      <c r="BH152">
        <f t="shared" si="191"/>
        <v>133.51832828712284</v>
      </c>
      <c r="BI152">
        <f t="shared" si="192"/>
        <v>19.158491871026712</v>
      </c>
      <c r="BJ152">
        <f t="shared" si="193"/>
        <v>6.8354809333178714</v>
      </c>
      <c r="BK152" s="7">
        <f t="shared" si="194"/>
        <v>3.4685454002153032E-2</v>
      </c>
      <c r="BL152" s="8">
        <f>BL$3*temperature!$I262+BL$4*temperature!$I262^2+BL$5*temperature!$I262^6</f>
        <v>-15.905911772145497</v>
      </c>
      <c r="BM152" s="8">
        <f>BM$3*temperature!$I262+BM$4*temperature!$I262^2+BM$5*temperature!$I262^6</f>
        <v>-14.967843522889655</v>
      </c>
      <c r="BN152" s="8">
        <f>BN$3*temperature!$I262+BN$4*temperature!$I262^2+BN$5*temperature!$I262^6</f>
        <v>-13.937371729855554</v>
      </c>
      <c r="BO152" s="8"/>
      <c r="BP152" s="8"/>
      <c r="BQ152" s="8"/>
    </row>
    <row r="153" spans="1:69" x14ac:dyDescent="0.3">
      <c r="A153">
        <f t="shared" si="141"/>
        <v>2107</v>
      </c>
      <c r="B153" s="4">
        <f t="shared" si="142"/>
        <v>1164.7778453358867</v>
      </c>
      <c r="C153" s="4">
        <f t="shared" si="143"/>
        <v>2961.0248229757231</v>
      </c>
      <c r="D153" s="4">
        <f t="shared" si="144"/>
        <v>4360.4961068259317</v>
      </c>
      <c r="E153" s="11">
        <f t="shared" si="145"/>
        <v>2.8367279325913028E-5</v>
      </c>
      <c r="F153" s="11">
        <f t="shared" si="146"/>
        <v>5.5885442453598761E-5</v>
      </c>
      <c r="G153" s="11">
        <f t="shared" si="147"/>
        <v>1.1408814280433292E-4</v>
      </c>
      <c r="H153" s="4">
        <f t="shared" si="148"/>
        <v>160975.86936754617</v>
      </c>
      <c r="I153" s="4">
        <f t="shared" si="149"/>
        <v>59604.309742111538</v>
      </c>
      <c r="J153" s="4">
        <f t="shared" si="150"/>
        <v>22571.462469399015</v>
      </c>
      <c r="K153" s="4">
        <f t="shared" si="151"/>
        <v>138203.06594269536</v>
      </c>
      <c r="L153" s="4">
        <f t="shared" si="152"/>
        <v>20129.621771360686</v>
      </c>
      <c r="M153" s="4">
        <f t="shared" si="153"/>
        <v>5176.3519371260509</v>
      </c>
      <c r="N153" s="11">
        <f t="shared" si="154"/>
        <v>3.2058478821057612E-3</v>
      </c>
      <c r="O153" s="11">
        <f t="shared" si="155"/>
        <v>7.1970165485342186E-3</v>
      </c>
      <c r="P153" s="11">
        <f t="shared" si="156"/>
        <v>7.1388847438484948E-3</v>
      </c>
      <c r="Q153" s="4">
        <f t="shared" si="157"/>
        <v>7948.7095472872106</v>
      </c>
      <c r="R153" s="4">
        <f t="shared" si="158"/>
        <v>10881.629233957578</v>
      </c>
      <c r="S153" s="4">
        <f t="shared" si="159"/>
        <v>5738.6722387481886</v>
      </c>
      <c r="T153" s="4">
        <f t="shared" si="160"/>
        <v>49.378267553495348</v>
      </c>
      <c r="U153" s="4">
        <f t="shared" si="161"/>
        <v>182.56447027134192</v>
      </c>
      <c r="V153" s="4">
        <f t="shared" si="162"/>
        <v>254.24459077599974</v>
      </c>
      <c r="W153" s="11">
        <f t="shared" si="163"/>
        <v>-1.0734613539272964E-2</v>
      </c>
      <c r="X153" s="11">
        <f t="shared" si="164"/>
        <v>-1.217998157191269E-2</v>
      </c>
      <c r="Y153" s="11">
        <f t="shared" si="165"/>
        <v>-9.7425357312937999E-3</v>
      </c>
      <c r="Z153" s="4">
        <f t="shared" si="178"/>
        <v>11880.977464784493</v>
      </c>
      <c r="AA153" s="4">
        <f t="shared" si="179"/>
        <v>30747.107540686637</v>
      </c>
      <c r="AB153" s="4">
        <f t="shared" si="180"/>
        <v>33024.850927573658</v>
      </c>
      <c r="AC153" s="12">
        <f t="shared" si="166"/>
        <v>1.5615184770143853</v>
      </c>
      <c r="AD153" s="12">
        <f t="shared" si="167"/>
        <v>2.9593972167314253</v>
      </c>
      <c r="AE153" s="12">
        <f t="shared" si="168"/>
        <v>6.0421690698278301</v>
      </c>
      <c r="AF153" s="11">
        <f t="shared" si="169"/>
        <v>-4.0504037456468023E-3</v>
      </c>
      <c r="AG153" s="11">
        <f t="shared" si="170"/>
        <v>2.9673830763510267E-4</v>
      </c>
      <c r="AH153" s="11">
        <f t="shared" si="171"/>
        <v>9.7937136394747881E-3</v>
      </c>
      <c r="AI153" s="1">
        <f t="shared" si="135"/>
        <v>306744.63710598176</v>
      </c>
      <c r="AJ153" s="1">
        <f t="shared" si="136"/>
        <v>109430.12701396782</v>
      </c>
      <c r="AK153" s="1">
        <f t="shared" si="137"/>
        <v>41517.75436163431</v>
      </c>
      <c r="AL153" s="10">
        <f t="shared" si="172"/>
        <v>53.923064421527243</v>
      </c>
      <c r="AM153" s="10">
        <f t="shared" si="173"/>
        <v>11.503795548629913</v>
      </c>
      <c r="AN153" s="10">
        <f t="shared" si="174"/>
        <v>3.8335027192553954</v>
      </c>
      <c r="AO153" s="7">
        <f t="shared" si="175"/>
        <v>7.779042524596649E-3</v>
      </c>
      <c r="AP153" s="7">
        <f t="shared" si="176"/>
        <v>9.7995418854944748E-3</v>
      </c>
      <c r="AQ153" s="7">
        <f t="shared" si="177"/>
        <v>8.8894209403436644E-3</v>
      </c>
      <c r="AR153" s="1">
        <f t="shared" si="181"/>
        <v>160975.86936754617</v>
      </c>
      <c r="AS153" s="1">
        <f t="shared" si="182"/>
        <v>59604.309742111538</v>
      </c>
      <c r="AT153" s="1">
        <f t="shared" si="183"/>
        <v>22571.462469399015</v>
      </c>
      <c r="AU153" s="1">
        <f t="shared" si="138"/>
        <v>32195.173873509237</v>
      </c>
      <c r="AV153" s="1">
        <f t="shared" si="139"/>
        <v>11920.861948422309</v>
      </c>
      <c r="AW153" s="1">
        <f t="shared" si="140"/>
        <v>4514.2924938798033</v>
      </c>
      <c r="AX153">
        <v>0.05</v>
      </c>
      <c r="AY153">
        <v>0.05</v>
      </c>
      <c r="AZ153">
        <v>0.05</v>
      </c>
      <c r="BA153">
        <f t="shared" si="184"/>
        <v>0.05</v>
      </c>
      <c r="BB153">
        <f t="shared" si="190"/>
        <v>2.5000000000000006E-4</v>
      </c>
      <c r="BC153">
        <f t="shared" si="185"/>
        <v>2.5000000000000006E-4</v>
      </c>
      <c r="BD153">
        <f t="shared" si="186"/>
        <v>2.5000000000000006E-4</v>
      </c>
      <c r="BE153">
        <f t="shared" si="187"/>
        <v>40.243967341886552</v>
      </c>
      <c r="BF153">
        <f t="shared" si="188"/>
        <v>14.901077435527888</v>
      </c>
      <c r="BG153">
        <f t="shared" si="189"/>
        <v>5.6428656173497549</v>
      </c>
      <c r="BH153">
        <f t="shared" si="191"/>
        <v>135.4904256360073</v>
      </c>
      <c r="BI153">
        <f t="shared" si="192"/>
        <v>19.385338820322893</v>
      </c>
      <c r="BJ153">
        <f t="shared" si="193"/>
        <v>6.8346901910019762</v>
      </c>
      <c r="BK153" s="7">
        <f t="shared" si="194"/>
        <v>3.4506639461142158E-2</v>
      </c>
      <c r="BL153" s="8">
        <f>BL$3*temperature!$I263+BL$4*temperature!$I263^2+BL$5*temperature!$I263^6</f>
        <v>-16.378769324030344</v>
      </c>
      <c r="BM153" s="8">
        <f>BM$3*temperature!$I263+BM$4*temperature!$I263^2+BM$5*temperature!$I263^6</f>
        <v>-15.343947113777157</v>
      </c>
      <c r="BN153" s="8">
        <f>BN$3*temperature!$I263+BN$4*temperature!$I263^2+BN$5*temperature!$I263^6</f>
        <v>-14.239480361922583</v>
      </c>
      <c r="BO153" s="8"/>
      <c r="BP153" s="8"/>
      <c r="BQ153" s="8"/>
    </row>
    <row r="154" spans="1:69" x14ac:dyDescent="0.3">
      <c r="A154">
        <f t="shared" si="141"/>
        <v>2108</v>
      </c>
      <c r="B154" s="4">
        <f t="shared" si="142"/>
        <v>1164.8092348354535</v>
      </c>
      <c r="C154" s="4">
        <f t="shared" si="143"/>
        <v>2961.1820272489535</v>
      </c>
      <c r="D154" s="4">
        <f t="shared" si="144"/>
        <v>4360.9687136833381</v>
      </c>
      <c r="E154" s="11">
        <f t="shared" si="145"/>
        <v>2.6948915359617375E-5</v>
      </c>
      <c r="F154" s="11">
        <f t="shared" si="146"/>
        <v>5.309117033091882E-5</v>
      </c>
      <c r="G154" s="11">
        <f t="shared" si="147"/>
        <v>1.0838373566411626E-4</v>
      </c>
      <c r="H154" s="4">
        <f t="shared" si="148"/>
        <v>161466.28176651677</v>
      </c>
      <c r="I154" s="4">
        <f t="shared" si="149"/>
        <v>60025.542480681805</v>
      </c>
      <c r="J154" s="4">
        <f t="shared" si="150"/>
        <v>22731.606773414598</v>
      </c>
      <c r="K154" s="4">
        <f t="shared" si="151"/>
        <v>138620.36541058696</v>
      </c>
      <c r="L154" s="4">
        <f t="shared" si="152"/>
        <v>20270.804674729075</v>
      </c>
      <c r="M154" s="4">
        <f t="shared" si="153"/>
        <v>5212.5131515137946</v>
      </c>
      <c r="N154" s="11">
        <f t="shared" si="154"/>
        <v>3.0194660664375483E-3</v>
      </c>
      <c r="O154" s="11">
        <f t="shared" si="155"/>
        <v>7.0136888299241473E-3</v>
      </c>
      <c r="P154" s="11">
        <f t="shared" si="156"/>
        <v>6.9858492673935402E-3</v>
      </c>
      <c r="Q154" s="4">
        <f t="shared" si="157"/>
        <v>7887.3389904707519</v>
      </c>
      <c r="R154" s="4">
        <f t="shared" si="158"/>
        <v>10825.056655645718</v>
      </c>
      <c r="S154" s="4">
        <f t="shared" si="159"/>
        <v>5723.082167090759</v>
      </c>
      <c r="T154" s="4">
        <f t="shared" si="160"/>
        <v>48.848210934069755</v>
      </c>
      <c r="U154" s="4">
        <f t="shared" si="161"/>
        <v>180.34083838775098</v>
      </c>
      <c r="V154" s="4">
        <f t="shared" si="162"/>
        <v>251.7676037658764</v>
      </c>
      <c r="W154" s="11">
        <f t="shared" si="163"/>
        <v>-1.0734613539272964E-2</v>
      </c>
      <c r="X154" s="11">
        <f t="shared" si="164"/>
        <v>-1.217998157191269E-2</v>
      </c>
      <c r="Y154" s="11">
        <f t="shared" si="165"/>
        <v>-9.7425357312937999E-3</v>
      </c>
      <c r="Z154" s="4">
        <f t="shared" si="178"/>
        <v>11743.693835795933</v>
      </c>
      <c r="AA154" s="4">
        <f t="shared" si="179"/>
        <v>30601.988193423706</v>
      </c>
      <c r="AB154" s="4">
        <f t="shared" si="180"/>
        <v>33262.934632708973</v>
      </c>
      <c r="AC154" s="12">
        <f t="shared" si="166"/>
        <v>1.5551936967261895</v>
      </c>
      <c r="AD154" s="12">
        <f t="shared" si="167"/>
        <v>2.9602753832531383</v>
      </c>
      <c r="AE154" s="12">
        <f t="shared" si="168"/>
        <v>6.101344343459016</v>
      </c>
      <c r="AF154" s="11">
        <f t="shared" si="169"/>
        <v>-4.0504037456468023E-3</v>
      </c>
      <c r="AG154" s="11">
        <f t="shared" si="170"/>
        <v>2.9673830763510267E-4</v>
      </c>
      <c r="AH154" s="11">
        <f t="shared" si="171"/>
        <v>9.7937136394747881E-3</v>
      </c>
      <c r="AI154" s="1">
        <f t="shared" si="135"/>
        <v>308265.3472688928</v>
      </c>
      <c r="AJ154" s="1">
        <f t="shared" si="136"/>
        <v>110407.97626099334</v>
      </c>
      <c r="AK154" s="1">
        <f t="shared" si="137"/>
        <v>41880.271419350684</v>
      </c>
      <c r="AL154" s="10">
        <f t="shared" si="172"/>
        <v>54.338339534606952</v>
      </c>
      <c r="AM154" s="10">
        <f t="shared" si="173"/>
        <v>11.615400155687666</v>
      </c>
      <c r="AN154" s="10">
        <f t="shared" si="174"/>
        <v>3.8672395624093343</v>
      </c>
      <c r="AO154" s="7">
        <f t="shared" si="175"/>
        <v>7.7012520993506826E-3</v>
      </c>
      <c r="AP154" s="7">
        <f t="shared" si="176"/>
        <v>9.7015464666395292E-3</v>
      </c>
      <c r="AQ154" s="7">
        <f t="shared" si="177"/>
        <v>8.800526730940228E-3</v>
      </c>
      <c r="AR154" s="1">
        <f t="shared" si="181"/>
        <v>161466.28176651677</v>
      </c>
      <c r="AS154" s="1">
        <f t="shared" si="182"/>
        <v>60025.542480681805</v>
      </c>
      <c r="AT154" s="1">
        <f t="shared" si="183"/>
        <v>22731.606773414598</v>
      </c>
      <c r="AU154" s="1">
        <f t="shared" si="138"/>
        <v>32293.256353303354</v>
      </c>
      <c r="AV154" s="1">
        <f t="shared" si="139"/>
        <v>12005.108496136361</v>
      </c>
      <c r="AW154" s="1">
        <f t="shared" si="140"/>
        <v>4546.3213546829202</v>
      </c>
      <c r="AX154">
        <v>0.05</v>
      </c>
      <c r="AY154">
        <v>0.05</v>
      </c>
      <c r="AZ154">
        <v>0.05</v>
      </c>
      <c r="BA154">
        <f t="shared" si="184"/>
        <v>0.05</v>
      </c>
      <c r="BB154">
        <f t="shared" si="190"/>
        <v>2.5000000000000006E-4</v>
      </c>
      <c r="BC154">
        <f t="shared" si="185"/>
        <v>2.5000000000000006E-4</v>
      </c>
      <c r="BD154">
        <f t="shared" si="186"/>
        <v>2.5000000000000006E-4</v>
      </c>
      <c r="BE154">
        <f t="shared" si="187"/>
        <v>40.3665704416292</v>
      </c>
      <c r="BF154">
        <f t="shared" si="188"/>
        <v>15.006385620170455</v>
      </c>
      <c r="BG154">
        <f t="shared" si="189"/>
        <v>5.6829016933536511</v>
      </c>
      <c r="BH154">
        <f t="shared" si="191"/>
        <v>137.49190333483637</v>
      </c>
      <c r="BI154">
        <f t="shared" si="192"/>
        <v>19.614915900654179</v>
      </c>
      <c r="BJ154">
        <f t="shared" si="193"/>
        <v>6.8339149940972339</v>
      </c>
      <c r="BK154" s="7">
        <f t="shared" si="194"/>
        <v>3.4329654191565168E-2</v>
      </c>
      <c r="BL154" s="8">
        <f>BL$3*temperature!$I264+BL$4*temperature!$I264^2+BL$5*temperature!$I264^6</f>
        <v>-16.854632539899885</v>
      </c>
      <c r="BM154" s="8">
        <f>BM$3*temperature!$I264+BM$4*temperature!$I264^2+BM$5*temperature!$I264^6</f>
        <v>-15.722125397606122</v>
      </c>
      <c r="BN154" s="8">
        <f>BN$3*temperature!$I264+BN$4*temperature!$I264^2+BN$5*temperature!$I264^6</f>
        <v>-14.542994404435953</v>
      </c>
      <c r="BO154" s="8"/>
      <c r="BP154" s="8"/>
      <c r="BQ154" s="8"/>
    </row>
    <row r="155" spans="1:69" x14ac:dyDescent="0.3">
      <c r="A155">
        <f t="shared" si="141"/>
        <v>2109</v>
      </c>
      <c r="B155" s="4">
        <f t="shared" si="142"/>
        <v>1164.8390556636591</v>
      </c>
      <c r="C155" s="4">
        <f t="shared" si="143"/>
        <v>2961.3313792373738</v>
      </c>
      <c r="D155" s="4">
        <f t="shared" si="144"/>
        <v>4361.4177388596263</v>
      </c>
      <c r="E155" s="11">
        <f t="shared" si="145"/>
        <v>2.5601469591636505E-5</v>
      </c>
      <c r="F155" s="11">
        <f t="shared" si="146"/>
        <v>5.0436611814372876E-5</v>
      </c>
      <c r="G155" s="11">
        <f t="shared" si="147"/>
        <v>1.0296454888091045E-4</v>
      </c>
      <c r="H155" s="4">
        <f t="shared" si="148"/>
        <v>161928.16620280096</v>
      </c>
      <c r="I155" s="4">
        <f t="shared" si="149"/>
        <v>60438.715944030635</v>
      </c>
      <c r="J155" s="4">
        <f t="shared" si="150"/>
        <v>22889.329480858276</v>
      </c>
      <c r="K155" s="4">
        <f t="shared" si="151"/>
        <v>139013.33872304228</v>
      </c>
      <c r="L155" s="4">
        <f t="shared" si="152"/>
        <v>20409.305209062863</v>
      </c>
      <c r="M155" s="4">
        <f t="shared" si="153"/>
        <v>5248.139676444549</v>
      </c>
      <c r="N155" s="11">
        <f t="shared" si="154"/>
        <v>2.8348887358027319E-3</v>
      </c>
      <c r="O155" s="11">
        <f t="shared" si="155"/>
        <v>6.8325128950825764E-3</v>
      </c>
      <c r="P155" s="11">
        <f t="shared" si="156"/>
        <v>6.8348076820501369E-3</v>
      </c>
      <c r="Q155" s="4">
        <f t="shared" si="157"/>
        <v>7824.9914861234383</v>
      </c>
      <c r="R155" s="4">
        <f t="shared" si="158"/>
        <v>10766.812158463918</v>
      </c>
      <c r="S155" s="4">
        <f t="shared" si="159"/>
        <v>5706.6474317853508</v>
      </c>
      <c r="T155" s="4">
        <f t="shared" si="160"/>
        <v>48.323844267607626</v>
      </c>
      <c r="U155" s="4">
        <f t="shared" si="161"/>
        <v>178.1442902995249</v>
      </c>
      <c r="V155" s="4">
        <f t="shared" si="162"/>
        <v>249.31474889020512</v>
      </c>
      <c r="W155" s="11">
        <f t="shared" si="163"/>
        <v>-1.0734613539272964E-2</v>
      </c>
      <c r="X155" s="11">
        <f t="shared" si="164"/>
        <v>-1.217998157191269E-2</v>
      </c>
      <c r="Y155" s="11">
        <f t="shared" si="165"/>
        <v>-9.7425357312937999E-3</v>
      </c>
      <c r="Z155" s="4">
        <f t="shared" si="178"/>
        <v>11605.823440273718</v>
      </c>
      <c r="AA155" s="4">
        <f t="shared" si="179"/>
        <v>30451.924875071913</v>
      </c>
      <c r="AB155" s="4">
        <f t="shared" si="180"/>
        <v>33497.452910745909</v>
      </c>
      <c r="AC155" s="12">
        <f t="shared" si="166"/>
        <v>1.5488945343517635</v>
      </c>
      <c r="AD155" s="12">
        <f t="shared" si="167"/>
        <v>2.9611538103604986</v>
      </c>
      <c r="AE155" s="12">
        <f t="shared" si="168"/>
        <v>6.1610991627746827</v>
      </c>
      <c r="AF155" s="11">
        <f t="shared" si="169"/>
        <v>-4.0504037456468023E-3</v>
      </c>
      <c r="AG155" s="11">
        <f t="shared" si="170"/>
        <v>2.9673830763510267E-4</v>
      </c>
      <c r="AH155" s="11">
        <f t="shared" si="171"/>
        <v>9.7937136394747881E-3</v>
      </c>
      <c r="AI155" s="1">
        <f t="shared" si="135"/>
        <v>309732.0688953069</v>
      </c>
      <c r="AJ155" s="1">
        <f t="shared" si="136"/>
        <v>111372.28713103037</v>
      </c>
      <c r="AK155" s="1">
        <f t="shared" si="137"/>
        <v>42238.565632098536</v>
      </c>
      <c r="AL155" s="10">
        <f t="shared" si="172"/>
        <v>54.752628053508914</v>
      </c>
      <c r="AM155" s="10">
        <f t="shared" si="173"/>
        <v>11.726960626583294</v>
      </c>
      <c r="AN155" s="10">
        <f t="shared" si="174"/>
        <v>3.9009329701018278</v>
      </c>
      <c r="AO155" s="7">
        <f t="shared" si="175"/>
        <v>7.6242395783571761E-3</v>
      </c>
      <c r="AP155" s="7">
        <f t="shared" si="176"/>
        <v>9.6045310019731347E-3</v>
      </c>
      <c r="AQ155" s="7">
        <f t="shared" si="177"/>
        <v>8.7125214636308256E-3</v>
      </c>
      <c r="AR155" s="1">
        <f t="shared" si="181"/>
        <v>161928.16620280096</v>
      </c>
      <c r="AS155" s="1">
        <f t="shared" si="182"/>
        <v>60438.715944030635</v>
      </c>
      <c r="AT155" s="1">
        <f t="shared" si="183"/>
        <v>22889.329480858276</v>
      </c>
      <c r="AU155" s="1">
        <f t="shared" si="138"/>
        <v>32385.633240560193</v>
      </c>
      <c r="AV155" s="1">
        <f t="shared" si="139"/>
        <v>12087.743188806127</v>
      </c>
      <c r="AW155" s="1">
        <f t="shared" si="140"/>
        <v>4577.8658961716555</v>
      </c>
      <c r="AX155">
        <v>0.05</v>
      </c>
      <c r="AY155">
        <v>0.05</v>
      </c>
      <c r="AZ155">
        <v>0.05</v>
      </c>
      <c r="BA155">
        <f t="shared" si="184"/>
        <v>0.05</v>
      </c>
      <c r="BB155">
        <f t="shared" si="190"/>
        <v>2.5000000000000006E-4</v>
      </c>
      <c r="BC155">
        <f t="shared" si="185"/>
        <v>2.5000000000000006E-4</v>
      </c>
      <c r="BD155">
        <f t="shared" si="186"/>
        <v>2.5000000000000006E-4</v>
      </c>
      <c r="BE155">
        <f t="shared" si="187"/>
        <v>40.482041550700252</v>
      </c>
      <c r="BF155">
        <f t="shared" si="188"/>
        <v>15.109678986007662</v>
      </c>
      <c r="BG155">
        <f t="shared" si="189"/>
        <v>5.7223323702145708</v>
      </c>
      <c r="BH155">
        <f t="shared" si="191"/>
        <v>139.52320318857269</v>
      </c>
      <c r="BI155">
        <f t="shared" si="192"/>
        <v>19.847256353080677</v>
      </c>
      <c r="BJ155">
        <f t="shared" si="193"/>
        <v>6.833155207904011</v>
      </c>
      <c r="BK155" s="7">
        <f t="shared" si="194"/>
        <v>3.4154508343981566E-2</v>
      </c>
      <c r="BL155" s="8">
        <f>BL$3*temperature!$I265+BL$4*temperature!$I265^2+BL$5*temperature!$I265^6</f>
        <v>-17.333363240273609</v>
      </c>
      <c r="BM155" s="8">
        <f>BM$3*temperature!$I265+BM$4*temperature!$I265^2+BM$5*temperature!$I265^6</f>
        <v>-16.102273712252334</v>
      </c>
      <c r="BN155" s="8">
        <f>BN$3*temperature!$I265+BN$4*temperature!$I265^2+BN$5*temperature!$I265^6</f>
        <v>-14.847834119843265</v>
      </c>
      <c r="BO155" s="8"/>
      <c r="BP155" s="8"/>
      <c r="BQ155" s="8"/>
    </row>
    <row r="156" spans="1:69" x14ac:dyDescent="0.3">
      <c r="A156">
        <f t="shared" si="141"/>
        <v>2110</v>
      </c>
      <c r="B156" s="4">
        <f t="shared" si="142"/>
        <v>1164.8673861757386</v>
      </c>
      <c r="C156" s="4">
        <f t="shared" si="143"/>
        <v>2961.4732707825406</v>
      </c>
      <c r="D156" s="4">
        <f t="shared" si="144"/>
        <v>4361.8443566990909</v>
      </c>
      <c r="E156" s="11">
        <f t="shared" si="145"/>
        <v>2.4321396112054679E-5</v>
      </c>
      <c r="F156" s="11">
        <f t="shared" si="146"/>
        <v>4.7914781223654231E-5</v>
      </c>
      <c r="G156" s="11">
        <f t="shared" si="147"/>
        <v>9.7816321436864918E-5</v>
      </c>
      <c r="H156" s="4">
        <f t="shared" si="148"/>
        <v>162361.56802445051</v>
      </c>
      <c r="I156" s="4">
        <f t="shared" si="149"/>
        <v>60843.75937455197</v>
      </c>
      <c r="J156" s="4">
        <f t="shared" si="150"/>
        <v>23044.615840524086</v>
      </c>
      <c r="K156" s="4">
        <f t="shared" si="151"/>
        <v>139382.01889013633</v>
      </c>
      <c r="L156" s="4">
        <f t="shared" si="152"/>
        <v>20545.098270792292</v>
      </c>
      <c r="M156" s="4">
        <f t="shared" si="153"/>
        <v>5283.227450592377</v>
      </c>
      <c r="N156" s="11">
        <f t="shared" si="154"/>
        <v>2.6521207999223861E-3</v>
      </c>
      <c r="O156" s="11">
        <f t="shared" si="155"/>
        <v>6.6534877272121928E-3</v>
      </c>
      <c r="P156" s="11">
        <f t="shared" si="156"/>
        <v>6.6857546313627836E-3</v>
      </c>
      <c r="Q156" s="4">
        <f t="shared" si="157"/>
        <v>7761.7120468020721</v>
      </c>
      <c r="R156" s="4">
        <f t="shared" si="158"/>
        <v>10706.949898380937</v>
      </c>
      <c r="S156" s="4">
        <f t="shared" si="159"/>
        <v>5689.3882110192253</v>
      </c>
      <c r="T156" s="4">
        <f t="shared" si="160"/>
        <v>47.80510647466285</v>
      </c>
      <c r="U156" s="4">
        <f t="shared" si="161"/>
        <v>175.97449612653523</v>
      </c>
      <c r="V156" s="4">
        <f t="shared" si="162"/>
        <v>246.88579104080375</v>
      </c>
      <c r="W156" s="11">
        <f t="shared" si="163"/>
        <v>-1.0734613539272964E-2</v>
      </c>
      <c r="X156" s="11">
        <f t="shared" si="164"/>
        <v>-1.217998157191269E-2</v>
      </c>
      <c r="Y156" s="11">
        <f t="shared" si="165"/>
        <v>-9.7425357312937999E-3</v>
      </c>
      <c r="Z156" s="4">
        <f t="shared" si="178"/>
        <v>11467.445535255991</v>
      </c>
      <c r="AA156" s="4">
        <f t="shared" si="179"/>
        <v>30297.065138908278</v>
      </c>
      <c r="AB156" s="4">
        <f t="shared" si="180"/>
        <v>33728.382051000946</v>
      </c>
      <c r="AC156" s="12">
        <f t="shared" si="166"/>
        <v>1.5426208861282134</v>
      </c>
      <c r="AD156" s="12">
        <f t="shared" si="167"/>
        <v>2.9620324981308324</v>
      </c>
      <c r="AE156" s="12">
        <f t="shared" si="168"/>
        <v>6.2214392036793056</v>
      </c>
      <c r="AF156" s="11">
        <f t="shared" si="169"/>
        <v>-4.0504037456468023E-3</v>
      </c>
      <c r="AG156" s="11">
        <f t="shared" si="170"/>
        <v>2.9673830763510267E-4</v>
      </c>
      <c r="AH156" s="11">
        <f t="shared" si="171"/>
        <v>9.7937136394747881E-3</v>
      </c>
      <c r="AI156" s="1">
        <f t="shared" si="135"/>
        <v>311144.49524633639</v>
      </c>
      <c r="AJ156" s="1">
        <f t="shared" si="136"/>
        <v>112322.80160673347</v>
      </c>
      <c r="AK156" s="1">
        <f t="shared" si="137"/>
        <v>42592.574965060339</v>
      </c>
      <c r="AL156" s="10">
        <f t="shared" si="172"/>
        <v>55.165900735795297</v>
      </c>
      <c r="AM156" s="10">
        <f t="shared" si="173"/>
        <v>11.838466263911261</v>
      </c>
      <c r="AN156" s="10">
        <f t="shared" si="174"/>
        <v>3.9345800627097236</v>
      </c>
      <c r="AO156" s="7">
        <f t="shared" si="175"/>
        <v>7.5479971825736045E-3</v>
      </c>
      <c r="AP156" s="7">
        <f t="shared" si="176"/>
        <v>9.5084856919534031E-3</v>
      </c>
      <c r="AQ156" s="7">
        <f t="shared" si="177"/>
        <v>8.6253962489945164E-3</v>
      </c>
      <c r="AR156" s="1">
        <f t="shared" si="181"/>
        <v>162361.56802445051</v>
      </c>
      <c r="AS156" s="1">
        <f t="shared" si="182"/>
        <v>60843.75937455197</v>
      </c>
      <c r="AT156" s="1">
        <f t="shared" si="183"/>
        <v>23044.615840524086</v>
      </c>
      <c r="AU156" s="1">
        <f t="shared" si="138"/>
        <v>32472.313604890103</v>
      </c>
      <c r="AV156" s="1">
        <f t="shared" si="139"/>
        <v>12168.751874910395</v>
      </c>
      <c r="AW156" s="1">
        <f t="shared" si="140"/>
        <v>4608.9231681048177</v>
      </c>
      <c r="AX156">
        <v>0.05</v>
      </c>
      <c r="AY156">
        <v>0.05</v>
      </c>
      <c r="AZ156">
        <v>0.05</v>
      </c>
      <c r="BA156">
        <f t="shared" si="184"/>
        <v>5.000000000000001E-2</v>
      </c>
      <c r="BB156">
        <f t="shared" si="190"/>
        <v>2.5000000000000006E-4</v>
      </c>
      <c r="BC156">
        <f t="shared" si="185"/>
        <v>2.5000000000000006E-4</v>
      </c>
      <c r="BD156">
        <f t="shared" si="186"/>
        <v>2.5000000000000006E-4</v>
      </c>
      <c r="BE156">
        <f t="shared" si="187"/>
        <v>40.590392006112637</v>
      </c>
      <c r="BF156">
        <f t="shared" si="188"/>
        <v>15.210939843637997</v>
      </c>
      <c r="BG156">
        <f t="shared" si="189"/>
        <v>5.7611539601310229</v>
      </c>
      <c r="BH156">
        <f t="shared" si="191"/>
        <v>141.58477363182533</v>
      </c>
      <c r="BI156">
        <f t="shared" si="192"/>
        <v>20.08239382118067</v>
      </c>
      <c r="BJ156">
        <f t="shared" si="193"/>
        <v>6.8324106995936384</v>
      </c>
      <c r="BK156" s="7">
        <f t="shared" si="194"/>
        <v>3.398121107235294E-2</v>
      </c>
      <c r="BL156" s="8">
        <f>BL$3*temperature!$I266+BL$4*temperature!$I266^2+BL$5*temperature!$I266^6</f>
        <v>-17.814823536378423</v>
      </c>
      <c r="BM156" s="8">
        <f>BM$3*temperature!$I266+BM$4*temperature!$I266^2+BM$5*temperature!$I266^6</f>
        <v>-16.484287715199187</v>
      </c>
      <c r="BN156" s="8">
        <f>BN$3*temperature!$I266+BN$4*temperature!$I266^2+BN$5*temperature!$I266^6</f>
        <v>-15.153920100357499</v>
      </c>
      <c r="BO156" s="8"/>
      <c r="BP156" s="8"/>
      <c r="BQ156" s="8"/>
    </row>
    <row r="157" spans="1:69" x14ac:dyDescent="0.3">
      <c r="A157">
        <f t="shared" si="141"/>
        <v>2111</v>
      </c>
      <c r="B157" s="4">
        <f t="shared" si="142"/>
        <v>1164.8943008167998</v>
      </c>
      <c r="C157" s="4">
        <f t="shared" si="143"/>
        <v>2961.6080742092163</v>
      </c>
      <c r="D157" s="4">
        <f t="shared" si="144"/>
        <v>4362.2496832902607</v>
      </c>
      <c r="E157" s="11">
        <f t="shared" si="145"/>
        <v>2.3105326306451945E-5</v>
      </c>
      <c r="F157" s="11">
        <f t="shared" si="146"/>
        <v>4.5519042162471515E-5</v>
      </c>
      <c r="G157" s="11">
        <f t="shared" si="147"/>
        <v>9.2925505365021663E-5</v>
      </c>
      <c r="H157" s="4">
        <f t="shared" si="148"/>
        <v>162766.55116714753</v>
      </c>
      <c r="I157" s="4">
        <f t="shared" si="149"/>
        <v>61240.608264736766</v>
      </c>
      <c r="J157" s="4">
        <f t="shared" si="150"/>
        <v>23197.452742387617</v>
      </c>
      <c r="K157" s="4">
        <f t="shared" si="151"/>
        <v>139726.45505520885</v>
      </c>
      <c r="L157" s="4">
        <f t="shared" si="152"/>
        <v>20678.160894428514</v>
      </c>
      <c r="M157" s="4">
        <f t="shared" si="153"/>
        <v>5317.7728068263068</v>
      </c>
      <c r="N157" s="11">
        <f t="shared" si="154"/>
        <v>2.4711664231524821E-3</v>
      </c>
      <c r="O157" s="11">
        <f t="shared" si="155"/>
        <v>6.4766116901660009E-3</v>
      </c>
      <c r="P157" s="11">
        <f t="shared" si="156"/>
        <v>6.5386842714969529E-3</v>
      </c>
      <c r="Q157" s="4">
        <f t="shared" si="157"/>
        <v>7697.5455049002576</v>
      </c>
      <c r="R157" s="4">
        <f t="shared" si="158"/>
        <v>10645.524136949949</v>
      </c>
      <c r="S157" s="4">
        <f t="shared" si="159"/>
        <v>5671.3247848728461</v>
      </c>
      <c r="T157" s="4">
        <f t="shared" si="160"/>
        <v>47.291937131453551</v>
      </c>
      <c r="U157" s="4">
        <f t="shared" si="161"/>
        <v>173.83113000658741</v>
      </c>
      <c r="V157" s="4">
        <f t="shared" si="162"/>
        <v>244.48049740003998</v>
      </c>
      <c r="W157" s="11">
        <f t="shared" si="163"/>
        <v>-1.0734613539272964E-2</v>
      </c>
      <c r="X157" s="11">
        <f t="shared" si="164"/>
        <v>-1.217998157191269E-2</v>
      </c>
      <c r="Y157" s="11">
        <f t="shared" si="165"/>
        <v>-9.7425357312937999E-3</v>
      </c>
      <c r="Z157" s="4">
        <f t="shared" si="178"/>
        <v>11328.637991097712</v>
      </c>
      <c r="AA157" s="4">
        <f t="shared" si="179"/>
        <v>30137.557191903303</v>
      </c>
      <c r="AB157" s="4">
        <f t="shared" si="180"/>
        <v>33955.700792864016</v>
      </c>
      <c r="AC157" s="12">
        <f t="shared" si="166"/>
        <v>1.5363726487129266</v>
      </c>
      <c r="AD157" s="12">
        <f t="shared" si="167"/>
        <v>2.9629114466414879</v>
      </c>
      <c r="AE157" s="12">
        <f t="shared" si="168"/>
        <v>6.2823701976655428</v>
      </c>
      <c r="AF157" s="11">
        <f t="shared" si="169"/>
        <v>-4.0504037456468023E-3</v>
      </c>
      <c r="AG157" s="11">
        <f t="shared" si="170"/>
        <v>2.9673830763510267E-4</v>
      </c>
      <c r="AH157" s="11">
        <f t="shared" si="171"/>
        <v>9.7937136394747881E-3</v>
      </c>
      <c r="AI157" s="1">
        <f t="shared" si="135"/>
        <v>312502.35932659282</v>
      </c>
      <c r="AJ157" s="1">
        <f t="shared" si="136"/>
        <v>113259.27332097052</v>
      </c>
      <c r="AK157" s="1">
        <f t="shared" si="137"/>
        <v>42942.240636659124</v>
      </c>
      <c r="AL157" s="10">
        <f t="shared" si="172"/>
        <v>55.578128878489942</v>
      </c>
      <c r="AM157" s="10">
        <f t="shared" si="173"/>
        <v>11.949906492125484</v>
      </c>
      <c r="AN157" s="10">
        <f t="shared" si="174"/>
        <v>3.9681780017028463</v>
      </c>
      <c r="AO157" s="7">
        <f t="shared" si="175"/>
        <v>7.4725172107478685E-3</v>
      </c>
      <c r="AP157" s="7">
        <f t="shared" si="176"/>
        <v>9.413400835033869E-3</v>
      </c>
      <c r="AQ157" s="7">
        <f t="shared" si="177"/>
        <v>8.5391422865045714E-3</v>
      </c>
      <c r="AR157" s="1">
        <f t="shared" si="181"/>
        <v>162766.55116714753</v>
      </c>
      <c r="AS157" s="1">
        <f t="shared" si="182"/>
        <v>61240.608264736766</v>
      </c>
      <c r="AT157" s="1">
        <f t="shared" si="183"/>
        <v>23197.452742387617</v>
      </c>
      <c r="AU157" s="1">
        <f t="shared" si="138"/>
        <v>32553.310233429507</v>
      </c>
      <c r="AV157" s="1">
        <f t="shared" si="139"/>
        <v>12248.121652947353</v>
      </c>
      <c r="AW157" s="1">
        <f t="shared" si="140"/>
        <v>4639.4905484775236</v>
      </c>
      <c r="AX157">
        <v>0.05</v>
      </c>
      <c r="AY157">
        <v>0.05</v>
      </c>
      <c r="AZ157">
        <v>0.05</v>
      </c>
      <c r="BA157">
        <f t="shared" si="184"/>
        <v>0.05</v>
      </c>
      <c r="BB157">
        <f t="shared" si="190"/>
        <v>2.5000000000000006E-4</v>
      </c>
      <c r="BC157">
        <f t="shared" si="185"/>
        <v>2.5000000000000006E-4</v>
      </c>
      <c r="BD157">
        <f t="shared" si="186"/>
        <v>2.5000000000000006E-4</v>
      </c>
      <c r="BE157">
        <f t="shared" si="187"/>
        <v>40.691637791786889</v>
      </c>
      <c r="BF157">
        <f t="shared" si="188"/>
        <v>15.310152066184195</v>
      </c>
      <c r="BG157">
        <f t="shared" si="189"/>
        <v>5.7993631855969054</v>
      </c>
      <c r="BH157">
        <f t="shared" si="191"/>
        <v>143.67706982521025</v>
      </c>
      <c r="BI157">
        <f t="shared" si="192"/>
        <v>20.32036235544318</v>
      </c>
      <c r="BJ157">
        <f t="shared" si="193"/>
        <v>6.8316813379574537</v>
      </c>
      <c r="BK157" s="7">
        <f t="shared" si="194"/>
        <v>3.3809770553334867E-2</v>
      </c>
      <c r="BL157" s="8">
        <f>BL$3*temperature!$I267+BL$4*temperature!$I267^2+BL$5*temperature!$I267^6</f>
        <v>-18.298875955820204</v>
      </c>
      <c r="BM157" s="8">
        <f>BM$3*temperature!$I267+BM$4*temperature!$I267^2+BM$5*temperature!$I267^6</f>
        <v>-16.868063475719225</v>
      </c>
      <c r="BN157" s="8">
        <f>BN$3*temperature!$I267+BN$4*temperature!$I267^2+BN$5*temperature!$I267^6</f>
        <v>-15.461173335577094</v>
      </c>
      <c r="BO157" s="8"/>
      <c r="BP157" s="8"/>
      <c r="BQ157" s="8"/>
    </row>
    <row r="158" spans="1:69" x14ac:dyDescent="0.3">
      <c r="A158">
        <f t="shared" si="141"/>
        <v>2112</v>
      </c>
      <c r="B158" s="4">
        <f t="shared" si="142"/>
        <v>1164.9198703165862</v>
      </c>
      <c r="C158" s="4">
        <f t="shared" si="143"/>
        <v>2961.7361432938751</v>
      </c>
      <c r="D158" s="4">
        <f t="shared" si="144"/>
        <v>4362.6347793337909</v>
      </c>
      <c r="E158" s="11">
        <f t="shared" si="145"/>
        <v>2.1950059991129345E-5</v>
      </c>
      <c r="F158" s="11">
        <f t="shared" si="146"/>
        <v>4.3243090054347937E-5</v>
      </c>
      <c r="G158" s="11">
        <f t="shared" si="147"/>
        <v>8.8279230096770575E-5</v>
      </c>
      <c r="H158" s="4">
        <f t="shared" si="148"/>
        <v>163143.19775199317</v>
      </c>
      <c r="I158" s="4">
        <f t="shared" si="149"/>
        <v>61629.204306235632</v>
      </c>
      <c r="J158" s="4">
        <f t="shared" si="150"/>
        <v>23347.828697016412</v>
      </c>
      <c r="K158" s="4">
        <f t="shared" si="151"/>
        <v>140046.71214652414</v>
      </c>
      <c r="L158" s="4">
        <f t="shared" si="152"/>
        <v>20808.472235374458</v>
      </c>
      <c r="M158" s="4">
        <f t="shared" si="153"/>
        <v>5351.7724673211842</v>
      </c>
      <c r="N158" s="11">
        <f t="shared" si="154"/>
        <v>2.2920290304992985E-3</v>
      </c>
      <c r="O158" s="11">
        <f t="shared" si="155"/>
        <v>6.3018825325542593E-3</v>
      </c>
      <c r="P158" s="11">
        <f t="shared" si="156"/>
        <v>6.3935902735883232E-3</v>
      </c>
      <c r="Q158" s="4">
        <f t="shared" si="157"/>
        <v>7632.5364666583837</v>
      </c>
      <c r="R158" s="4">
        <f t="shared" si="158"/>
        <v>10582.58917930906</v>
      </c>
      <c r="S158" s="4">
        <f t="shared" si="159"/>
        <v>5652.4775142285898</v>
      </c>
      <c r="T158" s="4">
        <f t="shared" si="160"/>
        <v>46.784276462823804</v>
      </c>
      <c r="U158" s="4">
        <f t="shared" si="161"/>
        <v>171.71387004648241</v>
      </c>
      <c r="V158" s="4">
        <f t="shared" si="162"/>
        <v>242.09863741851561</v>
      </c>
      <c r="W158" s="11">
        <f t="shared" si="163"/>
        <v>-1.0734613539272964E-2</v>
      </c>
      <c r="X158" s="11">
        <f t="shared" si="164"/>
        <v>-1.217998157191269E-2</v>
      </c>
      <c r="Y158" s="11">
        <f t="shared" si="165"/>
        <v>-9.7425357312937999E-3</v>
      </c>
      <c r="Z158" s="4">
        <f t="shared" si="178"/>
        <v>11189.477238077159</v>
      </c>
      <c r="AA158" s="4">
        <f t="shared" si="179"/>
        <v>29973.549716743939</v>
      </c>
      <c r="AB158" s="4">
        <f t="shared" si="180"/>
        <v>34179.390297664751</v>
      </c>
      <c r="AC158" s="12">
        <f t="shared" si="166"/>
        <v>1.5301497191818705</v>
      </c>
      <c r="AD158" s="12">
        <f t="shared" si="167"/>
        <v>2.963790655969837</v>
      </c>
      <c r="AE158" s="12">
        <f t="shared" si="168"/>
        <v>6.34389793235865</v>
      </c>
      <c r="AF158" s="11">
        <f t="shared" si="169"/>
        <v>-4.0504037456468023E-3</v>
      </c>
      <c r="AG158" s="11">
        <f t="shared" si="170"/>
        <v>2.9673830763510267E-4</v>
      </c>
      <c r="AH158" s="11">
        <f t="shared" si="171"/>
        <v>9.7937136394747881E-3</v>
      </c>
      <c r="AI158" s="1">
        <f t="shared" si="135"/>
        <v>313805.433627363</v>
      </c>
      <c r="AJ158" s="1">
        <f t="shared" si="136"/>
        <v>114181.46764182081</v>
      </c>
      <c r="AK158" s="1">
        <f t="shared" si="137"/>
        <v>43287.507121470735</v>
      </c>
      <c r="AL158" s="10">
        <f t="shared" si="172"/>
        <v>55.989284317829764</v>
      </c>
      <c r="AM158" s="10">
        <f t="shared" si="173"/>
        <v>12.061270859279519</v>
      </c>
      <c r="AN158" s="10">
        <f t="shared" si="174"/>
        <v>4.0017239899118175</v>
      </c>
      <c r="AO158" s="7">
        <f t="shared" si="175"/>
        <v>7.3977920386403898E-3</v>
      </c>
      <c r="AP158" s="7">
        <f t="shared" si="176"/>
        <v>9.3192668266835303E-3</v>
      </c>
      <c r="AQ158" s="7">
        <f t="shared" si="177"/>
        <v>8.4537508636395257E-3</v>
      </c>
      <c r="AR158" s="1">
        <f t="shared" si="181"/>
        <v>163143.19775199317</v>
      </c>
      <c r="AS158" s="1">
        <f t="shared" si="182"/>
        <v>61629.204306235632</v>
      </c>
      <c r="AT158" s="1">
        <f t="shared" si="183"/>
        <v>23347.828697016412</v>
      </c>
      <c r="AU158" s="1">
        <f t="shared" si="138"/>
        <v>32628.639550398635</v>
      </c>
      <c r="AV158" s="1">
        <f t="shared" si="139"/>
        <v>12325.840861247127</v>
      </c>
      <c r="AW158" s="1">
        <f t="shared" si="140"/>
        <v>4669.5657394032824</v>
      </c>
      <c r="AX158">
        <v>0.05</v>
      </c>
      <c r="AY158">
        <v>0.05</v>
      </c>
      <c r="AZ158">
        <v>0.05</v>
      </c>
      <c r="BA158">
        <f t="shared" si="184"/>
        <v>0.05</v>
      </c>
      <c r="BB158">
        <f t="shared" si="190"/>
        <v>2.5000000000000006E-4</v>
      </c>
      <c r="BC158">
        <f t="shared" si="185"/>
        <v>2.5000000000000006E-4</v>
      </c>
      <c r="BD158">
        <f t="shared" si="186"/>
        <v>2.5000000000000006E-4</v>
      </c>
      <c r="BE158">
        <f t="shared" si="187"/>
        <v>40.7857994379983</v>
      </c>
      <c r="BF158">
        <f t="shared" si="188"/>
        <v>15.407301076558911</v>
      </c>
      <c r="BG158">
        <f t="shared" si="189"/>
        <v>5.8369571742541044</v>
      </c>
      <c r="BH158">
        <f t="shared" si="191"/>
        <v>145.80055375315132</v>
      </c>
      <c r="BI158">
        <f t="shared" si="192"/>
        <v>20.561196417722957</v>
      </c>
      <c r="BJ158">
        <f t="shared" si="193"/>
        <v>6.8309669931741341</v>
      </c>
      <c r="BK158" s="7">
        <f t="shared" si="194"/>
        <v>3.3640194005517737E-2</v>
      </c>
      <c r="BL158" s="8">
        <f>BL$3*temperature!$I268+BL$4*temperature!$I268^2+BL$5*temperature!$I268^6</f>
        <v>-18.785383564318646</v>
      </c>
      <c r="BM158" s="8">
        <f>BM$3*temperature!$I268+BM$4*temperature!$I268^2+BM$5*temperature!$I268^6</f>
        <v>-17.253497564054818</v>
      </c>
      <c r="BN158" s="8">
        <f>BN$3*temperature!$I268+BN$4*temperature!$I268^2+BN$5*temperature!$I268^6</f>
        <v>-15.769515277803213</v>
      </c>
      <c r="BO158" s="8"/>
      <c r="BP158" s="8"/>
      <c r="BQ158" s="8"/>
    </row>
    <row r="159" spans="1:69" x14ac:dyDescent="0.3">
      <c r="A159">
        <f t="shared" si="141"/>
        <v>2113</v>
      </c>
      <c r="B159" s="4">
        <f t="shared" si="142"/>
        <v>1164.9441618745725</v>
      </c>
      <c r="C159" s="4">
        <f t="shared" si="143"/>
        <v>2961.8578141854987</v>
      </c>
      <c r="D159" s="4">
        <f t="shared" si="144"/>
        <v>4363.0006528713284</v>
      </c>
      <c r="E159" s="11">
        <f t="shared" si="145"/>
        <v>2.0852556991572876E-5</v>
      </c>
      <c r="F159" s="11">
        <f t="shared" si="146"/>
        <v>4.1080935551630536E-5</v>
      </c>
      <c r="G159" s="11">
        <f t="shared" si="147"/>
        <v>8.3865268591932045E-5</v>
      </c>
      <c r="H159" s="4">
        <f t="shared" si="148"/>
        <v>163491.60766510986</v>
      </c>
      <c r="I159" s="4">
        <f t="shared" si="149"/>
        <v>62009.495330930469</v>
      </c>
      <c r="J159" s="4">
        <f t="shared" si="150"/>
        <v>23495.733813204253</v>
      </c>
      <c r="K159" s="4">
        <f t="shared" si="151"/>
        <v>140342.87051323298</v>
      </c>
      <c r="L159" s="4">
        <f t="shared" si="152"/>
        <v>20936.013549989701</v>
      </c>
      <c r="M159" s="4">
        <f t="shared" si="153"/>
        <v>5385.2235382411664</v>
      </c>
      <c r="N159" s="11">
        <f t="shared" si="154"/>
        <v>2.1147113143147322E-3</v>
      </c>
      <c r="O159" s="11">
        <f t="shared" si="155"/>
        <v>6.1292973925506367E-3</v>
      </c>
      <c r="P159" s="11">
        <f t="shared" si="156"/>
        <v>6.250465826834084E-3</v>
      </c>
      <c r="Q159" s="4">
        <f t="shared" si="157"/>
        <v>7566.7292677267233</v>
      </c>
      <c r="R159" s="4">
        <f t="shared" si="158"/>
        <v>10518.199313772642</v>
      </c>
      <c r="S159" s="4">
        <f t="shared" si="159"/>
        <v>5632.8668200857483</v>
      </c>
      <c r="T159" s="4">
        <f t="shared" si="160"/>
        <v>46.282065335280883</v>
      </c>
      <c r="U159" s="4">
        <f t="shared" si="161"/>
        <v>169.62239827367443</v>
      </c>
      <c r="V159" s="4">
        <f t="shared" si="162"/>
        <v>239.73998279296816</v>
      </c>
      <c r="W159" s="11">
        <f t="shared" si="163"/>
        <v>-1.0734613539272964E-2</v>
      </c>
      <c r="X159" s="11">
        <f t="shared" si="164"/>
        <v>-1.217998157191269E-2</v>
      </c>
      <c r="Y159" s="11">
        <f t="shared" si="165"/>
        <v>-9.7425357312937999E-3</v>
      </c>
      <c r="Z159" s="4">
        <f t="shared" si="178"/>
        <v>11050.03821671285</v>
      </c>
      <c r="AA159" s="4">
        <f t="shared" si="179"/>
        <v>29805.19169779008</v>
      </c>
      <c r="AB159" s="4">
        <f t="shared" si="180"/>
        <v>34399.434117801553</v>
      </c>
      <c r="AC159" s="12">
        <f t="shared" si="166"/>
        <v>1.5239519950278959</v>
      </c>
      <c r="AD159" s="12">
        <f t="shared" si="167"/>
        <v>2.9646701261932744</v>
      </c>
      <c r="AE159" s="12">
        <f t="shared" si="168"/>
        <v>6.4060282520662266</v>
      </c>
      <c r="AF159" s="11">
        <f t="shared" si="169"/>
        <v>-4.0504037456468023E-3</v>
      </c>
      <c r="AG159" s="11">
        <f t="shared" si="170"/>
        <v>2.9673830763510267E-4</v>
      </c>
      <c r="AH159" s="11">
        <f t="shared" si="171"/>
        <v>9.7937136394747881E-3</v>
      </c>
      <c r="AI159" s="1">
        <f t="shared" si="135"/>
        <v>315053.52981502534</v>
      </c>
      <c r="AJ159" s="1">
        <f t="shared" si="136"/>
        <v>115089.16173888586</v>
      </c>
      <c r="AK159" s="1">
        <f t="shared" si="137"/>
        <v>43628.322148726947</v>
      </c>
      <c r="AL159" s="10">
        <f t="shared" si="172"/>
        <v>56.39933942878762</v>
      </c>
      <c r="AM159" s="10">
        <f t="shared" si="173"/>
        <v>12.172549038671983</v>
      </c>
      <c r="AN159" s="10">
        <f t="shared" si="174"/>
        <v>4.0352152717712233</v>
      </c>
      <c r="AO159" s="7">
        <f t="shared" si="175"/>
        <v>7.3238141182539861E-3</v>
      </c>
      <c r="AP159" s="7">
        <f t="shared" si="176"/>
        <v>9.2260741584166955E-3</v>
      </c>
      <c r="AQ159" s="7">
        <f t="shared" si="177"/>
        <v>8.3692133550031297E-3</v>
      </c>
      <c r="AR159" s="1">
        <f t="shared" si="181"/>
        <v>163491.60766510986</v>
      </c>
      <c r="AS159" s="1">
        <f t="shared" si="182"/>
        <v>62009.495330930469</v>
      </c>
      <c r="AT159" s="1">
        <f t="shared" si="183"/>
        <v>23495.733813204253</v>
      </c>
      <c r="AU159" s="1">
        <f t="shared" si="138"/>
        <v>32698.321533021972</v>
      </c>
      <c r="AV159" s="1">
        <f t="shared" si="139"/>
        <v>12401.899066186095</v>
      </c>
      <c r="AW159" s="1">
        <f t="shared" si="140"/>
        <v>4699.1467626408512</v>
      </c>
      <c r="AX159">
        <v>0.05</v>
      </c>
      <c r="AY159">
        <v>0.05</v>
      </c>
      <c r="AZ159">
        <v>0.05</v>
      </c>
      <c r="BA159">
        <f t="shared" si="184"/>
        <v>0.05</v>
      </c>
      <c r="BB159">
        <f t="shared" si="190"/>
        <v>2.5000000000000006E-4</v>
      </c>
      <c r="BC159">
        <f t="shared" si="185"/>
        <v>2.5000000000000006E-4</v>
      </c>
      <c r="BD159">
        <f t="shared" si="186"/>
        <v>2.5000000000000006E-4</v>
      </c>
      <c r="BE159">
        <f t="shared" si="187"/>
        <v>40.87290191627747</v>
      </c>
      <c r="BF159">
        <f t="shared" si="188"/>
        <v>15.502373832732621</v>
      </c>
      <c r="BG159">
        <f t="shared" si="189"/>
        <v>5.8739334533010643</v>
      </c>
      <c r="BH159">
        <f t="shared" si="191"/>
        <v>147.95569432315062</v>
      </c>
      <c r="BI159">
        <f t="shared" si="192"/>
        <v>20.804930885758473</v>
      </c>
      <c r="BJ159">
        <f t="shared" si="193"/>
        <v>6.8302675365945396</v>
      </c>
      <c r="BK159" s="7">
        <f t="shared" si="194"/>
        <v>3.3472487708672255E-2</v>
      </c>
      <c r="BL159" s="8">
        <f>BL$3*temperature!$I269+BL$4*temperature!$I269^2+BL$5*temperature!$I269^6</f>
        <v>-19.274210083425416</v>
      </c>
      <c r="BM159" s="8">
        <f>BM$3*temperature!$I269+BM$4*temperature!$I269^2+BM$5*temperature!$I269^6</f>
        <v>-17.640487137544412</v>
      </c>
      <c r="BN159" s="8">
        <f>BN$3*temperature!$I269+BN$4*temperature!$I269^2+BN$5*temperature!$I269^6</f>
        <v>-16.07886790501955</v>
      </c>
      <c r="BO159" s="8"/>
      <c r="BP159" s="8"/>
      <c r="BQ159" s="8"/>
    </row>
    <row r="160" spans="1:69" x14ac:dyDescent="0.3">
      <c r="A160">
        <f t="shared" si="141"/>
        <v>2114</v>
      </c>
      <c r="B160" s="4">
        <f t="shared" si="142"/>
        <v>1164.9672393358735</v>
      </c>
      <c r="C160" s="4">
        <f t="shared" si="143"/>
        <v>2961.9734062809771</v>
      </c>
      <c r="D160" s="4">
        <f t="shared" si="144"/>
        <v>4363.3482618818671</v>
      </c>
      <c r="E160" s="11">
        <f t="shared" si="145"/>
        <v>1.9809929141994232E-5</v>
      </c>
      <c r="F160" s="11">
        <f t="shared" si="146"/>
        <v>3.9026888774049008E-5</v>
      </c>
      <c r="G160" s="11">
        <f t="shared" si="147"/>
        <v>7.9672005162335436E-5</v>
      </c>
      <c r="H160" s="4">
        <f t="shared" si="148"/>
        <v>163811.89812037491</v>
      </c>
      <c r="I160" s="4">
        <f t="shared" si="149"/>
        <v>62381.435244342982</v>
      </c>
      <c r="J160" s="4">
        <f t="shared" si="150"/>
        <v>23641.159773916224</v>
      </c>
      <c r="K160" s="4">
        <f t="shared" si="151"/>
        <v>140615.02554677939</v>
      </c>
      <c r="L160" s="4">
        <f t="shared" si="152"/>
        <v>21060.768173023018</v>
      </c>
      <c r="M160" s="4">
        <f t="shared" si="153"/>
        <v>5418.1235040175397</v>
      </c>
      <c r="N160" s="11">
        <f t="shared" si="154"/>
        <v>1.939215241580472E-3</v>
      </c>
      <c r="O160" s="11">
        <f t="shared" si="155"/>
        <v>5.9588528033494015E-3</v>
      </c>
      <c r="P160" s="11">
        <f t="shared" si="156"/>
        <v>6.1093036422250613E-3</v>
      </c>
      <c r="Q160" s="4">
        <f t="shared" si="157"/>
        <v>7500.1679303269502</v>
      </c>
      <c r="R160" s="4">
        <f t="shared" si="158"/>
        <v>10452.408753087793</v>
      </c>
      <c r="S160" s="4">
        <f t="shared" si="159"/>
        <v>5612.513163308703</v>
      </c>
      <c r="T160" s="4">
        <f t="shared" si="160"/>
        <v>45.785245250107259</v>
      </c>
      <c r="U160" s="4">
        <f t="shared" si="161"/>
        <v>167.55640058851745</v>
      </c>
      <c r="V160" s="4">
        <f t="shared" si="162"/>
        <v>237.40430744438791</v>
      </c>
      <c r="W160" s="11">
        <f t="shared" si="163"/>
        <v>-1.0734613539272964E-2</v>
      </c>
      <c r="X160" s="11">
        <f t="shared" si="164"/>
        <v>-1.217998157191269E-2</v>
      </c>
      <c r="Y160" s="11">
        <f t="shared" si="165"/>
        <v>-9.7425357312937999E-3</v>
      </c>
      <c r="Z160" s="4">
        <f t="shared" si="178"/>
        <v>10910.394331781163</v>
      </c>
      <c r="AA160" s="4">
        <f t="shared" si="179"/>
        <v>29632.632251202329</v>
      </c>
      <c r="AB160" s="4">
        <f t="shared" si="180"/>
        <v>34615.818163262127</v>
      </c>
      <c r="AC160" s="12">
        <f t="shared" si="166"/>
        <v>1.5177793741590491</v>
      </c>
      <c r="AD160" s="12">
        <f t="shared" si="167"/>
        <v>2.9655498573892172</v>
      </c>
      <c r="AE160" s="12">
        <f t="shared" si="168"/>
        <v>6.4687670583333485</v>
      </c>
      <c r="AF160" s="11">
        <f t="shared" si="169"/>
        <v>-4.0504037456468023E-3</v>
      </c>
      <c r="AG160" s="11">
        <f t="shared" si="170"/>
        <v>2.9673830763510267E-4</v>
      </c>
      <c r="AH160" s="11">
        <f t="shared" si="171"/>
        <v>9.7937136394747881E-3</v>
      </c>
      <c r="AI160" s="1">
        <f t="shared" si="135"/>
        <v>316246.49836654478</v>
      </c>
      <c r="AJ160" s="1">
        <f t="shared" si="136"/>
        <v>115982.14463118336</v>
      </c>
      <c r="AK160" s="1">
        <f t="shared" si="137"/>
        <v>43964.636696495101</v>
      </c>
      <c r="AL160" s="10">
        <f t="shared" si="172"/>
        <v>56.808267124372684</v>
      </c>
      <c r="AM160" s="10">
        <f t="shared" si="173"/>
        <v>12.283730830398458</v>
      </c>
      <c r="AN160" s="10">
        <f t="shared" si="174"/>
        <v>4.0686491335386155</v>
      </c>
      <c r="AO160" s="7">
        <f t="shared" si="175"/>
        <v>7.2505759770714459E-3</v>
      </c>
      <c r="AP160" s="7">
        <f t="shared" si="176"/>
        <v>9.1338134168325279E-3</v>
      </c>
      <c r="AQ160" s="7">
        <f t="shared" si="177"/>
        <v>8.2855212214530977E-3</v>
      </c>
      <c r="AR160" s="1">
        <f t="shared" si="181"/>
        <v>163811.89812037491</v>
      </c>
      <c r="AS160" s="1">
        <f t="shared" si="182"/>
        <v>62381.435244342982</v>
      </c>
      <c r="AT160" s="1">
        <f t="shared" si="183"/>
        <v>23641.159773916224</v>
      </c>
      <c r="AU160" s="1">
        <f t="shared" si="138"/>
        <v>32762.379624074983</v>
      </c>
      <c r="AV160" s="1">
        <f t="shared" si="139"/>
        <v>12476.287048868597</v>
      </c>
      <c r="AW160" s="1">
        <f t="shared" si="140"/>
        <v>4728.2319547832449</v>
      </c>
      <c r="AX160">
        <v>0.05</v>
      </c>
      <c r="AY160">
        <v>0.05</v>
      </c>
      <c r="AZ160">
        <v>0.05</v>
      </c>
      <c r="BA160">
        <f t="shared" si="184"/>
        <v>4.9999999999999996E-2</v>
      </c>
      <c r="BB160">
        <f t="shared" si="190"/>
        <v>2.5000000000000006E-4</v>
      </c>
      <c r="BC160">
        <f t="shared" si="185"/>
        <v>2.5000000000000006E-4</v>
      </c>
      <c r="BD160">
        <f t="shared" si="186"/>
        <v>2.5000000000000006E-4</v>
      </c>
      <c r="BE160">
        <f t="shared" si="187"/>
        <v>40.952974530093741</v>
      </c>
      <c r="BF160">
        <f t="shared" si="188"/>
        <v>15.595358811085749</v>
      </c>
      <c r="BG160">
        <f t="shared" si="189"/>
        <v>5.9102899434790572</v>
      </c>
      <c r="BH160">
        <f t="shared" si="191"/>
        <v>150.14296746654071</v>
      </c>
      <c r="BI160">
        <f t="shared" si="192"/>
        <v>21.051601057753452</v>
      </c>
      <c r="BJ160">
        <f t="shared" si="193"/>
        <v>6.8295828405427272</v>
      </c>
      <c r="BK160" s="7">
        <f t="shared" si="194"/>
        <v>3.3306657022933867E-2</v>
      </c>
      <c r="BL160" s="8">
        <f>BL$3*temperature!$I270+BL$4*temperature!$I270^2+BL$5*temperature!$I270^6</f>
        <v>-19.765220004157683</v>
      </c>
      <c r="BM160" s="8">
        <f>BM$3*temperature!$I270+BM$4*temperature!$I270^2+BM$5*temperature!$I270^6</f>
        <v>-18.028930023649277</v>
      </c>
      <c r="BN160" s="8">
        <f>BN$3*temperature!$I270+BN$4*temperature!$I270^2+BN$5*temperature!$I270^6</f>
        <v>-16.389153781505854</v>
      </c>
      <c r="BO160" s="8"/>
      <c r="BP160" s="8"/>
      <c r="BQ160" s="8"/>
    </row>
    <row r="161" spans="1:69" x14ac:dyDescent="0.3">
      <c r="A161">
        <f t="shared" si="141"/>
        <v>2115</v>
      </c>
      <c r="B161" s="4">
        <f t="shared" si="142"/>
        <v>1164.9891633584143</v>
      </c>
      <c r="C161" s="4">
        <f t="shared" si="143"/>
        <v>2962.0832230573214</v>
      </c>
      <c r="D161" s="4">
        <f t="shared" si="144"/>
        <v>4363.678516751851</v>
      </c>
      <c r="E161" s="11">
        <f t="shared" si="145"/>
        <v>1.8819432684894519E-5</v>
      </c>
      <c r="F161" s="11">
        <f t="shared" si="146"/>
        <v>3.7075544335346559E-5</v>
      </c>
      <c r="G161" s="11">
        <f t="shared" si="147"/>
        <v>7.5688404904218658E-5</v>
      </c>
      <c r="H161" s="4">
        <f t="shared" si="148"/>
        <v>164104.20320660938</v>
      </c>
      <c r="I161" s="4">
        <f t="shared" si="149"/>
        <v>62744.983951716873</v>
      </c>
      <c r="J161" s="4">
        <f t="shared" si="150"/>
        <v>23784.099810635369</v>
      </c>
      <c r="K161" s="4">
        <f t="shared" si="151"/>
        <v>140863.28728889814</v>
      </c>
      <c r="L161" s="4">
        <f t="shared" si="152"/>
        <v>21182.72149252933</v>
      </c>
      <c r="M161" s="4">
        <f t="shared" si="153"/>
        <v>5450.4702212433622</v>
      </c>
      <c r="N161" s="11">
        <f t="shared" si="154"/>
        <v>1.76554206176327E-3</v>
      </c>
      <c r="O161" s="11">
        <f t="shared" si="155"/>
        <v>5.7905446992443377E-3</v>
      </c>
      <c r="P161" s="11">
        <f t="shared" si="156"/>
        <v>5.9700959569928269E-3</v>
      </c>
      <c r="Q161" s="4">
        <f t="shared" si="157"/>
        <v>7432.8961220516885</v>
      </c>
      <c r="R161" s="4">
        <f t="shared" si="158"/>
        <v>10385.271577423342</v>
      </c>
      <c r="S161" s="4">
        <f t="shared" si="159"/>
        <v>5591.4370248338946</v>
      </c>
      <c r="T161" s="4">
        <f t="shared" si="160"/>
        <v>45.293758336546524</v>
      </c>
      <c r="U161" s="4">
        <f t="shared" si="161"/>
        <v>165.51556671709329</v>
      </c>
      <c r="V161" s="4">
        <f t="shared" si="162"/>
        <v>235.09138749634789</v>
      </c>
      <c r="W161" s="11">
        <f t="shared" si="163"/>
        <v>-1.0734613539272964E-2</v>
      </c>
      <c r="X161" s="11">
        <f t="shared" si="164"/>
        <v>-1.217998157191269E-2</v>
      </c>
      <c r="Y161" s="11">
        <f t="shared" si="165"/>
        <v>-9.7425357312937999E-3</v>
      </c>
      <c r="Z161" s="4">
        <f t="shared" si="178"/>
        <v>10770.617410014427</v>
      </c>
      <c r="AA161" s="4">
        <f t="shared" si="179"/>
        <v>29456.020459459545</v>
      </c>
      <c r="AB161" s="4">
        <f t="shared" si="180"/>
        <v>34828.530665664221</v>
      </c>
      <c r="AC161" s="12">
        <f t="shared" si="166"/>
        <v>1.5116317548968898</v>
      </c>
      <c r="AD161" s="12">
        <f t="shared" si="167"/>
        <v>2.9664298496351065</v>
      </c>
      <c r="AE161" s="12">
        <f t="shared" si="168"/>
        <v>6.5321203105031334</v>
      </c>
      <c r="AF161" s="11">
        <f t="shared" si="169"/>
        <v>-4.0504037456468023E-3</v>
      </c>
      <c r="AG161" s="11">
        <f t="shared" si="170"/>
        <v>2.9673830763510267E-4</v>
      </c>
      <c r="AH161" s="11">
        <f t="shared" si="171"/>
        <v>9.7937136394747881E-3</v>
      </c>
      <c r="AI161" s="1">
        <f t="shared" si="135"/>
        <v>317384.22815396526</v>
      </c>
      <c r="AJ161" s="1">
        <f t="shared" si="136"/>
        <v>116860.21721693363</v>
      </c>
      <c r="AK161" s="1">
        <f t="shared" si="137"/>
        <v>44296.404981628839</v>
      </c>
      <c r="AL161" s="10">
        <f t="shared" si="172"/>
        <v>57.216040854714606</v>
      </c>
      <c r="AM161" s="10">
        <f t="shared" si="173"/>
        <v>12.394806162811236</v>
      </c>
      <c r="AN161" s="10">
        <f t="shared" si="174"/>
        <v>4.1020229034898099</v>
      </c>
      <c r="AO161" s="7">
        <f t="shared" si="175"/>
        <v>7.1780702173007312E-3</v>
      </c>
      <c r="AP161" s="7">
        <f t="shared" si="176"/>
        <v>9.0424752826642023E-3</v>
      </c>
      <c r="AQ161" s="7">
        <f t="shared" si="177"/>
        <v>8.2026660092385673E-3</v>
      </c>
      <c r="AR161" s="1">
        <f t="shared" si="181"/>
        <v>164104.20320660938</v>
      </c>
      <c r="AS161" s="1">
        <f t="shared" si="182"/>
        <v>62744.983951716873</v>
      </c>
      <c r="AT161" s="1">
        <f t="shared" si="183"/>
        <v>23784.099810635369</v>
      </c>
      <c r="AU161" s="1">
        <f t="shared" si="138"/>
        <v>32820.840641321876</v>
      </c>
      <c r="AV161" s="1">
        <f t="shared" si="139"/>
        <v>12548.996790343375</v>
      </c>
      <c r="AW161" s="1">
        <f t="shared" si="140"/>
        <v>4756.8199621270742</v>
      </c>
      <c r="AX161">
        <v>0.05</v>
      </c>
      <c r="AY161">
        <v>0.05</v>
      </c>
      <c r="AZ161">
        <v>0.05</v>
      </c>
      <c r="BA161">
        <f t="shared" si="184"/>
        <v>0.05</v>
      </c>
      <c r="BB161">
        <f t="shared" si="190"/>
        <v>2.5000000000000006E-4</v>
      </c>
      <c r="BC161">
        <f t="shared" si="185"/>
        <v>2.5000000000000006E-4</v>
      </c>
      <c r="BD161">
        <f t="shared" si="186"/>
        <v>2.5000000000000006E-4</v>
      </c>
      <c r="BE161">
        <f t="shared" si="187"/>
        <v>41.026050801652353</v>
      </c>
      <c r="BF161">
        <f t="shared" si="188"/>
        <v>15.686245987929222</v>
      </c>
      <c r="BG161">
        <f t="shared" si="189"/>
        <v>5.9460249526588438</v>
      </c>
      <c r="BH161">
        <f t="shared" si="191"/>
        <v>152.36285624074509</v>
      </c>
      <c r="BI161">
        <f t="shared" si="192"/>
        <v>21.301242657022556</v>
      </c>
      <c r="BJ161">
        <f t="shared" si="193"/>
        <v>6.8289127781330663</v>
      </c>
      <c r="BK161" s="7">
        <f t="shared" si="194"/>
        <v>3.3142706407962991E-2</v>
      </c>
      <c r="BL161" s="8">
        <f>BL$3*temperature!$I271+BL$4*temperature!$I271^2+BL$5*temperature!$I271^6</f>
        <v>-20.258278696490621</v>
      </c>
      <c r="BM161" s="8">
        <f>BM$3*temperature!$I271+BM$4*temperature!$I271^2+BM$5*temperature!$I271^6</f>
        <v>-18.418724799844195</v>
      </c>
      <c r="BN161" s="8">
        <f>BN$3*temperature!$I271+BN$4*temperature!$I271^2+BN$5*temperature!$I271^6</f>
        <v>-16.700296116062663</v>
      </c>
      <c r="BO161" s="8"/>
      <c r="BP161" s="8"/>
      <c r="BQ161" s="8"/>
    </row>
    <row r="162" spans="1:69" x14ac:dyDescent="0.3">
      <c r="A162">
        <f t="shared" si="141"/>
        <v>2116</v>
      </c>
      <c r="B162" s="4">
        <f t="shared" si="142"/>
        <v>1165.009991571796</v>
      </c>
      <c r="C162" s="4">
        <f t="shared" si="143"/>
        <v>2962.1875528627902</v>
      </c>
      <c r="D162" s="4">
        <f t="shared" si="144"/>
        <v>4363.9922826249767</v>
      </c>
      <c r="E162" s="11">
        <f t="shared" si="145"/>
        <v>1.7878461050649794E-5</v>
      </c>
      <c r="F162" s="11">
        <f t="shared" si="146"/>
        <v>3.5221767118579231E-5</v>
      </c>
      <c r="G162" s="11">
        <f t="shared" si="147"/>
        <v>7.1903984659007724E-5</v>
      </c>
      <c r="H162" s="4">
        <f t="shared" si="148"/>
        <v>164368.67342053397</v>
      </c>
      <c r="I162" s="4">
        <f t="shared" si="149"/>
        <v>63100.107277116585</v>
      </c>
      <c r="J162" s="4">
        <f t="shared" si="150"/>
        <v>23924.548676200073</v>
      </c>
      <c r="K162" s="4">
        <f t="shared" si="151"/>
        <v>141087.78002733929</v>
      </c>
      <c r="L162" s="4">
        <f t="shared" si="152"/>
        <v>21301.860922389544</v>
      </c>
      <c r="M162" s="4">
        <f t="shared" si="153"/>
        <v>5482.2619122069718</v>
      </c>
      <c r="N162" s="11">
        <f t="shared" si="154"/>
        <v>1.5936923151647076E-3</v>
      </c>
      <c r="O162" s="11">
        <f t="shared" si="155"/>
        <v>5.6243684222649915E-3</v>
      </c>
      <c r="P162" s="11">
        <f t="shared" si="156"/>
        <v>5.8328345396148062E-3</v>
      </c>
      <c r="Q162" s="4">
        <f t="shared" si="157"/>
        <v>7364.9571163356877</v>
      </c>
      <c r="R162" s="4">
        <f t="shared" si="158"/>
        <v>10316.841679151765</v>
      </c>
      <c r="S162" s="4">
        <f t="shared" si="159"/>
        <v>5569.6588863585584</v>
      </c>
      <c r="T162" s="4">
        <f t="shared" si="160"/>
        <v>44.807547345062474</v>
      </c>
      <c r="U162" s="4">
        <f t="shared" si="161"/>
        <v>163.4995901646144</v>
      </c>
      <c r="V162" s="4">
        <f t="shared" si="162"/>
        <v>232.80100125354528</v>
      </c>
      <c r="W162" s="11">
        <f t="shared" si="163"/>
        <v>-1.0734613539272964E-2</v>
      </c>
      <c r="X162" s="11">
        <f t="shared" si="164"/>
        <v>-1.217998157191269E-2</v>
      </c>
      <c r="Y162" s="11">
        <f t="shared" si="165"/>
        <v>-9.7425357312937999E-3</v>
      </c>
      <c r="Z162" s="4">
        <f t="shared" si="178"/>
        <v>10630.777661450442</v>
      </c>
      <c r="AA162" s="4">
        <f t="shared" si="179"/>
        <v>29275.505210465602</v>
      </c>
      <c r="AB162" s="4">
        <f t="shared" si="180"/>
        <v>35037.562139951144</v>
      </c>
      <c r="AC162" s="12">
        <f t="shared" si="166"/>
        <v>1.5055090359748169</v>
      </c>
      <c r="AD162" s="12">
        <f t="shared" si="167"/>
        <v>2.9673101030084053</v>
      </c>
      <c r="AE162" s="12">
        <f t="shared" si="168"/>
        <v>6.5960940262827981</v>
      </c>
      <c r="AF162" s="11">
        <f t="shared" si="169"/>
        <v>-4.0504037456468023E-3</v>
      </c>
      <c r="AG162" s="11">
        <f t="shared" si="170"/>
        <v>2.9673830763510267E-4</v>
      </c>
      <c r="AH162" s="11">
        <f t="shared" si="171"/>
        <v>9.7937136394747881E-3</v>
      </c>
      <c r="AI162" s="1">
        <f t="shared" si="135"/>
        <v>318466.6459798906</v>
      </c>
      <c r="AJ162" s="1">
        <f t="shared" si="136"/>
        <v>117723.19228558363</v>
      </c>
      <c r="AK162" s="1">
        <f t="shared" si="137"/>
        <v>44623.584445593035</v>
      </c>
      <c r="AL162" s="10">
        <f t="shared" si="172"/>
        <v>57.622634605937584</v>
      </c>
      <c r="AM162" s="10">
        <f t="shared" si="173"/>
        <v>12.505765093888263</v>
      </c>
      <c r="AN162" s="10">
        <f t="shared" si="174"/>
        <v>4.1353339520909884</v>
      </c>
      <c r="AO162" s="7">
        <f t="shared" si="175"/>
        <v>7.1062895151277235E-3</v>
      </c>
      <c r="AP162" s="7">
        <f t="shared" si="176"/>
        <v>8.9520505298375606E-3</v>
      </c>
      <c r="AQ162" s="7">
        <f t="shared" si="177"/>
        <v>8.1206393491461814E-3</v>
      </c>
      <c r="AR162" s="1">
        <f t="shared" si="181"/>
        <v>164368.67342053397</v>
      </c>
      <c r="AS162" s="1">
        <f t="shared" si="182"/>
        <v>63100.107277116585</v>
      </c>
      <c r="AT162" s="1">
        <f t="shared" si="183"/>
        <v>23924.548676200073</v>
      </c>
      <c r="AU162" s="1">
        <f t="shared" si="138"/>
        <v>32873.734684106799</v>
      </c>
      <c r="AV162" s="1">
        <f t="shared" si="139"/>
        <v>12620.021455423317</v>
      </c>
      <c r="AW162" s="1">
        <f t="shared" si="140"/>
        <v>4784.9097352400149</v>
      </c>
      <c r="AX162">
        <v>0.05</v>
      </c>
      <c r="AY162">
        <v>0.05</v>
      </c>
      <c r="AZ162">
        <v>0.05</v>
      </c>
      <c r="BA162">
        <f t="shared" si="184"/>
        <v>0.05</v>
      </c>
      <c r="BB162">
        <f t="shared" si="190"/>
        <v>2.5000000000000006E-4</v>
      </c>
      <c r="BC162">
        <f t="shared" si="185"/>
        <v>2.5000000000000006E-4</v>
      </c>
      <c r="BD162">
        <f t="shared" si="186"/>
        <v>2.5000000000000006E-4</v>
      </c>
      <c r="BE162">
        <f t="shared" si="187"/>
        <v>41.092168355133502</v>
      </c>
      <c r="BF162">
        <f t="shared" si="188"/>
        <v>15.77502681927915</v>
      </c>
      <c r="BG162">
        <f t="shared" si="189"/>
        <v>5.9811371690500197</v>
      </c>
      <c r="BH162">
        <f t="shared" si="191"/>
        <v>154.61585093306135</v>
      </c>
      <c r="BI162">
        <f t="shared" si="192"/>
        <v>21.553891836701471</v>
      </c>
      <c r="BJ162">
        <f t="shared" si="193"/>
        <v>6.8282572231018346</v>
      </c>
      <c r="BK162" s="7">
        <f t="shared" si="194"/>
        <v>3.2980639442025089E-2</v>
      </c>
      <c r="BL162" s="8">
        <f>BL$3*temperature!$I272+BL$4*temperature!$I272^2+BL$5*temperature!$I272^6</f>
        <v>-20.753252514663068</v>
      </c>
      <c r="BM162" s="8">
        <f>BM$3*temperature!$I272+BM$4*temperature!$I272^2+BM$5*temperature!$I272^6</f>
        <v>-18.809770870343158</v>
      </c>
      <c r="BN162" s="8">
        <f>BN$3*temperature!$I272+BN$4*temperature!$I272^2+BN$5*temperature!$I272^6</f>
        <v>-17.012218817830185</v>
      </c>
      <c r="BO162" s="8"/>
      <c r="BP162" s="8"/>
      <c r="BQ162" s="8"/>
    </row>
    <row r="163" spans="1:69" x14ac:dyDescent="0.3">
      <c r="A163">
        <f t="shared" si="141"/>
        <v>2117</v>
      </c>
      <c r="B163" s="4">
        <f t="shared" si="142"/>
        <v>1165.0297787282659</v>
      </c>
      <c r="C163" s="4">
        <f t="shared" si="143"/>
        <v>2962.2866696689312</v>
      </c>
      <c r="D163" s="4">
        <f t="shared" si="144"/>
        <v>4364.2903816374119</v>
      </c>
      <c r="E163" s="11">
        <f t="shared" si="145"/>
        <v>1.6984537998117304E-5</v>
      </c>
      <c r="F163" s="11">
        <f t="shared" si="146"/>
        <v>3.3460678762650268E-5</v>
      </c>
      <c r="G163" s="11">
        <f t="shared" si="147"/>
        <v>6.8308785426057333E-5</v>
      </c>
      <c r="H163" s="4">
        <f t="shared" si="148"/>
        <v>164605.4751867998</v>
      </c>
      <c r="I163" s="4">
        <f t="shared" si="149"/>
        <v>63446.77687589416</v>
      </c>
      <c r="J163" s="4">
        <f t="shared" si="150"/>
        <v>24062.502616224392</v>
      </c>
      <c r="K163" s="4">
        <f t="shared" si="151"/>
        <v>141288.64188045164</v>
      </c>
      <c r="L163" s="4">
        <f t="shared" si="152"/>
        <v>21418.175872554919</v>
      </c>
      <c r="M163" s="4">
        <f t="shared" si="153"/>
        <v>5513.4971580870206</v>
      </c>
      <c r="N163" s="11">
        <f t="shared" si="154"/>
        <v>1.4236658417434711E-3</v>
      </c>
      <c r="O163" s="11">
        <f t="shared" si="155"/>
        <v>5.4603187293895683E-3</v>
      </c>
      <c r="P163" s="11">
        <f t="shared" si="156"/>
        <v>5.6975106954484378E-3</v>
      </c>
      <c r="Q163" s="4">
        <f t="shared" si="157"/>
        <v>7296.393754626698</v>
      </c>
      <c r="R163" s="4">
        <f t="shared" si="158"/>
        <v>10247.172709477938</v>
      </c>
      <c r="S163" s="4">
        <f t="shared" si="159"/>
        <v>5547.1992115328967</v>
      </c>
      <c r="T163" s="4">
        <f t="shared" si="160"/>
        <v>44.326555640670556</v>
      </c>
      <c r="U163" s="4">
        <f t="shared" si="161"/>
        <v>161.50816816939411</v>
      </c>
      <c r="V163" s="4">
        <f t="shared" si="162"/>
        <v>230.53292918055163</v>
      </c>
      <c r="W163" s="11">
        <f t="shared" si="163"/>
        <v>-1.0734613539272964E-2</v>
      </c>
      <c r="X163" s="11">
        <f t="shared" si="164"/>
        <v>-1.217998157191269E-2</v>
      </c>
      <c r="Y163" s="11">
        <f t="shared" si="165"/>
        <v>-9.7425357312937999E-3</v>
      </c>
      <c r="Z163" s="4">
        <f t="shared" si="178"/>
        <v>10490.943644395215</v>
      </c>
      <c r="AA163" s="4">
        <f t="shared" si="179"/>
        <v>29091.235041425422</v>
      </c>
      <c r="AB163" s="4">
        <f t="shared" si="180"/>
        <v>35242.905343874103</v>
      </c>
      <c r="AC163" s="12">
        <f t="shared" si="166"/>
        <v>1.4994111165363995</v>
      </c>
      <c r="AD163" s="12">
        <f t="shared" si="167"/>
        <v>2.9681906175866004</v>
      </c>
      <c r="AE163" s="12">
        <f t="shared" si="168"/>
        <v>6.6606942823152622</v>
      </c>
      <c r="AF163" s="11">
        <f t="shared" si="169"/>
        <v>-4.0504037456468023E-3</v>
      </c>
      <c r="AG163" s="11">
        <f t="shared" si="170"/>
        <v>2.9673830763510267E-4</v>
      </c>
      <c r="AH163" s="11">
        <f t="shared" si="171"/>
        <v>9.7937136394747881E-3</v>
      </c>
      <c r="AI163" s="1">
        <f t="shared" si="135"/>
        <v>319493.71606600832</v>
      </c>
      <c r="AJ163" s="1">
        <f t="shared" si="136"/>
        <v>118570.89451244858</v>
      </c>
      <c r="AK163" s="1">
        <f t="shared" si="137"/>
        <v>44946.135736273747</v>
      </c>
      <c r="AL163" s="10">
        <f t="shared" si="172"/>
        <v>58.02802289883045</v>
      </c>
      <c r="AM163" s="10">
        <f t="shared" si="173"/>
        <v>12.616597812512683</v>
      </c>
      <c r="AN163" s="10">
        <f t="shared" si="174"/>
        <v>4.1685796921480671</v>
      </c>
      <c r="AO163" s="7">
        <f t="shared" si="175"/>
        <v>7.0352266199764464E-3</v>
      </c>
      <c r="AP163" s="7">
        <f t="shared" si="176"/>
        <v>8.8625300245391853E-3</v>
      </c>
      <c r="AQ163" s="7">
        <f t="shared" si="177"/>
        <v>8.0394329556547194E-3</v>
      </c>
      <c r="AR163" s="1">
        <f t="shared" si="181"/>
        <v>164605.4751867998</v>
      </c>
      <c r="AS163" s="1">
        <f t="shared" si="182"/>
        <v>63446.77687589416</v>
      </c>
      <c r="AT163" s="1">
        <f t="shared" si="183"/>
        <v>24062.502616224392</v>
      </c>
      <c r="AU163" s="1">
        <f t="shared" si="138"/>
        <v>32921.095037359963</v>
      </c>
      <c r="AV163" s="1">
        <f t="shared" si="139"/>
        <v>12689.355375178833</v>
      </c>
      <c r="AW163" s="1">
        <f t="shared" si="140"/>
        <v>4812.5005232448784</v>
      </c>
      <c r="AX163">
        <v>0.05</v>
      </c>
      <c r="AY163">
        <v>0.05</v>
      </c>
      <c r="AZ163">
        <v>0.05</v>
      </c>
      <c r="BA163">
        <f t="shared" si="184"/>
        <v>5.000000000000001E-2</v>
      </c>
      <c r="BB163">
        <f t="shared" si="190"/>
        <v>2.5000000000000006E-4</v>
      </c>
      <c r="BC163">
        <f t="shared" si="185"/>
        <v>2.5000000000000006E-4</v>
      </c>
      <c r="BD163">
        <f t="shared" si="186"/>
        <v>2.5000000000000006E-4</v>
      </c>
      <c r="BE163">
        <f t="shared" si="187"/>
        <v>41.151368796699963</v>
      </c>
      <c r="BF163">
        <f t="shared" si="188"/>
        <v>15.861694218973543</v>
      </c>
      <c r="BG163">
        <f t="shared" si="189"/>
        <v>6.0156256540560991</v>
      </c>
      <c r="BH163">
        <f t="shared" si="191"/>
        <v>156.90244916599116</v>
      </c>
      <c r="BI163">
        <f t="shared" si="192"/>
        <v>21.809585184522774</v>
      </c>
      <c r="BJ163">
        <f t="shared" si="193"/>
        <v>6.8276160496532174</v>
      </c>
      <c r="BK163" s="7">
        <f t="shared" si="194"/>
        <v>3.2820458841016559E-2</v>
      </c>
      <c r="BL163" s="8">
        <f>BL$3*temperature!$I273+BL$4*temperature!$I273^2+BL$5*temperature!$I273^6</f>
        <v>-21.250008898261814</v>
      </c>
      <c r="BM163" s="8">
        <f>BM$3*temperature!$I273+BM$4*temperature!$I273^2+BM$5*temperature!$I273^6</f>
        <v>-19.201968539639118</v>
      </c>
      <c r="BN163" s="8">
        <f>BN$3*temperature!$I273+BN$4*temperature!$I273^2+BN$5*temperature!$I273^6</f>
        <v>-17.324846549689944</v>
      </c>
      <c r="BO163" s="8"/>
      <c r="BP163" s="8"/>
      <c r="BQ163" s="8"/>
    </row>
    <row r="164" spans="1:69" x14ac:dyDescent="0.3">
      <c r="A164">
        <f t="shared" si="141"/>
        <v>2118</v>
      </c>
      <c r="B164" s="4">
        <f t="shared" si="142"/>
        <v>1165.0485768461842</v>
      </c>
      <c r="C164" s="4">
        <f t="shared" si="143"/>
        <v>2962.3808337854553</v>
      </c>
      <c r="D164" s="4">
        <f t="shared" si="144"/>
        <v>4364.5735950438666</v>
      </c>
      <c r="E164" s="11">
        <f t="shared" si="145"/>
        <v>1.6135311098211439E-5</v>
      </c>
      <c r="F164" s="11">
        <f t="shared" si="146"/>
        <v>3.1787644824517755E-5</v>
      </c>
      <c r="G164" s="11">
        <f t="shared" si="147"/>
        <v>6.4893346154754468E-5</v>
      </c>
      <c r="H164" s="4">
        <f t="shared" si="148"/>
        <v>164814.79036638967</v>
      </c>
      <c r="I164" s="4">
        <f t="shared" si="149"/>
        <v>63784.970140877238</v>
      </c>
      <c r="J164" s="4">
        <f t="shared" si="150"/>
        <v>24197.959339193188</v>
      </c>
      <c r="K164" s="4">
        <f t="shared" si="151"/>
        <v>141466.02437174547</v>
      </c>
      <c r="L164" s="4">
        <f t="shared" si="152"/>
        <v>21531.657717137641</v>
      </c>
      <c r="M164" s="4">
        <f t="shared" si="153"/>
        <v>5544.1748918315543</v>
      </c>
      <c r="N164" s="11">
        <f t="shared" si="154"/>
        <v>1.2554617903675069E-3</v>
      </c>
      <c r="O164" s="11">
        <f t="shared" si="155"/>
        <v>5.2983898002321173E-3</v>
      </c>
      <c r="P164" s="11">
        <f t="shared" si="156"/>
        <v>5.5641152729237753E-3</v>
      </c>
      <c r="Q164" s="4">
        <f t="shared" si="157"/>
        <v>7227.2484102786639</v>
      </c>
      <c r="R164" s="4">
        <f t="shared" si="158"/>
        <v>10176.31802696147</v>
      </c>
      <c r="S164" s="4">
        <f t="shared" si="159"/>
        <v>5524.0784276751501</v>
      </c>
      <c r="T164" s="4">
        <f t="shared" si="160"/>
        <v>43.850727196340877</v>
      </c>
      <c r="U164" s="4">
        <f t="shared" si="161"/>
        <v>159.54100165737751</v>
      </c>
      <c r="V164" s="4">
        <f t="shared" si="162"/>
        <v>228.28695388077028</v>
      </c>
      <c r="W164" s="11">
        <f t="shared" si="163"/>
        <v>-1.0734613539272964E-2</v>
      </c>
      <c r="X164" s="11">
        <f t="shared" si="164"/>
        <v>-1.217998157191269E-2</v>
      </c>
      <c r="Y164" s="11">
        <f t="shared" si="165"/>
        <v>-9.7425357312937999E-3</v>
      </c>
      <c r="Z164" s="4">
        <f t="shared" si="178"/>
        <v>10351.182233952548</v>
      </c>
      <c r="AA164" s="4">
        <f t="shared" si="179"/>
        <v>28903.357987652606</v>
      </c>
      <c r="AB164" s="4">
        <f t="shared" si="180"/>
        <v>35444.555235397842</v>
      </c>
      <c r="AC164" s="12">
        <f t="shared" si="166"/>
        <v>1.493337896133716</v>
      </c>
      <c r="AD164" s="12">
        <f t="shared" si="167"/>
        <v>2.9690713934472015</v>
      </c>
      <c r="AE164" s="12">
        <f t="shared" si="168"/>
        <v>6.7259272147563447</v>
      </c>
      <c r="AF164" s="11">
        <f t="shared" si="169"/>
        <v>-4.0504037456468023E-3</v>
      </c>
      <c r="AG164" s="11">
        <f t="shared" si="170"/>
        <v>2.9673830763510267E-4</v>
      </c>
      <c r="AH164" s="11">
        <f t="shared" si="171"/>
        <v>9.7937136394747881E-3</v>
      </c>
      <c r="AI164" s="1">
        <f t="shared" si="135"/>
        <v>320465.43949676747</v>
      </c>
      <c r="AJ164" s="1">
        <f t="shared" si="136"/>
        <v>119403.16043638255</v>
      </c>
      <c r="AK164" s="1">
        <f t="shared" si="137"/>
        <v>45264.02268589125</v>
      </c>
      <c r="AL164" s="10">
        <f t="shared" si="172"/>
        <v>58.432180787318877</v>
      </c>
      <c r="AM164" s="10">
        <f t="shared" si="173"/>
        <v>12.727294639664404</v>
      </c>
      <c r="AN164" s="10">
        <f t="shared" si="174"/>
        <v>4.2017575789338419</v>
      </c>
      <c r="AO164" s="7">
        <f t="shared" si="175"/>
        <v>6.9648743537766818E-3</v>
      </c>
      <c r="AP164" s="7">
        <f t="shared" si="176"/>
        <v>8.7739047242937941E-3</v>
      </c>
      <c r="AQ164" s="7">
        <f t="shared" si="177"/>
        <v>7.9590386260981714E-3</v>
      </c>
      <c r="AR164" s="1">
        <f t="shared" si="181"/>
        <v>164814.79036638967</v>
      </c>
      <c r="AS164" s="1">
        <f t="shared" si="182"/>
        <v>63784.970140877238</v>
      </c>
      <c r="AT164" s="1">
        <f t="shared" si="183"/>
        <v>24197.959339193188</v>
      </c>
      <c r="AU164" s="1">
        <f t="shared" si="138"/>
        <v>32962.958073277936</v>
      </c>
      <c r="AV164" s="1">
        <f t="shared" si="139"/>
        <v>12756.994028175448</v>
      </c>
      <c r="AW164" s="1">
        <f t="shared" si="140"/>
        <v>4839.5918678386379</v>
      </c>
      <c r="AX164">
        <v>0.05</v>
      </c>
      <c r="AY164">
        <v>0.05</v>
      </c>
      <c r="AZ164">
        <v>0.05</v>
      </c>
      <c r="BA164">
        <f t="shared" si="184"/>
        <v>5.000000000000001E-2</v>
      </c>
      <c r="BB164">
        <f t="shared" si="190"/>
        <v>2.5000000000000006E-4</v>
      </c>
      <c r="BC164">
        <f t="shared" si="185"/>
        <v>2.5000000000000006E-4</v>
      </c>
      <c r="BD164">
        <f t="shared" si="186"/>
        <v>2.5000000000000006E-4</v>
      </c>
      <c r="BE164">
        <f t="shared" si="187"/>
        <v>41.203697591597425</v>
      </c>
      <c r="BF164">
        <f t="shared" si="188"/>
        <v>15.946242535219314</v>
      </c>
      <c r="BG164">
        <f t="shared" si="189"/>
        <v>6.0494898347982984</v>
      </c>
      <c r="BH164">
        <f t="shared" si="191"/>
        <v>159.22315600413887</v>
      </c>
      <c r="BI164">
        <f t="shared" si="192"/>
        <v>22.068359727657221</v>
      </c>
      <c r="BJ164">
        <f t="shared" si="193"/>
        <v>6.8269891323187277</v>
      </c>
      <c r="BK164" s="7">
        <f t="shared" si="194"/>
        <v>3.2662166477412463E-2</v>
      </c>
      <c r="BL164" s="8">
        <f>BL$3*temperature!$I274+BL$4*temperature!$I274^2+BL$5*temperature!$I274^6</f>
        <v>-21.748416469059716</v>
      </c>
      <c r="BM164" s="8">
        <f>BM$3*temperature!$I274+BM$4*temperature!$I274^2+BM$5*temperature!$I274^6</f>
        <v>-19.595219082844146</v>
      </c>
      <c r="BN164" s="8">
        <f>BN$3*temperature!$I274+BN$4*temperature!$I274^2+BN$5*temperature!$I274^6</f>
        <v>-17.63810477924314</v>
      </c>
      <c r="BO164" s="8"/>
      <c r="BP164" s="8"/>
      <c r="BQ164" s="8"/>
    </row>
    <row r="165" spans="1:69" x14ac:dyDescent="0.3">
      <c r="A165">
        <f t="shared" si="141"/>
        <v>2119</v>
      </c>
      <c r="B165" s="4">
        <f t="shared" si="142"/>
        <v>1165.0664353463546</v>
      </c>
      <c r="C165" s="4">
        <f t="shared" si="143"/>
        <v>2962.4702925397455</v>
      </c>
      <c r="D165" s="4">
        <f t="shared" si="144"/>
        <v>4364.8426652397311</v>
      </c>
      <c r="E165" s="11">
        <f t="shared" si="145"/>
        <v>1.5328545543300865E-5</v>
      </c>
      <c r="F165" s="11">
        <f t="shared" si="146"/>
        <v>3.0198262583291866E-5</v>
      </c>
      <c r="G165" s="11">
        <f t="shared" si="147"/>
        <v>6.1648678847016743E-5</v>
      </c>
      <c r="H165" s="4">
        <f t="shared" si="148"/>
        <v>164996.81575466701</v>
      </c>
      <c r="I165" s="4">
        <f t="shared" si="149"/>
        <v>64114.670102636694</v>
      </c>
      <c r="J165" s="4">
        <f t="shared" si="150"/>
        <v>24330.91798532366</v>
      </c>
      <c r="K165" s="4">
        <f t="shared" si="151"/>
        <v>141620.09199554034</v>
      </c>
      <c r="L165" s="4">
        <f t="shared" si="152"/>
        <v>21642.29976047144</v>
      </c>
      <c r="M165" s="4">
        <f t="shared" si="153"/>
        <v>5574.294390743481</v>
      </c>
      <c r="N165" s="11">
        <f t="shared" si="154"/>
        <v>1.0890786284487586E-3</v>
      </c>
      <c r="O165" s="11">
        <f t="shared" si="155"/>
        <v>5.1385752452184352E-3</v>
      </c>
      <c r="P165" s="11">
        <f t="shared" si="156"/>
        <v>5.4326386702379104E-3</v>
      </c>
      <c r="Q165" s="4">
        <f t="shared" si="157"/>
        <v>7157.5629541843737</v>
      </c>
      <c r="R165" s="4">
        <f t="shared" si="158"/>
        <v>10104.330647973056</v>
      </c>
      <c r="S165" s="4">
        <f t="shared" si="159"/>
        <v>5500.3169080270891</v>
      </c>
      <c r="T165" s="4">
        <f t="shared" si="160"/>
        <v>43.380006586472071</v>
      </c>
      <c r="U165" s="4">
        <f t="shared" si="161"/>
        <v>157.59779519722616</v>
      </c>
      <c r="V165" s="4">
        <f t="shared" si="162"/>
        <v>226.06286007559865</v>
      </c>
      <c r="W165" s="11">
        <f t="shared" si="163"/>
        <v>-1.0734613539272964E-2</v>
      </c>
      <c r="X165" s="11">
        <f t="shared" si="164"/>
        <v>-1.217998157191269E-2</v>
      </c>
      <c r="Y165" s="11">
        <f t="shared" si="165"/>
        <v>-9.7425357312937999E-3</v>
      </c>
      <c r="Z165" s="4">
        <f t="shared" si="178"/>
        <v>10211.55859406653</v>
      </c>
      <c r="AA165" s="4">
        <f t="shared" si="179"/>
        <v>28712.021436451054</v>
      </c>
      <c r="AB165" s="4">
        <f t="shared" si="180"/>
        <v>35642.508928165669</v>
      </c>
      <c r="AC165" s="12">
        <f t="shared" si="166"/>
        <v>1.4872892747256998</v>
      </c>
      <c r="AD165" s="12">
        <f t="shared" si="167"/>
        <v>2.9699524306677407</v>
      </c>
      <c r="AE165" s="12">
        <f t="shared" si="168"/>
        <v>6.7917990198576188</v>
      </c>
      <c r="AF165" s="11">
        <f t="shared" si="169"/>
        <v>-4.0504037456468023E-3</v>
      </c>
      <c r="AG165" s="11">
        <f t="shared" si="170"/>
        <v>2.9673830763510267E-4</v>
      </c>
      <c r="AH165" s="11">
        <f t="shared" si="171"/>
        <v>9.7937136394747881E-3</v>
      </c>
      <c r="AI165" s="1">
        <f t="shared" si="135"/>
        <v>321381.8536203687</v>
      </c>
      <c r="AJ165" s="1">
        <f t="shared" si="136"/>
        <v>120219.83842091975</v>
      </c>
      <c r="AK165" s="1">
        <f t="shared" si="137"/>
        <v>45577.212285140762</v>
      </c>
      <c r="AL165" s="10">
        <f t="shared" si="172"/>
        <v>58.835083856745705</v>
      </c>
      <c r="AM165" s="10">
        <f t="shared" si="173"/>
        <v>12.837846029525171</v>
      </c>
      <c r="AN165" s="10">
        <f t="shared" si="174"/>
        <v>4.234865110293395</v>
      </c>
      <c r="AO165" s="7">
        <f t="shared" si="175"/>
        <v>6.8952256102389146E-3</v>
      </c>
      <c r="AP165" s="7">
        <f t="shared" si="176"/>
        <v>8.6861656770508555E-3</v>
      </c>
      <c r="AQ165" s="7">
        <f t="shared" si="177"/>
        <v>7.879448239837189E-3</v>
      </c>
      <c r="AR165" s="1">
        <f t="shared" si="181"/>
        <v>164996.81575466701</v>
      </c>
      <c r="AS165" s="1">
        <f t="shared" si="182"/>
        <v>64114.670102636694</v>
      </c>
      <c r="AT165" s="1">
        <f t="shared" si="183"/>
        <v>24330.91798532366</v>
      </c>
      <c r="AU165" s="1">
        <f t="shared" si="138"/>
        <v>32999.363150933401</v>
      </c>
      <c r="AV165" s="1">
        <f t="shared" si="139"/>
        <v>12822.93402052734</v>
      </c>
      <c r="AW165" s="1">
        <f t="shared" si="140"/>
        <v>4866.1835970647326</v>
      </c>
      <c r="AX165">
        <v>0.05</v>
      </c>
      <c r="AY165">
        <v>0.05</v>
      </c>
      <c r="AZ165">
        <v>0.05</v>
      </c>
      <c r="BA165">
        <f t="shared" si="184"/>
        <v>0.05</v>
      </c>
      <c r="BB165">
        <f t="shared" si="190"/>
        <v>2.5000000000000006E-4</v>
      </c>
      <c r="BC165">
        <f t="shared" si="185"/>
        <v>2.5000000000000006E-4</v>
      </c>
      <c r="BD165">
        <f t="shared" si="186"/>
        <v>2.5000000000000006E-4</v>
      </c>
      <c r="BE165">
        <f t="shared" si="187"/>
        <v>41.24920393866676</v>
      </c>
      <c r="BF165">
        <f t="shared" si="188"/>
        <v>16.028667525659177</v>
      </c>
      <c r="BG165">
        <f t="shared" si="189"/>
        <v>6.0827294963309164</v>
      </c>
      <c r="BH165">
        <f t="shared" si="191"/>
        <v>161.5784840626965</v>
      </c>
      <c r="BI165">
        <f t="shared" si="192"/>
        <v>22.330252937621655</v>
      </c>
      <c r="BJ165">
        <f t="shared" si="193"/>
        <v>6.826376345829213</v>
      </c>
      <c r="BK165" s="7">
        <f t="shared" si="194"/>
        <v>3.250576339912456E-2</v>
      </c>
      <c r="BL165" s="8">
        <f>BL$3*temperature!$I275+BL$4*temperature!$I275^2+BL$5*temperature!$I275^6</f>
        <v>-22.248345123592841</v>
      </c>
      <c r="BM165" s="8">
        <f>BM$3*temperature!$I275+BM$4*temperature!$I275^2+BM$5*temperature!$I275^6</f>
        <v>-19.989424812823245</v>
      </c>
      <c r="BN165" s="8">
        <f>BN$3*temperature!$I275+BN$4*temperature!$I275^2+BN$5*temperature!$I275^6</f>
        <v>-17.951919827364641</v>
      </c>
      <c r="BO165" s="8"/>
      <c r="BP165" s="8"/>
      <c r="BQ165" s="8"/>
    </row>
    <row r="166" spans="1:69" x14ac:dyDescent="0.3">
      <c r="A166">
        <f t="shared" si="141"/>
        <v>2120</v>
      </c>
      <c r="B166" s="4">
        <f t="shared" si="142"/>
        <v>1165.0834011815741</v>
      </c>
      <c r="C166" s="4">
        <f t="shared" si="143"/>
        <v>2962.5552809227452</v>
      </c>
      <c r="D166" s="4">
        <f t="shared" si="144"/>
        <v>4365.0982976842333</v>
      </c>
      <c r="E166" s="11">
        <f t="shared" si="145"/>
        <v>1.4562118266135821E-5</v>
      </c>
      <c r="F166" s="11">
        <f t="shared" si="146"/>
        <v>2.868834945412727E-5</v>
      </c>
      <c r="G166" s="11">
        <f t="shared" si="147"/>
        <v>5.8566244904665905E-5</v>
      </c>
      <c r="H166" s="4">
        <f t="shared" si="148"/>
        <v>165151.76257033611</v>
      </c>
      <c r="I166" s="4">
        <f t="shared" si="149"/>
        <v>64435.865324195904</v>
      </c>
      <c r="J166" s="4">
        <f t="shared" si="150"/>
        <v>24461.379094285607</v>
      </c>
      <c r="K166" s="4">
        <f t="shared" si="151"/>
        <v>141751.02177479037</v>
      </c>
      <c r="L166" s="4">
        <f t="shared" si="152"/>
        <v>21750.097201266777</v>
      </c>
      <c r="M166" s="4">
        <f t="shared" si="153"/>
        <v>5603.8552687949386</v>
      </c>
      <c r="N166" s="11">
        <f t="shared" si="154"/>
        <v>9.245141519478306E-4</v>
      </c>
      <c r="O166" s="11">
        <f t="shared" si="155"/>
        <v>4.9808681142207156E-3</v>
      </c>
      <c r="P166" s="11">
        <f t="shared" si="156"/>
        <v>5.3030708425707562E-3</v>
      </c>
      <c r="Q166" s="4">
        <f t="shared" si="157"/>
        <v>7087.3787221597495</v>
      </c>
      <c r="R166" s="4">
        <f t="shared" si="158"/>
        <v>10031.26319911915</v>
      </c>
      <c r="S166" s="4">
        <f t="shared" si="159"/>
        <v>5475.9349545657005</v>
      </c>
      <c r="T166" s="4">
        <f t="shared" si="160"/>
        <v>42.914338980435176</v>
      </c>
      <c r="U166" s="4">
        <f t="shared" si="161"/>
        <v>155.67825695594988</v>
      </c>
      <c r="V166" s="4">
        <f t="shared" si="162"/>
        <v>223.86043458379365</v>
      </c>
      <c r="W166" s="11">
        <f t="shared" si="163"/>
        <v>-1.0734613539272964E-2</v>
      </c>
      <c r="X166" s="11">
        <f t="shared" si="164"/>
        <v>-1.217998157191269E-2</v>
      </c>
      <c r="Y166" s="11">
        <f t="shared" si="165"/>
        <v>-9.7425357312937999E-3</v>
      </c>
      <c r="Z166" s="4">
        <f t="shared" si="178"/>
        <v>10072.136153015434</v>
      </c>
      <c r="AA166" s="4">
        <f t="shared" si="179"/>
        <v>28517.37198619558</v>
      </c>
      <c r="AB166" s="4">
        <f t="shared" si="180"/>
        <v>35836.76564515911</v>
      </c>
      <c r="AC166" s="12">
        <f t="shared" si="166"/>
        <v>1.4812651526764906</v>
      </c>
      <c r="AD166" s="12">
        <f t="shared" si="167"/>
        <v>2.9708337293257738</v>
      </c>
      <c r="AE166" s="12">
        <f t="shared" si="168"/>
        <v>6.8583159545549695</v>
      </c>
      <c r="AF166" s="11">
        <f t="shared" si="169"/>
        <v>-4.0504037456468023E-3</v>
      </c>
      <c r="AG166" s="11">
        <f t="shared" si="170"/>
        <v>2.9673830763510267E-4</v>
      </c>
      <c r="AH166" s="11">
        <f t="shared" si="171"/>
        <v>9.7937136394747881E-3</v>
      </c>
      <c r="AI166" s="1">
        <f t="shared" si="135"/>
        <v>322243.03140926524</v>
      </c>
      <c r="AJ166" s="1">
        <f t="shared" si="136"/>
        <v>121020.78859935512</v>
      </c>
      <c r="AK166" s="1">
        <f t="shared" si="137"/>
        <v>45885.674653691414</v>
      </c>
      <c r="AL166" s="10">
        <f t="shared" si="172"/>
        <v>59.236708221965394</v>
      </c>
      <c r="AM166" s="10">
        <f t="shared" si="173"/>
        <v>12.948242570498605</v>
      </c>
      <c r="AN166" s="10">
        <f t="shared" si="174"/>
        <v>4.267899826728252</v>
      </c>
      <c r="AO166" s="7">
        <f t="shared" si="175"/>
        <v>6.8262733541365255E-3</v>
      </c>
      <c r="AP166" s="7">
        <f t="shared" si="176"/>
        <v>8.5993040202803472E-3</v>
      </c>
      <c r="AQ166" s="7">
        <f t="shared" si="177"/>
        <v>7.8006537574388168E-3</v>
      </c>
      <c r="AR166" s="1">
        <f t="shared" si="181"/>
        <v>165151.76257033611</v>
      </c>
      <c r="AS166" s="1">
        <f t="shared" si="182"/>
        <v>64435.865324195904</v>
      </c>
      <c r="AT166" s="1">
        <f t="shared" si="183"/>
        <v>24461.379094285607</v>
      </c>
      <c r="AU166" s="1">
        <f t="shared" si="138"/>
        <v>33030.352514067221</v>
      </c>
      <c r="AV166" s="1">
        <f t="shared" si="139"/>
        <v>12887.173064839182</v>
      </c>
      <c r="AW166" s="1">
        <f t="shared" si="140"/>
        <v>4892.2758188571215</v>
      </c>
      <c r="AX166">
        <v>0.05</v>
      </c>
      <c r="AY166">
        <v>0.05</v>
      </c>
      <c r="AZ166">
        <v>0.05</v>
      </c>
      <c r="BA166">
        <f t="shared" si="184"/>
        <v>0.05</v>
      </c>
      <c r="BB166">
        <f t="shared" si="190"/>
        <v>2.5000000000000006E-4</v>
      </c>
      <c r="BC166">
        <f t="shared" si="185"/>
        <v>2.5000000000000006E-4</v>
      </c>
      <c r="BD166">
        <f t="shared" si="186"/>
        <v>2.5000000000000006E-4</v>
      </c>
      <c r="BE166">
        <f t="shared" si="187"/>
        <v>41.28794064258404</v>
      </c>
      <c r="BF166">
        <f t="shared" si="188"/>
        <v>16.108966331048979</v>
      </c>
      <c r="BG166">
        <f t="shared" si="189"/>
        <v>6.1153447735714028</v>
      </c>
      <c r="BH166">
        <f t="shared" si="191"/>
        <v>163.96895361754261</v>
      </c>
      <c r="BI166">
        <f t="shared" si="192"/>
        <v>22.595302735254641</v>
      </c>
      <c r="BJ166">
        <f t="shared" si="193"/>
        <v>6.8257775649990604</v>
      </c>
      <c r="BK166" s="7">
        <f t="shared" si="194"/>
        <v>3.2351249848280944E-2</v>
      </c>
      <c r="BL166" s="8">
        <f>BL$3*temperature!$I276+BL$4*temperature!$I276^2+BL$5*temperature!$I276^6</f>
        <v>-22.749666121470948</v>
      </c>
      <c r="BM166" s="8">
        <f>BM$3*temperature!$I276+BM$4*temperature!$I276^2+BM$5*temperature!$I276^6</f>
        <v>-20.384489144122043</v>
      </c>
      <c r="BN166" s="8">
        <f>BN$3*temperature!$I276+BN$4*temperature!$I276^2+BN$5*temperature!$I276^6</f>
        <v>-18.266218914336442</v>
      </c>
      <c r="BO166" s="8"/>
      <c r="BP166" s="8"/>
      <c r="BQ166" s="8"/>
    </row>
    <row r="167" spans="1:69" x14ac:dyDescent="0.3">
      <c r="A167">
        <f t="shared" si="141"/>
        <v>2121</v>
      </c>
      <c r="B167" s="4">
        <f t="shared" si="142"/>
        <v>1165.0995189597381</v>
      </c>
      <c r="C167" s="4">
        <f t="shared" si="143"/>
        <v>2962.6360222028625</v>
      </c>
      <c r="D167" s="4">
        <f t="shared" si="144"/>
        <v>4365.3411627293717</v>
      </c>
      <c r="E167" s="11">
        <f t="shared" si="145"/>
        <v>1.3834012352829029E-5</v>
      </c>
      <c r="F167" s="11">
        <f t="shared" si="146"/>
        <v>2.7253931981420906E-5</v>
      </c>
      <c r="G167" s="11">
        <f t="shared" si="147"/>
        <v>5.5637932659432604E-5</v>
      </c>
      <c r="H167" s="4">
        <f t="shared" si="148"/>
        <v>165279.85593654949</v>
      </c>
      <c r="I167" s="4">
        <f t="shared" si="149"/>
        <v>64748.549790541118</v>
      </c>
      <c r="J167" s="4">
        <f t="shared" si="150"/>
        <v>24589.344571872192</v>
      </c>
      <c r="K167" s="4">
        <f t="shared" si="151"/>
        <v>141859.00281215462</v>
      </c>
      <c r="L167" s="4">
        <f t="shared" si="152"/>
        <v>21855.047094984504</v>
      </c>
      <c r="M167" s="4">
        <f t="shared" si="153"/>
        <v>5632.8574686927859</v>
      </c>
      <c r="N167" s="11">
        <f t="shared" si="154"/>
        <v>7.6176549567175122E-4</v>
      </c>
      <c r="O167" s="11">
        <f t="shared" si="155"/>
        <v>4.8252609055750018E-3</v>
      </c>
      <c r="P167" s="11">
        <f t="shared" si="156"/>
        <v>5.175401309763572E-3</v>
      </c>
      <c r="Q167" s="4">
        <f t="shared" si="157"/>
        <v>7016.7364840867549</v>
      </c>
      <c r="R167" s="4">
        <f t="shared" si="158"/>
        <v>9957.1678716622828</v>
      </c>
      <c r="S167" s="4">
        <f t="shared" si="159"/>
        <v>5450.9527813849554</v>
      </c>
      <c r="T167" s="4">
        <f t="shared" si="160"/>
        <v>42.453670136186844</v>
      </c>
      <c r="U167" s="4">
        <f t="shared" si="161"/>
        <v>153.78209865507893</v>
      </c>
      <c r="V167" s="4">
        <f t="shared" si="162"/>
        <v>221.67946630103808</v>
      </c>
      <c r="W167" s="11">
        <f t="shared" si="163"/>
        <v>-1.0734613539272964E-2</v>
      </c>
      <c r="X167" s="11">
        <f t="shared" si="164"/>
        <v>-1.217998157191269E-2</v>
      </c>
      <c r="Y167" s="11">
        <f t="shared" si="165"/>
        <v>-9.7425357312937999E-3</v>
      </c>
      <c r="Z167" s="4">
        <f t="shared" si="178"/>
        <v>9932.9765822891604</v>
      </c>
      <c r="AA167" s="4">
        <f t="shared" si="179"/>
        <v>28319.555310719326</v>
      </c>
      <c r="AB167" s="4">
        <f t="shared" si="180"/>
        <v>36027.326670689123</v>
      </c>
      <c r="AC167" s="12">
        <f t="shared" si="166"/>
        <v>1.4752654307537936</v>
      </c>
      <c r="AD167" s="12">
        <f t="shared" si="167"/>
        <v>2.9717152894988792</v>
      </c>
      <c r="AE167" s="12">
        <f t="shared" si="168"/>
        <v>6.9254843370629224</v>
      </c>
      <c r="AF167" s="11">
        <f t="shared" si="169"/>
        <v>-4.0504037456468023E-3</v>
      </c>
      <c r="AG167" s="11">
        <f t="shared" si="170"/>
        <v>2.9673830763510267E-4</v>
      </c>
      <c r="AH167" s="11">
        <f t="shared" si="171"/>
        <v>9.7937136394747881E-3</v>
      </c>
      <c r="AI167" s="1">
        <f t="shared" si="135"/>
        <v>323049.08078240592</v>
      </c>
      <c r="AJ167" s="1">
        <f t="shared" si="136"/>
        <v>121805.88280425878</v>
      </c>
      <c r="AK167" s="1">
        <f t="shared" si="137"/>
        <v>46189.3830071794</v>
      </c>
      <c r="AL167" s="10">
        <f t="shared" si="172"/>
        <v>59.637030525258531</v>
      </c>
      <c r="AM167" s="10">
        <f t="shared" si="173"/>
        <v>13.058474986146738</v>
      </c>
      <c r="AN167" s="10">
        <f t="shared" si="174"/>
        <v>4.3008593114597948</v>
      </c>
      <c r="AO167" s="7">
        <f t="shared" si="175"/>
        <v>6.7580106205951604E-3</v>
      </c>
      <c r="AP167" s="7">
        <f t="shared" si="176"/>
        <v>8.5133109800775431E-3</v>
      </c>
      <c r="AQ167" s="7">
        <f t="shared" si="177"/>
        <v>7.7226472198644288E-3</v>
      </c>
      <c r="AR167" s="1">
        <f t="shared" si="181"/>
        <v>165279.85593654949</v>
      </c>
      <c r="AS167" s="1">
        <f t="shared" si="182"/>
        <v>64748.549790541118</v>
      </c>
      <c r="AT167" s="1">
        <f t="shared" si="183"/>
        <v>24589.344571872192</v>
      </c>
      <c r="AU167" s="1">
        <f t="shared" si="138"/>
        <v>33055.9711873099</v>
      </c>
      <c r="AV167" s="1">
        <f t="shared" si="139"/>
        <v>12949.709958108224</v>
      </c>
      <c r="AW167" s="1">
        <f t="shared" si="140"/>
        <v>4917.8689143744386</v>
      </c>
      <c r="AX167">
        <v>0.05</v>
      </c>
      <c r="AY167">
        <v>0.05</v>
      </c>
      <c r="AZ167">
        <v>0.05</v>
      </c>
      <c r="BA167">
        <f t="shared" si="184"/>
        <v>5.000000000000001E-2</v>
      </c>
      <c r="BB167">
        <f t="shared" si="190"/>
        <v>2.5000000000000006E-4</v>
      </c>
      <c r="BC167">
        <f t="shared" si="185"/>
        <v>2.5000000000000006E-4</v>
      </c>
      <c r="BD167">
        <f t="shared" si="186"/>
        <v>2.5000000000000006E-4</v>
      </c>
      <c r="BE167">
        <f t="shared" si="187"/>
        <v>41.319963984137381</v>
      </c>
      <c r="BF167">
        <f t="shared" si="188"/>
        <v>16.187137447635283</v>
      </c>
      <c r="BG167">
        <f t="shared" si="189"/>
        <v>6.14733614296805</v>
      </c>
      <c r="BH167">
        <f t="shared" si="191"/>
        <v>166.39509271696986</v>
      </c>
      <c r="BI167">
        <f t="shared" si="192"/>
        <v>22.86354749575921</v>
      </c>
      <c r="BJ167">
        <f t="shared" si="193"/>
        <v>6.8251926646218353</v>
      </c>
      <c r="BK167" s="7">
        <f t="shared" si="194"/>
        <v>3.2198625279890231E-2</v>
      </c>
      <c r="BL167" s="8">
        <f>BL$3*temperature!$I277+BL$4*temperature!$I277^2+BL$5*temperature!$I277^6</f>
        <v>-23.252252169424981</v>
      </c>
      <c r="BM167" s="8">
        <f>BM$3*temperature!$I277+BM$4*temperature!$I277^2+BM$5*temperature!$I277^6</f>
        <v>-20.780316653694893</v>
      </c>
      <c r="BN167" s="8">
        <f>BN$3*temperature!$I277+BN$4*temperature!$I277^2+BN$5*temperature!$I277^6</f>
        <v>-18.580930203569068</v>
      </c>
      <c r="BO167" s="8"/>
      <c r="BP167" s="8"/>
      <c r="BQ167" s="8"/>
    </row>
    <row r="168" spans="1:69" x14ac:dyDescent="0.3">
      <c r="A168">
        <f t="shared" si="141"/>
        <v>2122</v>
      </c>
      <c r="B168" s="4">
        <f t="shared" si="142"/>
        <v>1165.1148310608187</v>
      </c>
      <c r="C168" s="4">
        <f t="shared" si="143"/>
        <v>2962.7127285094657</v>
      </c>
      <c r="D168" s="4">
        <f t="shared" si="144"/>
        <v>4365.5718973591365</v>
      </c>
      <c r="E168" s="11">
        <f t="shared" si="145"/>
        <v>1.3142311735187577E-5</v>
      </c>
      <c r="F168" s="11">
        <f t="shared" si="146"/>
        <v>2.5891235382349859E-5</v>
      </c>
      <c r="G168" s="11">
        <f t="shared" si="147"/>
        <v>5.2856036026460972E-5</v>
      </c>
      <c r="H168" s="4">
        <f t="shared" si="148"/>
        <v>165381.3343553817</v>
      </c>
      <c r="I168" s="4">
        <f t="shared" si="149"/>
        <v>65052.722793296867</v>
      </c>
      <c r="J168" s="4">
        <f t="shared" si="150"/>
        <v>24714.817655712151</v>
      </c>
      <c r="K168" s="4">
        <f t="shared" si="151"/>
        <v>141944.23583536793</v>
      </c>
      <c r="L168" s="4">
        <f t="shared" si="152"/>
        <v>21957.148314553178</v>
      </c>
      <c r="M168" s="4">
        <f t="shared" si="153"/>
        <v>5661.3012537172672</v>
      </c>
      <c r="N168" s="11">
        <f t="shared" si="154"/>
        <v>6.0082914389414377E-4</v>
      </c>
      <c r="O168" s="11">
        <f t="shared" si="155"/>
        <v>4.671745575515418E-3</v>
      </c>
      <c r="P168" s="11">
        <f t="shared" si="156"/>
        <v>5.0496191644420207E-3</v>
      </c>
      <c r="Q168" s="4">
        <f t="shared" si="157"/>
        <v>6945.6764148174243</v>
      </c>
      <c r="R168" s="4">
        <f t="shared" si="158"/>
        <v>9882.0963779590857</v>
      </c>
      <c r="S168" s="4">
        <f t="shared" si="159"/>
        <v>5425.3904986596499</v>
      </c>
      <c r="T168" s="4">
        <f t="shared" si="160"/>
        <v>41.997946393951104</v>
      </c>
      <c r="U168" s="4">
        <f t="shared" si="161"/>
        <v>151.90903552737001</v>
      </c>
      <c r="V168" s="4">
        <f t="shared" si="162"/>
        <v>219.51974617970606</v>
      </c>
      <c r="W168" s="11">
        <f t="shared" si="163"/>
        <v>-1.0734613539272964E-2</v>
      </c>
      <c r="X168" s="11">
        <f t="shared" si="164"/>
        <v>-1.217998157191269E-2</v>
      </c>
      <c r="Y168" s="11">
        <f t="shared" si="165"/>
        <v>-9.7425357312937999E-3</v>
      </c>
      <c r="Z168" s="4">
        <f t="shared" si="178"/>
        <v>9794.139778775836</v>
      </c>
      <c r="AA168" s="4">
        <f t="shared" si="179"/>
        <v>28118.71602909654</v>
      </c>
      <c r="AB168" s="4">
        <f t="shared" si="180"/>
        <v>36214.195300854095</v>
      </c>
      <c r="AC168" s="12">
        <f t="shared" si="166"/>
        <v>1.4692900101272452</v>
      </c>
      <c r="AD168" s="12">
        <f t="shared" si="167"/>
        <v>2.9725971112646583</v>
      </c>
      <c r="AE168" s="12">
        <f t="shared" si="168"/>
        <v>6.9933105474747848</v>
      </c>
      <c r="AF168" s="11">
        <f t="shared" si="169"/>
        <v>-4.0504037456468023E-3</v>
      </c>
      <c r="AG168" s="11">
        <f t="shared" si="170"/>
        <v>2.9673830763510267E-4</v>
      </c>
      <c r="AH168" s="11">
        <f t="shared" si="171"/>
        <v>9.7937136394747881E-3</v>
      </c>
      <c r="AI168" s="1">
        <f t="shared" si="135"/>
        <v>323800.14389147522</v>
      </c>
      <c r="AJ168" s="1">
        <f t="shared" si="136"/>
        <v>122575.00448194114</v>
      </c>
      <c r="AK168" s="1">
        <f t="shared" si="137"/>
        <v>46488.313620835899</v>
      </c>
      <c r="AL168" s="10">
        <f t="shared" si="172"/>
        <v>60.036027934072273</v>
      </c>
      <c r="AM168" s="10">
        <f t="shared" si="173"/>
        <v>13.168534136044544</v>
      </c>
      <c r="AN168" s="10">
        <f t="shared" si="174"/>
        <v>4.3337411904724208</v>
      </c>
      <c r="AO168" s="7">
        <f t="shared" si="175"/>
        <v>6.690430514389209E-3</v>
      </c>
      <c r="AP168" s="7">
        <f t="shared" si="176"/>
        <v>8.4281778702767676E-3</v>
      </c>
      <c r="AQ168" s="7">
        <f t="shared" si="177"/>
        <v>7.6454207476657843E-3</v>
      </c>
      <c r="AR168" s="1">
        <f t="shared" si="181"/>
        <v>165381.3343553817</v>
      </c>
      <c r="AS168" s="1">
        <f t="shared" si="182"/>
        <v>65052.722793296867</v>
      </c>
      <c r="AT168" s="1">
        <f t="shared" si="183"/>
        <v>24714.817655712151</v>
      </c>
      <c r="AU168" s="1">
        <f t="shared" si="138"/>
        <v>33076.266871076339</v>
      </c>
      <c r="AV168" s="1">
        <f t="shared" si="139"/>
        <v>13010.544558659374</v>
      </c>
      <c r="AW168" s="1">
        <f t="shared" si="140"/>
        <v>4942.9635311424308</v>
      </c>
      <c r="AX168">
        <v>0.05</v>
      </c>
      <c r="AY168">
        <v>0.05</v>
      </c>
      <c r="AZ168">
        <v>0.05</v>
      </c>
      <c r="BA168">
        <f t="shared" si="184"/>
        <v>4.9999999999999996E-2</v>
      </c>
      <c r="BB168">
        <f t="shared" si="190"/>
        <v>2.5000000000000006E-4</v>
      </c>
      <c r="BC168">
        <f t="shared" si="185"/>
        <v>2.5000000000000006E-4</v>
      </c>
      <c r="BD168">
        <f t="shared" si="186"/>
        <v>2.5000000000000006E-4</v>
      </c>
      <c r="BE168">
        <f t="shared" si="187"/>
        <v>41.345333588845435</v>
      </c>
      <c r="BF168">
        <f t="shared" si="188"/>
        <v>16.26318069832422</v>
      </c>
      <c r="BG168">
        <f t="shared" si="189"/>
        <v>6.1787044139280392</v>
      </c>
      <c r="BH168">
        <f t="shared" si="191"/>
        <v>168.85743729507263</v>
      </c>
      <c r="BI168">
        <f t="shared" si="192"/>
        <v>23.135026053814816</v>
      </c>
      <c r="BJ168">
        <f t="shared" si="193"/>
        <v>6.824621519376759</v>
      </c>
      <c r="BK168" s="7">
        <f t="shared" si="194"/>
        <v>3.2047888380417361E-2</v>
      </c>
      <c r="BL168" s="8">
        <f>BL$3*temperature!$I278+BL$4*temperature!$I278^2+BL$5*temperature!$I278^6</f>
        <v>-23.755977501103011</v>
      </c>
      <c r="BM168" s="8">
        <f>BM$3*temperature!$I278+BM$4*temperature!$I278^2+BM$5*temperature!$I278^6</f>
        <v>-21.176813138445912</v>
      </c>
      <c r="BN168" s="8">
        <f>BN$3*temperature!$I278+BN$4*temperature!$I278^2+BN$5*temperature!$I278^6</f>
        <v>-18.895982842923601</v>
      </c>
      <c r="BO168" s="8"/>
      <c r="BP168" s="8"/>
      <c r="BQ168" s="8"/>
    </row>
    <row r="169" spans="1:69" x14ac:dyDescent="0.3">
      <c r="A169">
        <f t="shared" si="141"/>
        <v>2123</v>
      </c>
      <c r="B169" s="4">
        <f t="shared" si="142"/>
        <v>1165.12937774802</v>
      </c>
      <c r="C169" s="4">
        <f t="shared" si="143"/>
        <v>2962.7856013874584</v>
      </c>
      <c r="D169" s="4">
        <f t="shared" si="144"/>
        <v>4365.791106843345</v>
      </c>
      <c r="E169" s="11">
        <f t="shared" si="145"/>
        <v>1.2485196148428198E-5</v>
      </c>
      <c r="F169" s="11">
        <f t="shared" si="146"/>
        <v>2.4596673613232366E-5</v>
      </c>
      <c r="G169" s="11">
        <f t="shared" si="147"/>
        <v>5.0213234225137924E-5</v>
      </c>
      <c r="H169" s="4">
        <f t="shared" si="148"/>
        <v>165456.44917685512</v>
      </c>
      <c r="I169" s="4">
        <f t="shared" si="149"/>
        <v>65348.38881092699</v>
      </c>
      <c r="J169" s="4">
        <f t="shared" si="150"/>
        <v>24837.802880113664</v>
      </c>
      <c r="K169" s="4">
        <f t="shared" si="151"/>
        <v>142006.93273793499</v>
      </c>
      <c r="L169" s="4">
        <f t="shared" si="152"/>
        <v>22056.401509553933</v>
      </c>
      <c r="M169" s="4">
        <f t="shared" si="153"/>
        <v>5689.1871993555969</v>
      </c>
      <c r="N169" s="11">
        <f t="shared" si="154"/>
        <v>4.4170094120454806E-4</v>
      </c>
      <c r="O169" s="11">
        <f t="shared" si="155"/>
        <v>4.5203135479559009E-3</v>
      </c>
      <c r="P169" s="11">
        <f t="shared" si="156"/>
        <v>4.925713080543126E-3</v>
      </c>
      <c r="Q169" s="4">
        <f t="shared" si="157"/>
        <v>6874.2380668366868</v>
      </c>
      <c r="R169" s="4">
        <f t="shared" si="158"/>
        <v>9806.099909931736</v>
      </c>
      <c r="S169" s="4">
        <f t="shared" si="159"/>
        <v>5399.2680972015542</v>
      </c>
      <c r="T169" s="4">
        <f t="shared" si="160"/>
        <v>41.547114669968934</v>
      </c>
      <c r="U169" s="4">
        <f t="shared" si="161"/>
        <v>150.05878627403962</v>
      </c>
      <c r="V169" s="4">
        <f t="shared" si="162"/>
        <v>217.38106720882573</v>
      </c>
      <c r="W169" s="11">
        <f t="shared" si="163"/>
        <v>-1.0734613539272964E-2</v>
      </c>
      <c r="X169" s="11">
        <f t="shared" si="164"/>
        <v>-1.217998157191269E-2</v>
      </c>
      <c r="Y169" s="11">
        <f t="shared" si="165"/>
        <v>-9.7425357312937999E-3</v>
      </c>
      <c r="Z169" s="4">
        <f t="shared" si="178"/>
        <v>9655.6838501779166</v>
      </c>
      <c r="AA169" s="4">
        <f t="shared" si="179"/>
        <v>27914.9975808944</v>
      </c>
      <c r="AB169" s="4">
        <f t="shared" si="180"/>
        <v>36397.37679259952</v>
      </c>
      <c r="AC169" s="12">
        <f t="shared" si="166"/>
        <v>1.4633387923667844</v>
      </c>
      <c r="AD169" s="12">
        <f t="shared" si="167"/>
        <v>2.9734791947007362</v>
      </c>
      <c r="AE169" s="12">
        <f t="shared" si="168"/>
        <v>7.0618010283686719</v>
      </c>
      <c r="AF169" s="11">
        <f t="shared" si="169"/>
        <v>-4.0504037456468023E-3</v>
      </c>
      <c r="AG169" s="11">
        <f t="shared" si="170"/>
        <v>2.9673830763510267E-4</v>
      </c>
      <c r="AH169" s="11">
        <f t="shared" si="171"/>
        <v>9.7937136394747881E-3</v>
      </c>
      <c r="AI169" s="1">
        <f t="shared" si="135"/>
        <v>324496.39637340407</v>
      </c>
      <c r="AJ169" s="1">
        <f t="shared" si="136"/>
        <v>123328.0485924064</v>
      </c>
      <c r="AK169" s="1">
        <f t="shared" si="137"/>
        <v>46782.445789894737</v>
      </c>
      <c r="AL169" s="10">
        <f t="shared" si="172"/>
        <v>60.433678138592583</v>
      </c>
      <c r="AM169" s="10">
        <f t="shared" si="173"/>
        <v>13.278411016554045</v>
      </c>
      <c r="AN169" s="10">
        <f t="shared" si="174"/>
        <v>4.3665431325369468</v>
      </c>
      <c r="AO169" s="7">
        <f t="shared" si="175"/>
        <v>6.6235262092453166E-3</v>
      </c>
      <c r="AP169" s="7">
        <f t="shared" si="176"/>
        <v>8.3438960915740001E-3</v>
      </c>
      <c r="AQ169" s="7">
        <f t="shared" si="177"/>
        <v>7.5689665401891268E-3</v>
      </c>
      <c r="AR169" s="1">
        <f t="shared" si="181"/>
        <v>165456.44917685512</v>
      </c>
      <c r="AS169" s="1">
        <f t="shared" si="182"/>
        <v>65348.38881092699</v>
      </c>
      <c r="AT169" s="1">
        <f t="shared" si="183"/>
        <v>24837.802880113664</v>
      </c>
      <c r="AU169" s="1">
        <f t="shared" si="138"/>
        <v>33091.289835371026</v>
      </c>
      <c r="AV169" s="1">
        <f t="shared" si="139"/>
        <v>13069.677762185398</v>
      </c>
      <c r="AW169" s="1">
        <f t="shared" si="140"/>
        <v>4967.5605760227336</v>
      </c>
      <c r="AX169">
        <v>0.05</v>
      </c>
      <c r="AY169">
        <v>0.05</v>
      </c>
      <c r="AZ169">
        <v>0.05</v>
      </c>
      <c r="BA169">
        <f t="shared" si="184"/>
        <v>0.05</v>
      </c>
      <c r="BB169">
        <f t="shared" si="190"/>
        <v>2.5000000000000006E-4</v>
      </c>
      <c r="BC169">
        <f t="shared" si="185"/>
        <v>2.5000000000000006E-4</v>
      </c>
      <c r="BD169">
        <f t="shared" si="186"/>
        <v>2.5000000000000006E-4</v>
      </c>
      <c r="BE169">
        <f t="shared" si="187"/>
        <v>41.36411229421379</v>
      </c>
      <c r="BF169">
        <f t="shared" si="188"/>
        <v>16.337097202731751</v>
      </c>
      <c r="BG169">
        <f t="shared" si="189"/>
        <v>6.2094507200284177</v>
      </c>
      <c r="BH169">
        <f t="shared" si="191"/>
        <v>171.35653128680931</v>
      </c>
      <c r="BI169">
        <f t="shared" si="192"/>
        <v>23.409777708758529</v>
      </c>
      <c r="BJ169">
        <f t="shared" si="193"/>
        <v>6.824064003745403</v>
      </c>
      <c r="BK169" s="7">
        <f t="shared" si="194"/>
        <v>3.1899037086239951E-2</v>
      </c>
      <c r="BL169" s="8">
        <f>BL$3*temperature!$I279+BL$4*temperature!$I279^2+BL$5*temperature!$I279^6</f>
        <v>-24.260717952634739</v>
      </c>
      <c r="BM169" s="8">
        <f>BM$3*temperature!$I279+BM$4*temperature!$I279^2+BM$5*temperature!$I279^6</f>
        <v>-21.573885669601374</v>
      </c>
      <c r="BN169" s="8">
        <f>BN$3*temperature!$I279+BN$4*temperature!$I279^2+BN$5*temperature!$I279^6</f>
        <v>-19.21130700365147</v>
      </c>
      <c r="BO169" s="8"/>
      <c r="BP169" s="8"/>
      <c r="BQ169" s="8"/>
    </row>
    <row r="170" spans="1:69" x14ac:dyDescent="0.3">
      <c r="A170">
        <f t="shared" si="141"/>
        <v>2124</v>
      </c>
      <c r="B170" s="4">
        <f t="shared" si="142"/>
        <v>1165.1431972733985</v>
      </c>
      <c r="C170" s="4">
        <f t="shared" si="143"/>
        <v>2962.8548323243604</v>
      </c>
      <c r="D170" s="4">
        <f t="shared" si="144"/>
        <v>4365.9993663101995</v>
      </c>
      <c r="E170" s="11">
        <f t="shared" si="145"/>
        <v>1.1860936341006788E-5</v>
      </c>
      <c r="F170" s="11">
        <f t="shared" si="146"/>
        <v>2.3366839932570747E-5</v>
      </c>
      <c r="G170" s="11">
        <f t="shared" si="147"/>
        <v>4.7702572513881028E-5</v>
      </c>
      <c r="H170" s="4">
        <f t="shared" si="148"/>
        <v>165505.46406368044</v>
      </c>
      <c r="I170" s="4">
        <f t="shared" si="149"/>
        <v>65635.557384819636</v>
      </c>
      <c r="J170" s="4">
        <f t="shared" si="150"/>
        <v>24958.306040129333</v>
      </c>
      <c r="K170" s="4">
        <f t="shared" si="151"/>
        <v>142047.31611615367</v>
      </c>
      <c r="L170" s="4">
        <f t="shared" si="152"/>
        <v>22152.809063996068</v>
      </c>
      <c r="M170" s="4">
        <f t="shared" si="153"/>
        <v>5716.516184752023</v>
      </c>
      <c r="N170" s="11">
        <f t="shared" si="154"/>
        <v>2.8437610361753407E-4</v>
      </c>
      <c r="O170" s="11">
        <f t="shared" si="155"/>
        <v>4.3709557245943387E-3</v>
      </c>
      <c r="P170" s="11">
        <f t="shared" si="156"/>
        <v>4.8036713222447958E-3</v>
      </c>
      <c r="Q170" s="4">
        <f t="shared" si="157"/>
        <v>6802.4603446775318</v>
      </c>
      <c r="R170" s="4">
        <f t="shared" si="158"/>
        <v>9729.2290995828862</v>
      </c>
      <c r="S170" s="4">
        <f t="shared" si="159"/>
        <v>5372.6054336164007</v>
      </c>
      <c r="T170" s="4">
        <f t="shared" si="160"/>
        <v>41.101122450314961</v>
      </c>
      <c r="U170" s="4">
        <f t="shared" si="161"/>
        <v>148.23107302251825</v>
      </c>
      <c r="V170" s="4">
        <f t="shared" si="162"/>
        <v>215.26322439423697</v>
      </c>
      <c r="W170" s="11">
        <f t="shared" si="163"/>
        <v>-1.0734613539272964E-2</v>
      </c>
      <c r="X170" s="11">
        <f t="shared" si="164"/>
        <v>-1.217998157191269E-2</v>
      </c>
      <c r="Y170" s="11">
        <f t="shared" si="165"/>
        <v>-9.7425357312937999E-3</v>
      </c>
      <c r="Z170" s="4">
        <f t="shared" si="178"/>
        <v>9517.66510357263</v>
      </c>
      <c r="AA170" s="4">
        <f t="shared" si="179"/>
        <v>27708.542106949946</v>
      </c>
      <c r="AB170" s="4">
        <f t="shared" si="180"/>
        <v>36576.878311512148</v>
      </c>
      <c r="AC170" s="12">
        <f t="shared" si="166"/>
        <v>1.4574116794410317</v>
      </c>
      <c r="AD170" s="12">
        <f t="shared" si="167"/>
        <v>2.97436153988476</v>
      </c>
      <c r="AE170" s="12">
        <f t="shared" si="168"/>
        <v>7.1309622854194634</v>
      </c>
      <c r="AF170" s="11">
        <f t="shared" si="169"/>
        <v>-4.0504037456468023E-3</v>
      </c>
      <c r="AG170" s="11">
        <f t="shared" si="170"/>
        <v>2.9673830763510267E-4</v>
      </c>
      <c r="AH170" s="11">
        <f t="shared" si="171"/>
        <v>9.7937136394747881E-3</v>
      </c>
      <c r="AI170" s="1">
        <f t="shared" si="135"/>
        <v>325138.04657143471</v>
      </c>
      <c r="AJ170" s="1">
        <f t="shared" si="136"/>
        <v>124064.92149535115</v>
      </c>
      <c r="AK170" s="1">
        <f t="shared" si="137"/>
        <v>47071.761786928</v>
      </c>
      <c r="AL170" s="10">
        <f t="shared" si="172"/>
        <v>60.829959349153931</v>
      </c>
      <c r="AM170" s="10">
        <f t="shared" si="173"/>
        <v>13.388096761519549</v>
      </c>
      <c r="AN170" s="10">
        <f t="shared" si="174"/>
        <v>4.3992628492147468</v>
      </c>
      <c r="AO170" s="7">
        <f t="shared" si="175"/>
        <v>6.5572909471528634E-3</v>
      </c>
      <c r="AP170" s="7">
        <f t="shared" si="176"/>
        <v>8.2604571306582608E-3</v>
      </c>
      <c r="AQ170" s="7">
        <f t="shared" si="177"/>
        <v>7.4932768747872358E-3</v>
      </c>
      <c r="AR170" s="1">
        <f t="shared" si="181"/>
        <v>165505.46406368044</v>
      </c>
      <c r="AS170" s="1">
        <f t="shared" si="182"/>
        <v>65635.557384819636</v>
      </c>
      <c r="AT170" s="1">
        <f t="shared" si="183"/>
        <v>24958.306040129333</v>
      </c>
      <c r="AU170" s="1">
        <f t="shared" si="138"/>
        <v>33101.092812736089</v>
      </c>
      <c r="AV170" s="1">
        <f t="shared" si="139"/>
        <v>13127.111476963928</v>
      </c>
      <c r="AW170" s="1">
        <f t="shared" si="140"/>
        <v>4991.6612080258674</v>
      </c>
      <c r="AX170">
        <v>0.05</v>
      </c>
      <c r="AY170">
        <v>0.05</v>
      </c>
      <c r="AZ170">
        <v>0.05</v>
      </c>
      <c r="BA170">
        <f t="shared" si="184"/>
        <v>4.9999999999999996E-2</v>
      </c>
      <c r="BB170">
        <f t="shared" si="190"/>
        <v>2.5000000000000006E-4</v>
      </c>
      <c r="BC170">
        <f t="shared" si="185"/>
        <v>2.5000000000000006E-4</v>
      </c>
      <c r="BD170">
        <f t="shared" si="186"/>
        <v>2.5000000000000006E-4</v>
      </c>
      <c r="BE170">
        <f t="shared" si="187"/>
        <v>41.376366015920119</v>
      </c>
      <c r="BF170">
        <f t="shared" si="188"/>
        <v>16.408889346204912</v>
      </c>
      <c r="BG170">
        <f t="shared" si="189"/>
        <v>6.239576510032335</v>
      </c>
      <c r="BH170">
        <f t="shared" si="191"/>
        <v>173.89292674476954</v>
      </c>
      <c r="BI170">
        <f t="shared" si="192"/>
        <v>23.687842229835951</v>
      </c>
      <c r="BJ170">
        <f t="shared" si="193"/>
        <v>6.8235199919381859</v>
      </c>
      <c r="BK170" s="7">
        <f t="shared" si="194"/>
        <v>3.1752068601994726E-2</v>
      </c>
      <c r="BL170" s="8">
        <f>BL$3*temperature!$I280+BL$4*temperature!$I280^2+BL$5*temperature!$I280^6</f>
        <v>-24.766351033991903</v>
      </c>
      <c r="BM170" s="8">
        <f>BM$3*temperature!$I280+BM$4*temperature!$I280^2+BM$5*temperature!$I280^6</f>
        <v>-21.971442643937579</v>
      </c>
      <c r="BN170" s="8">
        <f>BN$3*temperature!$I280+BN$4*temperature!$I280^2+BN$5*temperature!$I280^6</f>
        <v>-19.526833916972759</v>
      </c>
      <c r="BO170" s="8"/>
      <c r="BP170" s="8"/>
      <c r="BQ170" s="8"/>
    </row>
    <row r="171" spans="1:69" x14ac:dyDescent="0.3">
      <c r="A171">
        <f t="shared" si="141"/>
        <v>2125</v>
      </c>
      <c r="B171" s="4">
        <f t="shared" si="142"/>
        <v>1165.1563259782249</v>
      </c>
      <c r="C171" s="4">
        <f t="shared" si="143"/>
        <v>2962.9206032512398</v>
      </c>
      <c r="D171" s="4">
        <f t="shared" si="144"/>
        <v>4366.1972222414979</v>
      </c>
      <c r="E171" s="11">
        <f t="shared" si="145"/>
        <v>1.1267889523956449E-5</v>
      </c>
      <c r="F171" s="11">
        <f t="shared" si="146"/>
        <v>2.2198497935942207E-5</v>
      </c>
      <c r="G171" s="11">
        <f t="shared" si="147"/>
        <v>4.5317443888186977E-5</v>
      </c>
      <c r="H171" s="4">
        <f t="shared" si="148"/>
        <v>165528.65445283972</v>
      </c>
      <c r="I171" s="4">
        <f t="shared" si="149"/>
        <v>65914.242991614519</v>
      </c>
      <c r="J171" s="4">
        <f t="shared" si="150"/>
        <v>25076.334154930162</v>
      </c>
      <c r="K171" s="4">
        <f t="shared" si="151"/>
        <v>142065.61880344045</v>
      </c>
      <c r="L171" s="4">
        <f t="shared" si="152"/>
        <v>22246.375052806419</v>
      </c>
      <c r="M171" s="4">
        <f t="shared" si="153"/>
        <v>5743.2893839954831</v>
      </c>
      <c r="N171" s="11">
        <f t="shared" si="154"/>
        <v>1.2884922987077552E-4</v>
      </c>
      <c r="O171" s="11">
        <f t="shared" si="155"/>
        <v>4.2236624953546631E-3</v>
      </c>
      <c r="P171" s="11">
        <f t="shared" si="156"/>
        <v>4.6834817532528383E-3</v>
      </c>
      <c r="Q171" s="4">
        <f t="shared" si="157"/>
        <v>6730.3814810778031</v>
      </c>
      <c r="R171" s="4">
        <f t="shared" si="158"/>
        <v>9651.5339815590996</v>
      </c>
      <c r="S171" s="4">
        <f t="shared" si="159"/>
        <v>5345.4222160684931</v>
      </c>
      <c r="T171" s="4">
        <f t="shared" si="160"/>
        <v>40.659917784780497</v>
      </c>
      <c r="U171" s="4">
        <f t="shared" si="161"/>
        <v>146.42562128471914</v>
      </c>
      <c r="V171" s="4">
        <f t="shared" si="162"/>
        <v>213.16601473894261</v>
      </c>
      <c r="W171" s="11">
        <f t="shared" si="163"/>
        <v>-1.0734613539272964E-2</v>
      </c>
      <c r="X171" s="11">
        <f t="shared" si="164"/>
        <v>-1.217998157191269E-2</v>
      </c>
      <c r="Y171" s="11">
        <f t="shared" si="165"/>
        <v>-9.7425357312937999E-3</v>
      </c>
      <c r="Z171" s="4">
        <f t="shared" si="178"/>
        <v>9380.1380370273018</v>
      </c>
      <c r="AA171" s="4">
        <f t="shared" si="179"/>
        <v>27499.49033571222</v>
      </c>
      <c r="AB171" s="4">
        <f t="shared" si="180"/>
        <v>36752.708878481193</v>
      </c>
      <c r="AC171" s="12">
        <f t="shared" si="166"/>
        <v>1.4515085737156743</v>
      </c>
      <c r="AD171" s="12">
        <f t="shared" si="167"/>
        <v>2.9752441468944002</v>
      </c>
      <c r="AE171" s="12">
        <f t="shared" si="168"/>
        <v>7.2008008880167562</v>
      </c>
      <c r="AF171" s="11">
        <f t="shared" si="169"/>
        <v>-4.0504037456468023E-3</v>
      </c>
      <c r="AG171" s="11">
        <f t="shared" si="170"/>
        <v>2.9673830763510267E-4</v>
      </c>
      <c r="AH171" s="11">
        <f t="shared" si="171"/>
        <v>9.7937136394747881E-3</v>
      </c>
      <c r="AI171" s="1">
        <f t="shared" si="135"/>
        <v>325725.33472702734</v>
      </c>
      <c r="AJ171" s="1">
        <f t="shared" si="136"/>
        <v>124785.54082277996</v>
      </c>
      <c r="AK171" s="1">
        <f t="shared" si="137"/>
        <v>47356.246816261075</v>
      </c>
      <c r="AL171" s="10">
        <f t="shared" si="172"/>
        <v>61.22485029349226</v>
      </c>
      <c r="AM171" s="10">
        <f t="shared" si="173"/>
        <v>13.49758264288559</v>
      </c>
      <c r="AN171" s="10">
        <f t="shared" si="174"/>
        <v>4.4318980948431372</v>
      </c>
      <c r="AO171" s="7">
        <f t="shared" si="175"/>
        <v>6.4917180376813351E-3</v>
      </c>
      <c r="AP171" s="7">
        <f t="shared" si="176"/>
        <v>8.1778525593516789E-3</v>
      </c>
      <c r="AQ171" s="7">
        <f t="shared" si="177"/>
        <v>7.4183441060393634E-3</v>
      </c>
      <c r="AR171" s="1">
        <f t="shared" si="181"/>
        <v>165528.65445283972</v>
      </c>
      <c r="AS171" s="1">
        <f t="shared" si="182"/>
        <v>65914.242991614519</v>
      </c>
      <c r="AT171" s="1">
        <f t="shared" si="183"/>
        <v>25076.334154930162</v>
      </c>
      <c r="AU171" s="1">
        <f t="shared" si="138"/>
        <v>33105.730890567946</v>
      </c>
      <c r="AV171" s="1">
        <f t="shared" si="139"/>
        <v>13182.848598322904</v>
      </c>
      <c r="AW171" s="1">
        <f t="shared" si="140"/>
        <v>5015.2668309860328</v>
      </c>
      <c r="AX171">
        <v>0.05</v>
      </c>
      <c r="AY171">
        <v>0.05</v>
      </c>
      <c r="AZ171">
        <v>0.05</v>
      </c>
      <c r="BA171">
        <f t="shared" si="184"/>
        <v>5.000000000000001E-2</v>
      </c>
      <c r="BB171">
        <f t="shared" si="190"/>
        <v>2.5000000000000006E-4</v>
      </c>
      <c r="BC171">
        <f t="shared" si="185"/>
        <v>2.5000000000000006E-4</v>
      </c>
      <c r="BD171">
        <f t="shared" si="186"/>
        <v>2.5000000000000006E-4</v>
      </c>
      <c r="BE171">
        <f t="shared" si="187"/>
        <v>41.38216361320994</v>
      </c>
      <c r="BF171">
        <f t="shared" si="188"/>
        <v>16.478560747903632</v>
      </c>
      <c r="BG171">
        <f t="shared" si="189"/>
        <v>6.2690835387325423</v>
      </c>
      <c r="BH171">
        <f t="shared" si="191"/>
        <v>176.46718395766609</v>
      </c>
      <c r="BI171">
        <f t="shared" si="192"/>
        <v>23.969259861523685</v>
      </c>
      <c r="BJ171">
        <f t="shared" si="193"/>
        <v>6.822989357830008</v>
      </c>
      <c r="BK171" s="7">
        <f t="shared" si="194"/>
        <v>3.160697941880472E-2</v>
      </c>
      <c r="BL171" s="8">
        <f>BL$3*temperature!$I281+BL$4*temperature!$I281^2+BL$5*temperature!$I281^6</f>
        <v>-25.27275599617921</v>
      </c>
      <c r="BM171" s="8">
        <f>BM$3*temperature!$I281+BM$4*temperature!$I281^2+BM$5*temperature!$I281^6</f>
        <v>-22.369393831892811</v>
      </c>
      <c r="BN171" s="8">
        <f>BN$3*temperature!$I281+BN$4*temperature!$I281^2+BN$5*temperature!$I281^6</f>
        <v>-19.84249590831763</v>
      </c>
      <c r="BO171" s="8"/>
      <c r="BP171" s="8"/>
      <c r="BQ171" s="8"/>
    </row>
    <row r="172" spans="1:69" x14ac:dyDescent="0.3">
      <c r="A172">
        <f t="shared" si="141"/>
        <v>2126</v>
      </c>
      <c r="B172" s="4">
        <f t="shared" si="142"/>
        <v>1165.1687983883462</v>
      </c>
      <c r="C172" s="4">
        <f t="shared" si="143"/>
        <v>2962.9830870187907</v>
      </c>
      <c r="D172" s="4">
        <f t="shared" si="144"/>
        <v>4366.3851938942407</v>
      </c>
      <c r="E172" s="11">
        <f t="shared" si="145"/>
        <v>1.0704495047758627E-5</v>
      </c>
      <c r="F172" s="11">
        <f t="shared" si="146"/>
        <v>2.1088573039145095E-5</v>
      </c>
      <c r="G172" s="11">
        <f t="shared" si="147"/>
        <v>4.3051571693777623E-5</v>
      </c>
      <c r="H172" s="4">
        <f t="shared" si="148"/>
        <v>165526.30701510803</v>
      </c>
      <c r="I172" s="4">
        <f t="shared" si="149"/>
        <v>66184.464912123018</v>
      </c>
      <c r="J172" s="4">
        <f t="shared" si="150"/>
        <v>25191.895430575103</v>
      </c>
      <c r="K172" s="4">
        <f t="shared" si="151"/>
        <v>142062.08340290515</v>
      </c>
      <c r="L172" s="4">
        <f t="shared" si="152"/>
        <v>22337.105197152712</v>
      </c>
      <c r="M172" s="4">
        <f t="shared" si="153"/>
        <v>5769.5082572656056</v>
      </c>
      <c r="N172" s="11">
        <f t="shared" si="154"/>
        <v>-2.488568708658434E-5</v>
      </c>
      <c r="O172" s="11">
        <f t="shared" si="155"/>
        <v>4.0784237490794073E-3</v>
      </c>
      <c r="P172" s="11">
        <f t="shared" si="156"/>
        <v>4.5651318464268176E-3</v>
      </c>
      <c r="Q172" s="4">
        <f t="shared" si="157"/>
        <v>6658.0390148640126</v>
      </c>
      <c r="R172" s="4">
        <f t="shared" si="158"/>
        <v>9573.0639577619713</v>
      </c>
      <c r="S172" s="4">
        <f t="shared" si="159"/>
        <v>5317.7379906580763</v>
      </c>
      <c r="T172" s="4">
        <f t="shared" si="160"/>
        <v>40.223449280822265</v>
      </c>
      <c r="U172" s="4">
        <f t="shared" si="161"/>
        <v>144.6421599158154</v>
      </c>
      <c r="V172" s="4">
        <f t="shared" si="162"/>
        <v>211.08923722365097</v>
      </c>
      <c r="W172" s="11">
        <f t="shared" si="163"/>
        <v>-1.0734613539272964E-2</v>
      </c>
      <c r="X172" s="11">
        <f t="shared" si="164"/>
        <v>-1.217998157191269E-2</v>
      </c>
      <c r="Y172" s="11">
        <f t="shared" si="165"/>
        <v>-9.7425357312937999E-3</v>
      </c>
      <c r="Z172" s="4">
        <f t="shared" si="178"/>
        <v>9243.1553341757481</v>
      </c>
      <c r="AA172" s="4">
        <f t="shared" si="179"/>
        <v>27287.981475175686</v>
      </c>
      <c r="AB172" s="4">
        <f t="shared" si="180"/>
        <v>36924.879315355982</v>
      </c>
      <c r="AC172" s="12">
        <f t="shared" si="166"/>
        <v>1.4456293779518579</v>
      </c>
      <c r="AD172" s="12">
        <f t="shared" si="167"/>
        <v>2.976127015807351</v>
      </c>
      <c r="AE172" s="12">
        <f t="shared" si="168"/>
        <v>7.271323469888868</v>
      </c>
      <c r="AF172" s="11">
        <f t="shared" si="169"/>
        <v>-4.0504037456468023E-3</v>
      </c>
      <c r="AG172" s="11">
        <f t="shared" si="170"/>
        <v>2.9673830763510267E-4</v>
      </c>
      <c r="AH172" s="11">
        <f t="shared" si="171"/>
        <v>9.7937136394747881E-3</v>
      </c>
      <c r="AI172" s="1">
        <f t="shared" si="135"/>
        <v>326258.53214489255</v>
      </c>
      <c r="AJ172" s="1">
        <f t="shared" si="136"/>
        <v>125489.83533882488</v>
      </c>
      <c r="AK172" s="1">
        <f t="shared" si="137"/>
        <v>47635.888965621001</v>
      </c>
      <c r="AL172" s="10">
        <f t="shared" si="172"/>
        <v>61.618330213846818</v>
      </c>
      <c r="AM172" s="10">
        <f t="shared" si="173"/>
        <v>13.60686007123916</v>
      </c>
      <c r="AN172" s="10">
        <f t="shared" si="174"/>
        <v>4.4644466665024787</v>
      </c>
      <c r="AO172" s="7">
        <f t="shared" si="175"/>
        <v>6.4268008573045215E-3</v>
      </c>
      <c r="AP172" s="7">
        <f t="shared" si="176"/>
        <v>8.0960740337581612E-3</v>
      </c>
      <c r="AQ172" s="7">
        <f t="shared" si="177"/>
        <v>7.3441606649789701E-3</v>
      </c>
      <c r="AR172" s="1">
        <f t="shared" si="181"/>
        <v>165526.30701510803</v>
      </c>
      <c r="AS172" s="1">
        <f t="shared" si="182"/>
        <v>66184.464912123018</v>
      </c>
      <c r="AT172" s="1">
        <f t="shared" si="183"/>
        <v>25191.895430575103</v>
      </c>
      <c r="AU172" s="1">
        <f t="shared" si="138"/>
        <v>33105.261403021606</v>
      </c>
      <c r="AV172" s="1">
        <f t="shared" si="139"/>
        <v>13236.892982424604</v>
      </c>
      <c r="AW172" s="1">
        <f t="shared" si="140"/>
        <v>5038.379086115021</v>
      </c>
      <c r="AX172">
        <v>0.05</v>
      </c>
      <c r="AY172">
        <v>0.05</v>
      </c>
      <c r="AZ172">
        <v>0.05</v>
      </c>
      <c r="BA172">
        <f t="shared" si="184"/>
        <v>0.05</v>
      </c>
      <c r="BB172">
        <f t="shared" si="190"/>
        <v>2.5000000000000006E-4</v>
      </c>
      <c r="BC172">
        <f t="shared" si="185"/>
        <v>2.5000000000000006E-4</v>
      </c>
      <c r="BD172">
        <f t="shared" si="186"/>
        <v>2.5000000000000006E-4</v>
      </c>
      <c r="BE172">
        <f t="shared" si="187"/>
        <v>41.381576753777018</v>
      </c>
      <c r="BF172">
        <f t="shared" si="188"/>
        <v>16.546116228030758</v>
      </c>
      <c r="BG172">
        <f t="shared" si="189"/>
        <v>6.2979738576437772</v>
      </c>
      <c r="BH172">
        <f t="shared" si="191"/>
        <v>179.07987157057633</v>
      </c>
      <c r="BI172">
        <f t="shared" si="192"/>
        <v>24.254071328922624</v>
      </c>
      <c r="BJ172">
        <f t="shared" si="193"/>
        <v>6.8224719749046097</v>
      </c>
      <c r="BK172" s="7">
        <f t="shared" si="194"/>
        <v>3.1463765332376131E-2</v>
      </c>
      <c r="BL172" s="8">
        <f>BL$3*temperature!$I282+BL$4*temperature!$I282^2+BL$5*temperature!$I282^6</f>
        <v>-25.779813894296996</v>
      </c>
      <c r="BM172" s="8">
        <f>BM$3*temperature!$I282+BM$4*temperature!$I282^2+BM$5*temperature!$I282^6</f>
        <v>-22.767650422597615</v>
      </c>
      <c r="BN172" s="8">
        <f>BN$3*temperature!$I282+BN$4*temperature!$I282^2+BN$5*temperature!$I282^6</f>
        <v>-20.15822642925891</v>
      </c>
      <c r="BO172" s="8"/>
      <c r="BP172" s="8"/>
      <c r="BQ172" s="8"/>
    </row>
    <row r="173" spans="1:69" x14ac:dyDescent="0.3">
      <c r="A173">
        <f t="shared" si="141"/>
        <v>2127</v>
      </c>
      <c r="B173" s="4">
        <f t="shared" si="142"/>
        <v>1165.1806473047968</v>
      </c>
      <c r="C173" s="4">
        <f t="shared" si="143"/>
        <v>2963.042447849773</v>
      </c>
      <c r="D173" s="4">
        <f t="shared" si="144"/>
        <v>4366.5637746521979</v>
      </c>
      <c r="E173" s="11">
        <f t="shared" si="145"/>
        <v>1.0169270295370694E-5</v>
      </c>
      <c r="F173" s="11">
        <f t="shared" si="146"/>
        <v>2.0034144387187839E-5</v>
      </c>
      <c r="G173" s="11">
        <f t="shared" si="147"/>
        <v>4.089899310908874E-5</v>
      </c>
      <c r="H173" s="4">
        <f t="shared" si="148"/>
        <v>165498.71911357692</v>
      </c>
      <c r="I173" s="4">
        <f t="shared" si="149"/>
        <v>66446.247097190571</v>
      </c>
      <c r="J173" s="4">
        <f t="shared" si="150"/>
        <v>25304.99922226054</v>
      </c>
      <c r="K173" s="4">
        <f t="shared" si="151"/>
        <v>142036.96181909251</v>
      </c>
      <c r="L173" s="4">
        <f t="shared" si="152"/>
        <v>22425.006818720882</v>
      </c>
      <c r="M173" s="4">
        <f t="shared" si="153"/>
        <v>5795.1745418572555</v>
      </c>
      <c r="N173" s="11">
        <f t="shared" si="154"/>
        <v>-1.7683524844125387E-4</v>
      </c>
      <c r="O173" s="11">
        <f t="shared" si="155"/>
        <v>3.9352288845098116E-3</v>
      </c>
      <c r="P173" s="11">
        <f t="shared" si="156"/>
        <v>4.448608693700784E-3</v>
      </c>
      <c r="Q173" s="4">
        <f t="shared" si="157"/>
        <v>6585.4697705439867</v>
      </c>
      <c r="R173" s="4">
        <f t="shared" si="158"/>
        <v>9493.8677640016886</v>
      </c>
      <c r="S173" s="4">
        <f t="shared" si="159"/>
        <v>5289.5721284149158</v>
      </c>
      <c r="T173" s="4">
        <f t="shared" si="160"/>
        <v>39.791666097576091</v>
      </c>
      <c r="U173" s="4">
        <f t="shared" si="161"/>
        <v>142.88042107351913</v>
      </c>
      <c r="V173" s="4">
        <f t="shared" si="162"/>
        <v>209.03269278750798</v>
      </c>
      <c r="W173" s="11">
        <f t="shared" si="163"/>
        <v>-1.0734613539272964E-2</v>
      </c>
      <c r="X173" s="11">
        <f t="shared" si="164"/>
        <v>-1.217998157191269E-2</v>
      </c>
      <c r="Y173" s="11">
        <f t="shared" si="165"/>
        <v>-9.7425357312937999E-3</v>
      </c>
      <c r="Z173" s="4">
        <f t="shared" si="178"/>
        <v>9106.7678616583307</v>
      </c>
      <c r="AA173" s="4">
        <f t="shared" si="179"/>
        <v>27074.15311041426</v>
      </c>
      <c r="AB173" s="4">
        <f t="shared" si="180"/>
        <v>37093.402189728062</v>
      </c>
      <c r="AC173" s="12">
        <f t="shared" si="166"/>
        <v>1.4397739953045845</v>
      </c>
      <c r="AD173" s="12">
        <f t="shared" si="167"/>
        <v>2.9770101467013288</v>
      </c>
      <c r="AE173" s="12">
        <f t="shared" si="168"/>
        <v>7.3425367297329514</v>
      </c>
      <c r="AF173" s="11">
        <f t="shared" si="169"/>
        <v>-4.0504037456468023E-3</v>
      </c>
      <c r="AG173" s="11">
        <f t="shared" si="170"/>
        <v>2.9673830763510267E-4</v>
      </c>
      <c r="AH173" s="11">
        <f t="shared" si="171"/>
        <v>9.7937136394747881E-3</v>
      </c>
      <c r="AI173" s="1">
        <f t="shared" si="135"/>
        <v>326737.94033342495</v>
      </c>
      <c r="AJ173" s="1">
        <f t="shared" si="136"/>
        <v>126177.74478736699</v>
      </c>
      <c r="AK173" s="1">
        <f t="shared" si="137"/>
        <v>47910.679155173922</v>
      </c>
      <c r="AL173" s="10">
        <f t="shared" si="172"/>
        <v>62.010378863916408</v>
      </c>
      <c r="AM173" s="10">
        <f t="shared" si="173"/>
        <v>13.715920596277861</v>
      </c>
      <c r="AN173" s="10">
        <f t="shared" si="174"/>
        <v>4.4969064039655127</v>
      </c>
      <c r="AO173" s="7">
        <f t="shared" si="175"/>
        <v>6.3625328487314763E-3</v>
      </c>
      <c r="AP173" s="7">
        <f t="shared" si="176"/>
        <v>8.0151132934205803E-3</v>
      </c>
      <c r="AQ173" s="7">
        <f t="shared" si="177"/>
        <v>7.2707190583291802E-3</v>
      </c>
      <c r="AR173" s="1">
        <f t="shared" si="181"/>
        <v>165498.71911357692</v>
      </c>
      <c r="AS173" s="1">
        <f t="shared" si="182"/>
        <v>66446.247097190571</v>
      </c>
      <c r="AT173" s="1">
        <f t="shared" si="183"/>
        <v>25304.99922226054</v>
      </c>
      <c r="AU173" s="1">
        <f t="shared" si="138"/>
        <v>33099.743822715383</v>
      </c>
      <c r="AV173" s="1">
        <f t="shared" si="139"/>
        <v>13289.249419438114</v>
      </c>
      <c r="AW173" s="1">
        <f t="shared" si="140"/>
        <v>5060.9998444521079</v>
      </c>
      <c r="AX173">
        <v>0.05</v>
      </c>
      <c r="AY173">
        <v>0.05</v>
      </c>
      <c r="AZ173">
        <v>0.05</v>
      </c>
      <c r="BA173">
        <f t="shared" si="184"/>
        <v>0.05</v>
      </c>
      <c r="BB173">
        <f t="shared" si="190"/>
        <v>2.5000000000000006E-4</v>
      </c>
      <c r="BC173">
        <f t="shared" si="185"/>
        <v>2.5000000000000006E-4</v>
      </c>
      <c r="BD173">
        <f t="shared" si="186"/>
        <v>2.5000000000000006E-4</v>
      </c>
      <c r="BE173">
        <f t="shared" si="187"/>
        <v>41.374679778394238</v>
      </c>
      <c r="BF173">
        <f t="shared" si="188"/>
        <v>16.611561774297648</v>
      </c>
      <c r="BG173">
        <f t="shared" si="189"/>
        <v>6.3262498055651362</v>
      </c>
      <c r="BH173">
        <f t="shared" si="191"/>
        <v>181.73156670696099</v>
      </c>
      <c r="BI173">
        <f t="shared" si="192"/>
        <v>24.542317843224275</v>
      </c>
      <c r="BJ173">
        <f t="shared" si="193"/>
        <v>6.8219677162069621</v>
      </c>
      <c r="BK173" s="7">
        <f t="shared" si="194"/>
        <v>3.1322421460977273E-2</v>
      </c>
      <c r="BL173" s="8">
        <f>BL$3*temperature!$I283+BL$4*temperature!$I283^2+BL$5*temperature!$I283^6</f>
        <v>-26.287407646523576</v>
      </c>
      <c r="BM173" s="8">
        <f>BM$3*temperature!$I283+BM$4*temperature!$I283^2+BM$5*temperature!$I283^6</f>
        <v>-23.166125065861767</v>
      </c>
      <c r="BN173" s="8">
        <f>BN$3*temperature!$I283+BN$4*temperature!$I283^2+BN$5*temperature!$I283^6</f>
        <v>-20.473960087167214</v>
      </c>
      <c r="BO173" s="8"/>
      <c r="BP173" s="8"/>
      <c r="BQ173" s="8"/>
    </row>
    <row r="174" spans="1:69" x14ac:dyDescent="0.3">
      <c r="A174">
        <f t="shared" si="141"/>
        <v>2128</v>
      </c>
      <c r="B174" s="4">
        <f t="shared" si="142"/>
        <v>1165.1919038898948</v>
      </c>
      <c r="C174" s="4">
        <f t="shared" si="143"/>
        <v>2963.0988417689873</v>
      </c>
      <c r="D174" s="4">
        <f t="shared" si="144"/>
        <v>4366.733433310842</v>
      </c>
      <c r="E174" s="11">
        <f t="shared" si="145"/>
        <v>9.6608067806021595E-6</v>
      </c>
      <c r="F174" s="11">
        <f t="shared" si="146"/>
        <v>1.9032437167828447E-5</v>
      </c>
      <c r="G174" s="11">
        <f t="shared" si="147"/>
        <v>3.8854043453634304E-5</v>
      </c>
      <c r="H174" s="4">
        <f t="shared" si="148"/>
        <v>165446.1982622029</v>
      </c>
      <c r="I174" s="4">
        <f t="shared" si="149"/>
        <v>66699.618030844664</v>
      </c>
      <c r="J174" s="4">
        <f t="shared" si="150"/>
        <v>25415.655996133835</v>
      </c>
      <c r="K174" s="4">
        <f t="shared" si="151"/>
        <v>141990.51478977391</v>
      </c>
      <c r="L174" s="4">
        <f t="shared" si="152"/>
        <v>22510.088793063886</v>
      </c>
      <c r="M174" s="4">
        <f t="shared" si="153"/>
        <v>5820.2902431037046</v>
      </c>
      <c r="N174" s="11">
        <f t="shared" si="154"/>
        <v>-3.2700663773532757E-4</v>
      </c>
      <c r="O174" s="11">
        <f t="shared" si="155"/>
        <v>3.7940668215081796E-3</v>
      </c>
      <c r="P174" s="11">
        <f t="shared" si="156"/>
        <v>4.3338990163357405E-3</v>
      </c>
      <c r="Q174" s="4">
        <f t="shared" si="157"/>
        <v>6512.7098395864996</v>
      </c>
      <c r="R174" s="4">
        <f t="shared" si="158"/>
        <v>9413.9934386829045</v>
      </c>
      <c r="S174" s="4">
        <f t="shared" si="159"/>
        <v>5260.9438129102964</v>
      </c>
      <c r="T174" s="4">
        <f t="shared" si="160"/>
        <v>39.364517939934821</v>
      </c>
      <c r="U174" s="4">
        <f t="shared" si="161"/>
        <v>141.14014017785655</v>
      </c>
      <c r="V174" s="4">
        <f t="shared" si="162"/>
        <v>206.99618430901714</v>
      </c>
      <c r="W174" s="11">
        <f t="shared" si="163"/>
        <v>-1.0734613539272964E-2</v>
      </c>
      <c r="X174" s="11">
        <f t="shared" si="164"/>
        <v>-1.217998157191269E-2</v>
      </c>
      <c r="Y174" s="11">
        <f t="shared" si="165"/>
        <v>-9.7425357312937999E-3</v>
      </c>
      <c r="Z174" s="4">
        <f t="shared" si="178"/>
        <v>8971.0246693252702</v>
      </c>
      <c r="AA174" s="4">
        <f t="shared" si="179"/>
        <v>26858.141106713156</v>
      </c>
      <c r="AB174" s="4">
        <f t="shared" si="180"/>
        <v>37258.291758962187</v>
      </c>
      <c r="AC174" s="12">
        <f t="shared" si="166"/>
        <v>1.433942329321118</v>
      </c>
      <c r="AD174" s="12">
        <f t="shared" si="167"/>
        <v>2.9778935396540733</v>
      </c>
      <c r="AE174" s="12">
        <f t="shared" si="168"/>
        <v>7.4144474318512819</v>
      </c>
      <c r="AF174" s="11">
        <f t="shared" si="169"/>
        <v>-4.0504037456468023E-3</v>
      </c>
      <c r="AG174" s="11">
        <f t="shared" si="170"/>
        <v>2.9673830763510267E-4</v>
      </c>
      <c r="AH174" s="11">
        <f t="shared" si="171"/>
        <v>9.7937136394747881E-3</v>
      </c>
      <c r="AI174" s="1">
        <f t="shared" si="135"/>
        <v>327163.89012279781</v>
      </c>
      <c r="AJ174" s="1">
        <f t="shared" si="136"/>
        <v>126849.2197280684</v>
      </c>
      <c r="AK174" s="1">
        <f t="shared" si="137"/>
        <v>48180.611084108634</v>
      </c>
      <c r="AL174" s="10">
        <f t="shared" si="172"/>
        <v>62.400976505675523</v>
      </c>
      <c r="AM174" s="10">
        <f t="shared" si="173"/>
        <v>13.82475590720556</v>
      </c>
      <c r="AN174" s="10">
        <f t="shared" si="174"/>
        <v>4.5292751896293995</v>
      </c>
      <c r="AO174" s="7">
        <f t="shared" si="175"/>
        <v>6.2989075202441614E-3</v>
      </c>
      <c r="AP174" s="7">
        <f t="shared" si="176"/>
        <v>7.9349621604863745E-3</v>
      </c>
      <c r="AQ174" s="7">
        <f t="shared" si="177"/>
        <v>7.198011867745888E-3</v>
      </c>
      <c r="AR174" s="1">
        <f t="shared" si="181"/>
        <v>165446.1982622029</v>
      </c>
      <c r="AS174" s="1">
        <f t="shared" si="182"/>
        <v>66699.618030844664</v>
      </c>
      <c r="AT174" s="1">
        <f t="shared" si="183"/>
        <v>25415.655996133835</v>
      </c>
      <c r="AU174" s="1">
        <f t="shared" si="138"/>
        <v>33089.239652440585</v>
      </c>
      <c r="AV174" s="1">
        <f t="shared" si="139"/>
        <v>13339.923606168933</v>
      </c>
      <c r="AW174" s="1">
        <f t="shared" si="140"/>
        <v>5083.1311992267674</v>
      </c>
      <c r="AX174">
        <v>0.05</v>
      </c>
      <c r="AY174">
        <v>0.05</v>
      </c>
      <c r="AZ174">
        <v>0.05</v>
      </c>
      <c r="BA174">
        <f t="shared" si="184"/>
        <v>0.05</v>
      </c>
      <c r="BB174">
        <f t="shared" si="190"/>
        <v>2.5000000000000006E-4</v>
      </c>
      <c r="BC174">
        <f t="shared" si="185"/>
        <v>2.5000000000000006E-4</v>
      </c>
      <c r="BD174">
        <f t="shared" si="186"/>
        <v>2.5000000000000006E-4</v>
      </c>
      <c r="BE174">
        <f t="shared" si="187"/>
        <v>41.361549565550739</v>
      </c>
      <c r="BF174">
        <f t="shared" si="188"/>
        <v>16.674904507711169</v>
      </c>
      <c r="BG174">
        <f t="shared" si="189"/>
        <v>6.3539139990334608</v>
      </c>
      <c r="BH174">
        <f t="shared" si="191"/>
        <v>184.42285509247907</v>
      </c>
      <c r="BI174">
        <f t="shared" si="192"/>
        <v>24.834041107250421</v>
      </c>
      <c r="BJ174">
        <f t="shared" si="193"/>
        <v>6.8214764543037063</v>
      </c>
      <c r="BK174" s="7">
        <f t="shared" si="194"/>
        <v>3.1182942263280083E-2</v>
      </c>
      <c r="BL174" s="8">
        <f>BL$3*temperature!$I284+BL$4*temperature!$I284^2+BL$5*temperature!$I284^6</f>
        <v>-26.795422089070485</v>
      </c>
      <c r="BM174" s="8">
        <f>BM$3*temperature!$I284+BM$4*temperature!$I284^2+BM$5*temperature!$I284^6</f>
        <v>-23.564731911160315</v>
      </c>
      <c r="BN174" s="8">
        <f>BN$3*temperature!$I284+BN$4*temperature!$I284^2+BN$5*temperature!$I284^6</f>
        <v>-20.78963267262273</v>
      </c>
      <c r="BO174" s="8"/>
      <c r="BP174" s="8"/>
      <c r="BQ174" s="8"/>
    </row>
    <row r="175" spans="1:69" x14ac:dyDescent="0.3">
      <c r="A175">
        <f t="shared" si="141"/>
        <v>2129</v>
      </c>
      <c r="B175" s="4">
        <f t="shared" si="142"/>
        <v>1165.2025977490482</v>
      </c>
      <c r="C175" s="4">
        <f t="shared" si="143"/>
        <v>2963.1524170118887</v>
      </c>
      <c r="D175" s="4">
        <f t="shared" si="144"/>
        <v>4366.8946152988819</v>
      </c>
      <c r="E175" s="11">
        <f t="shared" si="145"/>
        <v>9.1777664415720506E-6</v>
      </c>
      <c r="F175" s="11">
        <f t="shared" si="146"/>
        <v>1.8080815309437025E-5</v>
      </c>
      <c r="G175" s="11">
        <f t="shared" si="147"/>
        <v>3.6911341280952588E-5</v>
      </c>
      <c r="H175" s="4">
        <f t="shared" si="148"/>
        <v>165369.06158537298</v>
      </c>
      <c r="I175" s="4">
        <f t="shared" si="149"/>
        <v>66944.610591063174</v>
      </c>
      <c r="J175" s="4">
        <f t="shared" si="150"/>
        <v>25523.877290750639</v>
      </c>
      <c r="K175" s="4">
        <f t="shared" si="151"/>
        <v>141923.01141864498</v>
      </c>
      <c r="L175" s="4">
        <f t="shared" si="152"/>
        <v>22592.361502136857</v>
      </c>
      <c r="M175" s="4">
        <f t="shared" si="153"/>
        <v>5844.857625217438</v>
      </c>
      <c r="N175" s="11">
        <f t="shared" si="154"/>
        <v>-4.7540760894393408E-4</v>
      </c>
      <c r="O175" s="11">
        <f t="shared" si="155"/>
        <v>3.654926012478521E-3</v>
      </c>
      <c r="P175" s="11">
        <f t="shared" si="156"/>
        <v>4.2209891753839379E-3</v>
      </c>
      <c r="Q175" s="4">
        <f t="shared" si="157"/>
        <v>6439.7945633630934</v>
      </c>
      <c r="R175" s="4">
        <f t="shared" si="158"/>
        <v>9333.4882935079495</v>
      </c>
      <c r="S175" s="4">
        <f t="shared" si="159"/>
        <v>5231.8720284876754</v>
      </c>
      <c r="T175" s="4">
        <f t="shared" si="160"/>
        <v>38.941955052689842</v>
      </c>
      <c r="U175" s="4">
        <f t="shared" si="161"/>
        <v>139.42105587143308</v>
      </c>
      <c r="V175" s="4">
        <f t="shared" si="162"/>
        <v>204.97951658714507</v>
      </c>
      <c r="W175" s="11">
        <f t="shared" si="163"/>
        <v>-1.0734613539272964E-2</v>
      </c>
      <c r="X175" s="11">
        <f t="shared" si="164"/>
        <v>-1.217998157191269E-2</v>
      </c>
      <c r="Y175" s="11">
        <f t="shared" si="165"/>
        <v>-9.7425357312937999E-3</v>
      </c>
      <c r="Z175" s="4">
        <f t="shared" si="178"/>
        <v>8835.9729930997655</v>
      </c>
      <c r="AA175" s="4">
        <f t="shared" si="179"/>
        <v>26640.079518281535</v>
      </c>
      <c r="AB175" s="4">
        <f t="shared" si="180"/>
        <v>37419.563913600221</v>
      </c>
      <c r="AC175" s="12">
        <f t="shared" si="166"/>
        <v>1.4281342839393942</v>
      </c>
      <c r="AD175" s="12">
        <f t="shared" si="167"/>
        <v>2.9787771947433477</v>
      </c>
      <c r="AE175" s="12">
        <f t="shared" si="168"/>
        <v>7.4870624067937728</v>
      </c>
      <c r="AF175" s="11">
        <f t="shared" si="169"/>
        <v>-4.0504037456468023E-3</v>
      </c>
      <c r="AG175" s="11">
        <f t="shared" si="170"/>
        <v>2.9673830763510267E-4</v>
      </c>
      <c r="AH175" s="11">
        <f t="shared" si="171"/>
        <v>9.7937136394747881E-3</v>
      </c>
      <c r="AI175" s="1">
        <f t="shared" si="135"/>
        <v>327536.74076295865</v>
      </c>
      <c r="AJ175" s="1">
        <f t="shared" si="136"/>
        <v>127504.22136143049</v>
      </c>
      <c r="AK175" s="1">
        <f t="shared" si="137"/>
        <v>48445.681174924539</v>
      </c>
      <c r="AL175" s="10">
        <f t="shared" si="172"/>
        <v>62.790103906055883</v>
      </c>
      <c r="AM175" s="10">
        <f t="shared" si="173"/>
        <v>13.933357833057181</v>
      </c>
      <c r="AN175" s="10">
        <f t="shared" si="174"/>
        <v>4.5615509484309662</v>
      </c>
      <c r="AO175" s="7">
        <f t="shared" si="175"/>
        <v>6.2359184450417196E-3</v>
      </c>
      <c r="AP175" s="7">
        <f t="shared" si="176"/>
        <v>7.8556125388815103E-3</v>
      </c>
      <c r="AQ175" s="7">
        <f t="shared" si="177"/>
        <v>7.1260317490684294E-3</v>
      </c>
      <c r="AR175" s="1">
        <f t="shared" si="181"/>
        <v>165369.06158537298</v>
      </c>
      <c r="AS175" s="1">
        <f t="shared" si="182"/>
        <v>66944.610591063174</v>
      </c>
      <c r="AT175" s="1">
        <f t="shared" si="183"/>
        <v>25523.877290750639</v>
      </c>
      <c r="AU175" s="1">
        <f t="shared" si="138"/>
        <v>33073.812317074597</v>
      </c>
      <c r="AV175" s="1">
        <f t="shared" si="139"/>
        <v>13388.922118212635</v>
      </c>
      <c r="AW175" s="1">
        <f t="shared" si="140"/>
        <v>5104.7754581501285</v>
      </c>
      <c r="AX175">
        <v>0.05</v>
      </c>
      <c r="AY175">
        <v>0.05</v>
      </c>
      <c r="AZ175">
        <v>0.05</v>
      </c>
      <c r="BA175">
        <f t="shared" si="184"/>
        <v>0.05</v>
      </c>
      <c r="BB175">
        <f t="shared" si="190"/>
        <v>2.5000000000000006E-4</v>
      </c>
      <c r="BC175">
        <f t="shared" si="185"/>
        <v>2.5000000000000006E-4</v>
      </c>
      <c r="BD175">
        <f t="shared" si="186"/>
        <v>2.5000000000000006E-4</v>
      </c>
      <c r="BE175">
        <f t="shared" si="187"/>
        <v>41.342265396343258</v>
      </c>
      <c r="BF175">
        <f t="shared" si="188"/>
        <v>16.736152647765799</v>
      </c>
      <c r="BG175">
        <f t="shared" si="189"/>
        <v>6.3809693226876609</v>
      </c>
      <c r="BH175">
        <f t="shared" si="191"/>
        <v>187.15433118063385</v>
      </c>
      <c r="BI175">
        <f t="shared" si="192"/>
        <v>25.129283321066289</v>
      </c>
      <c r="BJ175">
        <f t="shared" si="193"/>
        <v>6.8209980612505046</v>
      </c>
      <c r="BK175" s="7">
        <f t="shared" si="194"/>
        <v>3.1045321556072619E-2</v>
      </c>
      <c r="BL175" s="8">
        <f>BL$3*temperature!$I285+BL$4*temperature!$I285^2+BL$5*temperature!$I285^6</f>
        <v>-27.303744027169881</v>
      </c>
      <c r="BM175" s="8">
        <f>BM$3*temperature!$I285+BM$4*temperature!$I285^2+BM$5*temperature!$I285^6</f>
        <v>-23.963386643665665</v>
      </c>
      <c r="BN175" s="8">
        <f>BN$3*temperature!$I285+BN$4*temperature!$I285^2+BN$5*temperature!$I285^6</f>
        <v>-21.105181184620967</v>
      </c>
      <c r="BO175" s="8"/>
      <c r="BP175" s="8"/>
      <c r="BQ175" s="8"/>
    </row>
    <row r="176" spans="1:69" x14ac:dyDescent="0.3">
      <c r="A176">
        <f t="shared" si="141"/>
        <v>2130</v>
      </c>
      <c r="B176" s="4">
        <f t="shared" si="142"/>
        <v>1165.2127570084824</v>
      </c>
      <c r="C176" s="4">
        <f t="shared" si="143"/>
        <v>2963.2033144128955</v>
      </c>
      <c r="D176" s="4">
        <f t="shared" si="144"/>
        <v>4367.047743839491</v>
      </c>
      <c r="E176" s="11">
        <f t="shared" si="145"/>
        <v>8.7188781194934471E-6</v>
      </c>
      <c r="F176" s="11">
        <f t="shared" si="146"/>
        <v>1.7176774543965172E-5</v>
      </c>
      <c r="G176" s="11">
        <f t="shared" si="147"/>
        <v>3.5065774216904959E-5</v>
      </c>
      <c r="H176" s="4">
        <f t="shared" si="148"/>
        <v>165267.63527943191</v>
      </c>
      <c r="I176" s="4">
        <f t="shared" si="149"/>
        <v>67181.261908495231</v>
      </c>
      <c r="J176" s="4">
        <f t="shared" si="150"/>
        <v>25629.675678256142</v>
      </c>
      <c r="K176" s="4">
        <f t="shared" si="151"/>
        <v>141834.72870974481</v>
      </c>
      <c r="L176" s="4">
        <f t="shared" si="152"/>
        <v>22671.836786132229</v>
      </c>
      <c r="M176" s="4">
        <f t="shared" si="153"/>
        <v>5868.8792020676728</v>
      </c>
      <c r="N176" s="11">
        <f t="shared" si="154"/>
        <v>-6.2204647447727801E-4</v>
      </c>
      <c r="O176" s="11">
        <f t="shared" si="155"/>
        <v>3.5177944540174533E-3</v>
      </c>
      <c r="P176" s="11">
        <f t="shared" si="156"/>
        <v>4.1098651824460486E-3</v>
      </c>
      <c r="Q176" s="4">
        <f t="shared" si="157"/>
        <v>6366.7585177239189</v>
      </c>
      <c r="R176" s="4">
        <f t="shared" si="158"/>
        <v>9252.3988861787475</v>
      </c>
      <c r="S176" s="4">
        <f t="shared" si="159"/>
        <v>5202.3755491113525</v>
      </c>
      <c r="T176" s="4">
        <f t="shared" si="160"/>
        <v>38.523928214735477</v>
      </c>
      <c r="U176" s="4">
        <f t="shared" si="161"/>
        <v>137.72290998018241</v>
      </c>
      <c r="V176" s="4">
        <f t="shared" si="162"/>
        <v>202.98249632261147</v>
      </c>
      <c r="W176" s="11">
        <f t="shared" si="163"/>
        <v>-1.0734613539272964E-2</v>
      </c>
      <c r="X176" s="11">
        <f t="shared" si="164"/>
        <v>-1.217998157191269E-2</v>
      </c>
      <c r="Y176" s="11">
        <f t="shared" si="165"/>
        <v>-9.7425357312937999E-3</v>
      </c>
      <c r="Z176" s="4">
        <f t="shared" si="178"/>
        <v>8701.6582603957177</v>
      </c>
      <c r="AA176" s="4">
        <f t="shared" si="179"/>
        <v>26420.100502515426</v>
      </c>
      <c r="AB176" s="4">
        <f t="shared" si="180"/>
        <v>37577.236120255613</v>
      </c>
      <c r="AC176" s="12">
        <f t="shared" si="166"/>
        <v>1.4223497634864395</v>
      </c>
      <c r="AD176" s="12">
        <f t="shared" si="167"/>
        <v>2.9796611120469381</v>
      </c>
      <c r="AE176" s="12">
        <f t="shared" si="168"/>
        <v>7.5603885520067875</v>
      </c>
      <c r="AF176" s="11">
        <f t="shared" si="169"/>
        <v>-4.0504037456468023E-3</v>
      </c>
      <c r="AG176" s="11">
        <f t="shared" si="170"/>
        <v>2.9673830763510267E-4</v>
      </c>
      <c r="AH176" s="11">
        <f t="shared" si="171"/>
        <v>9.7937136394747881E-3</v>
      </c>
      <c r="AI176" s="1">
        <f t="shared" si="135"/>
        <v>327856.87900373735</v>
      </c>
      <c r="AJ176" s="1">
        <f t="shared" si="136"/>
        <v>128142.72134350007</v>
      </c>
      <c r="AK176" s="1">
        <f t="shared" si="137"/>
        <v>48705.888515582214</v>
      </c>
      <c r="AL176" s="10">
        <f t="shared" si="172"/>
        <v>63.177742333498607</v>
      </c>
      <c r="AM176" s="10">
        <f t="shared" si="173"/>
        <v>14.041718342954248</v>
      </c>
      <c r="AN176" s="10">
        <f t="shared" si="174"/>
        <v>4.5937316477456438</v>
      </c>
      <c r="AO176" s="7">
        <f t="shared" si="175"/>
        <v>6.1735592605913023E-3</v>
      </c>
      <c r="AP176" s="7">
        <f t="shared" si="176"/>
        <v>7.777056413492695E-3</v>
      </c>
      <c r="AQ176" s="7">
        <f t="shared" si="177"/>
        <v>7.0547714315777454E-3</v>
      </c>
      <c r="AR176" s="1">
        <f t="shared" si="181"/>
        <v>165267.63527943191</v>
      </c>
      <c r="AS176" s="1">
        <f t="shared" si="182"/>
        <v>67181.261908495231</v>
      </c>
      <c r="AT176" s="1">
        <f t="shared" si="183"/>
        <v>25629.675678256142</v>
      </c>
      <c r="AU176" s="1">
        <f t="shared" si="138"/>
        <v>33053.527055886385</v>
      </c>
      <c r="AV176" s="1">
        <f t="shared" si="139"/>
        <v>13436.252381699047</v>
      </c>
      <c r="AW176" s="1">
        <f t="shared" si="140"/>
        <v>5125.9351356512288</v>
      </c>
      <c r="AX176">
        <v>0.05</v>
      </c>
      <c r="AY176">
        <v>0.05</v>
      </c>
      <c r="AZ176">
        <v>0.05</v>
      </c>
      <c r="BA176">
        <f t="shared" si="184"/>
        <v>0.05</v>
      </c>
      <c r="BB176">
        <f t="shared" si="190"/>
        <v>2.5000000000000006E-4</v>
      </c>
      <c r="BC176">
        <f t="shared" si="185"/>
        <v>2.5000000000000006E-4</v>
      </c>
      <c r="BD176">
        <f t="shared" si="186"/>
        <v>2.5000000000000006E-4</v>
      </c>
      <c r="BE176">
        <f t="shared" si="187"/>
        <v>41.316908819857986</v>
      </c>
      <c r="BF176">
        <f t="shared" si="188"/>
        <v>16.795315477123811</v>
      </c>
      <c r="BG176">
        <f t="shared" si="189"/>
        <v>6.4074189195640372</v>
      </c>
      <c r="BH176">
        <f t="shared" si="191"/>
        <v>189.92659828026413</v>
      </c>
      <c r="BI176">
        <f t="shared" si="192"/>
        <v>25.428087187669476</v>
      </c>
      <c r="BJ176">
        <f t="shared" si="193"/>
        <v>6.8205324085665628</v>
      </c>
      <c r="BK176" s="7">
        <f t="shared" si="194"/>
        <v>3.0909552531826118E-2</v>
      </c>
      <c r="BL176" s="8">
        <f>BL$3*temperature!$I286+BL$4*temperature!$I286^2+BL$5*temperature!$I286^6</f>
        <v>-27.812262282158478</v>
      </c>
      <c r="BM176" s="8">
        <f>BM$3*temperature!$I286+BM$4*temperature!$I286^2+BM$5*temperature!$I286^6</f>
        <v>-24.362006517375882</v>
      </c>
      <c r="BN176" s="8">
        <f>BN$3*temperature!$I286+BN$4*temperature!$I286^2+BN$5*temperature!$I286^6</f>
        <v>-21.420543853612173</v>
      </c>
      <c r="BO176" s="8"/>
      <c r="BP176" s="8"/>
      <c r="BQ176" s="8"/>
    </row>
    <row r="177" spans="1:69" x14ac:dyDescent="0.3">
      <c r="A177">
        <f t="shared" si="141"/>
        <v>2131</v>
      </c>
      <c r="B177" s="4">
        <f t="shared" si="142"/>
        <v>1165.2224083890935</v>
      </c>
      <c r="C177" s="4">
        <f t="shared" si="143"/>
        <v>2963.251667774392</v>
      </c>
      <c r="D177" s="4">
        <f t="shared" si="144"/>
        <v>4367.1932210541618</v>
      </c>
      <c r="E177" s="11">
        <f t="shared" si="145"/>
        <v>8.2829342135187741E-6</v>
      </c>
      <c r="F177" s="11">
        <f t="shared" si="146"/>
        <v>1.6317935816766913E-5</v>
      </c>
      <c r="G177" s="11">
        <f t="shared" si="147"/>
        <v>3.3312485506059708E-5</v>
      </c>
      <c r="H177" s="4">
        <f t="shared" si="148"/>
        <v>165142.25407708398</v>
      </c>
      <c r="I177" s="4">
        <f t="shared" si="149"/>
        <v>67409.613223455235</v>
      </c>
      <c r="J177" s="4">
        <f t="shared" si="150"/>
        <v>25733.064725366123</v>
      </c>
      <c r="K177" s="4">
        <f t="shared" si="151"/>
        <v>141725.95110438293</v>
      </c>
      <c r="L177" s="4">
        <f t="shared" si="152"/>
        <v>22748.527894724695</v>
      </c>
      <c r="M177" s="4">
        <f t="shared" si="153"/>
        <v>5892.3577279126257</v>
      </c>
      <c r="N177" s="11">
        <f t="shared" si="154"/>
        <v>-7.6693209308764665E-4</v>
      </c>
      <c r="O177" s="11">
        <f t="shared" si="155"/>
        <v>3.3826596987225344E-3</v>
      </c>
      <c r="P177" s="11">
        <f t="shared" si="156"/>
        <v>4.000512710617965E-3</v>
      </c>
      <c r="Q177" s="4">
        <f t="shared" si="157"/>
        <v>6293.6354991769467</v>
      </c>
      <c r="R177" s="4">
        <f t="shared" si="158"/>
        <v>9170.7709950742501</v>
      </c>
      <c r="S177" s="4">
        <f t="shared" si="159"/>
        <v>5172.472927830685</v>
      </c>
      <c r="T177" s="4">
        <f t="shared" si="160"/>
        <v>38.110388733335597</v>
      </c>
      <c r="U177" s="4">
        <f t="shared" si="161"/>
        <v>136.0454474745936</v>
      </c>
      <c r="V177" s="4">
        <f t="shared" si="162"/>
        <v>201.00493209936121</v>
      </c>
      <c r="W177" s="11">
        <f t="shared" si="163"/>
        <v>-1.0734613539272964E-2</v>
      </c>
      <c r="X177" s="11">
        <f t="shared" si="164"/>
        <v>-1.217998157191269E-2</v>
      </c>
      <c r="Y177" s="11">
        <f t="shared" si="165"/>
        <v>-9.7425357312937999E-3</v>
      </c>
      <c r="Z177" s="4">
        <f t="shared" si="178"/>
        <v>8568.1240979823906</v>
      </c>
      <c r="AA177" s="4">
        <f t="shared" si="179"/>
        <v>26198.334239769803</v>
      </c>
      <c r="AB177" s="4">
        <f t="shared" si="180"/>
        <v>37731.32736411658</v>
      </c>
      <c r="AC177" s="12">
        <f t="shared" si="166"/>
        <v>1.4165886726767942</v>
      </c>
      <c r="AD177" s="12">
        <f t="shared" si="167"/>
        <v>2.9805452916426529</v>
      </c>
      <c r="AE177" s="12">
        <f t="shared" si="168"/>
        <v>7.6344328324883053</v>
      </c>
      <c r="AF177" s="11">
        <f t="shared" si="169"/>
        <v>-4.0504037456468023E-3</v>
      </c>
      <c r="AG177" s="11">
        <f t="shared" si="170"/>
        <v>2.9673830763510267E-4</v>
      </c>
      <c r="AH177" s="11">
        <f t="shared" si="171"/>
        <v>9.7937136394747881E-3</v>
      </c>
      <c r="AI177" s="1">
        <f t="shared" si="135"/>
        <v>328124.71815925004</v>
      </c>
      <c r="AJ177" s="1">
        <f t="shared" si="136"/>
        <v>128764.70159084912</v>
      </c>
      <c r="AK177" s="1">
        <f t="shared" si="137"/>
        <v>48961.234799675221</v>
      </c>
      <c r="AL177" s="10">
        <f t="shared" si="172"/>
        <v>63.563873554382361</v>
      </c>
      <c r="AM177" s="10">
        <f t="shared" si="173"/>
        <v>14.149829546292825</v>
      </c>
      <c r="AN177" s="10">
        <f t="shared" si="174"/>
        <v>4.6258152972705657</v>
      </c>
      <c r="AO177" s="7">
        <f t="shared" si="175"/>
        <v>6.111823667985389E-3</v>
      </c>
      <c r="AP177" s="7">
        <f t="shared" si="176"/>
        <v>7.6992858493577683E-3</v>
      </c>
      <c r="AQ177" s="7">
        <f t="shared" si="177"/>
        <v>6.984223717261968E-3</v>
      </c>
      <c r="AR177" s="1">
        <f t="shared" si="181"/>
        <v>165142.25407708398</v>
      </c>
      <c r="AS177" s="1">
        <f t="shared" si="182"/>
        <v>67409.613223455235</v>
      </c>
      <c r="AT177" s="1">
        <f t="shared" si="183"/>
        <v>25733.064725366123</v>
      </c>
      <c r="AU177" s="1">
        <f t="shared" si="138"/>
        <v>33028.4508154168</v>
      </c>
      <c r="AV177" s="1">
        <f t="shared" si="139"/>
        <v>13481.922644691047</v>
      </c>
      <c r="AW177" s="1">
        <f t="shared" si="140"/>
        <v>5146.6129450732251</v>
      </c>
      <c r="AX177">
        <v>0.05</v>
      </c>
      <c r="AY177">
        <v>0.05</v>
      </c>
      <c r="AZ177">
        <v>0.05</v>
      </c>
      <c r="BA177">
        <f t="shared" si="184"/>
        <v>5.000000000000001E-2</v>
      </c>
      <c r="BB177">
        <f t="shared" si="190"/>
        <v>2.5000000000000006E-4</v>
      </c>
      <c r="BC177">
        <f t="shared" si="185"/>
        <v>2.5000000000000006E-4</v>
      </c>
      <c r="BD177">
        <f t="shared" si="186"/>
        <v>2.5000000000000006E-4</v>
      </c>
      <c r="BE177">
        <f t="shared" si="187"/>
        <v>41.285563519271008</v>
      </c>
      <c r="BF177">
        <f t="shared" si="188"/>
        <v>16.852403305863813</v>
      </c>
      <c r="BG177">
        <f t="shared" si="189"/>
        <v>6.4332661813415326</v>
      </c>
      <c r="BH177">
        <f t="shared" si="191"/>
        <v>192.74026868491725</v>
      </c>
      <c r="BI177">
        <f t="shared" si="192"/>
        <v>25.730495918754091</v>
      </c>
      <c r="BJ177">
        <f t="shared" si="193"/>
        <v>6.8200793672153983</v>
      </c>
      <c r="BK177" s="7">
        <f t="shared" si="194"/>
        <v>3.0775627776128606E-2</v>
      </c>
      <c r="BL177" s="8">
        <f>BL$3*temperature!$I287+BL$4*temperature!$I287^2+BL$5*temperature!$I287^6</f>
        <v>-28.320867734726303</v>
      </c>
      <c r="BM177" s="8">
        <f>BM$3*temperature!$I287+BM$4*temperature!$I287^2+BM$5*temperature!$I287^6</f>
        <v>-24.760510385392493</v>
      </c>
      <c r="BN177" s="8">
        <f>BN$3*temperature!$I287+BN$4*temperature!$I287^2+BN$5*temperature!$I287^6</f>
        <v>-21.735660162416316</v>
      </c>
      <c r="BO177" s="8"/>
      <c r="BP177" s="8"/>
      <c r="BQ177" s="8"/>
    </row>
    <row r="178" spans="1:69" x14ac:dyDescent="0.3">
      <c r="A178">
        <f t="shared" si="141"/>
        <v>2132</v>
      </c>
      <c r="B178" s="4">
        <f t="shared" si="142"/>
        <v>1165.2315772766187</v>
      </c>
      <c r="C178" s="4">
        <f t="shared" si="143"/>
        <v>2963.2976042173896</v>
      </c>
      <c r="D178" s="4">
        <f t="shared" si="144"/>
        <v>4367.3314290119961</v>
      </c>
      <c r="E178" s="11">
        <f t="shared" si="145"/>
        <v>7.8687875028428348E-6</v>
      </c>
      <c r="F178" s="11">
        <f t="shared" si="146"/>
        <v>1.5502039025928565E-5</v>
      </c>
      <c r="G178" s="11">
        <f t="shared" si="147"/>
        <v>3.1646861230756722E-5</v>
      </c>
      <c r="H178" s="4">
        <f t="shared" si="148"/>
        <v>164993.2607155412</v>
      </c>
      <c r="I178" s="4">
        <f t="shared" si="149"/>
        <v>67629.709741506173</v>
      </c>
      <c r="J178" s="4">
        <f t="shared" si="150"/>
        <v>25834.058954222623</v>
      </c>
      <c r="K178" s="4">
        <f t="shared" si="151"/>
        <v>141596.9700213272</v>
      </c>
      <c r="L178" s="4">
        <f t="shared" si="152"/>
        <v>22822.449437834061</v>
      </c>
      <c r="M178" s="4">
        <f t="shared" si="153"/>
        <v>5915.2961881042665</v>
      </c>
      <c r="N178" s="11">
        <f t="shared" si="154"/>
        <v>-9.1007385768560045E-4</v>
      </c>
      <c r="O178" s="11">
        <f t="shared" si="155"/>
        <v>3.249508867187334E-3</v>
      </c>
      <c r="P178" s="11">
        <f t="shared" si="156"/>
        <v>3.8929171056569789E-3</v>
      </c>
      <c r="Q178" s="4">
        <f t="shared" si="157"/>
        <v>6220.4585126372931</v>
      </c>
      <c r="R178" s="4">
        <f t="shared" si="158"/>
        <v>9088.6495958769465</v>
      </c>
      <c r="S178" s="4">
        <f t="shared" si="159"/>
        <v>5142.1824868564418</v>
      </c>
      <c r="T178" s="4">
        <f t="shared" si="160"/>
        <v>37.701288438451776</v>
      </c>
      <c r="U178" s="4">
        <f t="shared" si="161"/>
        <v>134.38841643141043</v>
      </c>
      <c r="V178" s="4">
        <f t="shared" si="162"/>
        <v>199.04663436621689</v>
      </c>
      <c r="W178" s="11">
        <f t="shared" si="163"/>
        <v>-1.0734613539272964E-2</v>
      </c>
      <c r="X178" s="11">
        <f t="shared" si="164"/>
        <v>-1.217998157191269E-2</v>
      </c>
      <c r="Y178" s="11">
        <f t="shared" si="165"/>
        <v>-9.7425357312937999E-3</v>
      </c>
      <c r="Z178" s="4">
        <f t="shared" si="178"/>
        <v>8435.4123421875174</v>
      </c>
      <c r="AA178" s="4">
        <f t="shared" si="179"/>
        <v>25974.908858585812</v>
      </c>
      <c r="AB178" s="4">
        <f t="shared" si="180"/>
        <v>37881.858091169684</v>
      </c>
      <c r="AC178" s="12">
        <f t="shared" si="166"/>
        <v>1.4108509166109433</v>
      </c>
      <c r="AD178" s="12">
        <f t="shared" si="167"/>
        <v>2.9814297336083246</v>
      </c>
      <c r="AE178" s="12">
        <f t="shared" si="168"/>
        <v>7.7092022814495005</v>
      </c>
      <c r="AF178" s="11">
        <f t="shared" si="169"/>
        <v>-4.0504037456468023E-3</v>
      </c>
      <c r="AG178" s="11">
        <f t="shared" si="170"/>
        <v>2.9673830763510267E-4</v>
      </c>
      <c r="AH178" s="11">
        <f t="shared" si="171"/>
        <v>9.7937136394747881E-3</v>
      </c>
      <c r="AI178" s="1">
        <f t="shared" si="135"/>
        <v>328340.69715874188</v>
      </c>
      <c r="AJ178" s="1">
        <f t="shared" si="136"/>
        <v>129370.15407645525</v>
      </c>
      <c r="AK178" s="1">
        <f t="shared" si="137"/>
        <v>49211.724264780925</v>
      </c>
      <c r="AL178" s="10">
        <f t="shared" si="172"/>
        <v>63.948479829332676</v>
      </c>
      <c r="AM178" s="10">
        <f t="shared" si="173"/>
        <v>14.257683692865456</v>
      </c>
      <c r="AN178" s="10">
        <f t="shared" si="174"/>
        <v>4.6577999488923272</v>
      </c>
      <c r="AO178" s="7">
        <f t="shared" si="175"/>
        <v>6.0507054313055347E-3</v>
      </c>
      <c r="AP178" s="7">
        <f t="shared" si="176"/>
        <v>7.6222929908641903E-3</v>
      </c>
      <c r="AQ178" s="7">
        <f t="shared" si="177"/>
        <v>6.9143814800893483E-3</v>
      </c>
      <c r="AR178" s="1">
        <f t="shared" si="181"/>
        <v>164993.2607155412</v>
      </c>
      <c r="AS178" s="1">
        <f t="shared" si="182"/>
        <v>67629.709741506173</v>
      </c>
      <c r="AT178" s="1">
        <f t="shared" si="183"/>
        <v>25834.058954222623</v>
      </c>
      <c r="AU178" s="1">
        <f t="shared" si="138"/>
        <v>32998.652143108244</v>
      </c>
      <c r="AV178" s="1">
        <f t="shared" si="139"/>
        <v>13525.941948301235</v>
      </c>
      <c r="AW178" s="1">
        <f t="shared" si="140"/>
        <v>5166.8117908445247</v>
      </c>
      <c r="AX178">
        <v>0.05</v>
      </c>
      <c r="AY178">
        <v>0.05</v>
      </c>
      <c r="AZ178">
        <v>0.05</v>
      </c>
      <c r="BA178">
        <f t="shared" si="184"/>
        <v>0.05</v>
      </c>
      <c r="BB178">
        <f t="shared" si="190"/>
        <v>2.5000000000000006E-4</v>
      </c>
      <c r="BC178">
        <f t="shared" si="185"/>
        <v>2.5000000000000006E-4</v>
      </c>
      <c r="BD178">
        <f t="shared" si="186"/>
        <v>2.5000000000000006E-4</v>
      </c>
      <c r="BE178">
        <f t="shared" si="187"/>
        <v>41.248315178885306</v>
      </c>
      <c r="BF178">
        <f t="shared" si="188"/>
        <v>16.907427435376547</v>
      </c>
      <c r="BG178">
        <f t="shared" si="189"/>
        <v>6.4585147385556576</v>
      </c>
      <c r="BH178">
        <f t="shared" si="191"/>
        <v>195.59596380412896</v>
      </c>
      <c r="BI178">
        <f t="shared" si="192"/>
        <v>26.036553240552255</v>
      </c>
      <c r="BJ178">
        <f t="shared" si="193"/>
        <v>6.8196388075918017</v>
      </c>
      <c r="BK178" s="7">
        <f t="shared" si="194"/>
        <v>3.0643539284987947E-2</v>
      </c>
      <c r="BL178" s="8">
        <f>BL$3*temperature!$I288+BL$4*temperature!$I288^2+BL$5*temperature!$I288^6</f>
        <v>-28.829453364404198</v>
      </c>
      <c r="BM178" s="8">
        <f>BM$3*temperature!$I288+BM$4*temperature!$I288^2+BM$5*temperature!$I288^6</f>
        <v>-25.158818727405059</v>
      </c>
      <c r="BN178" s="8">
        <f>BN$3*temperature!$I288+BN$4*temperature!$I288^2+BN$5*temperature!$I288^6</f>
        <v>-22.050470865058259</v>
      </c>
      <c r="BO178" s="8"/>
      <c r="BP178" s="8"/>
      <c r="BQ178" s="8"/>
    </row>
    <row r="179" spans="1:69" x14ac:dyDescent="0.3">
      <c r="A179">
        <f t="shared" si="141"/>
        <v>2133</v>
      </c>
      <c r="B179" s="4">
        <f t="shared" si="142"/>
        <v>1165.2402877883083</v>
      </c>
      <c r="C179" s="4">
        <f t="shared" si="143"/>
        <v>2963.3412445147405</v>
      </c>
      <c r="D179" s="4">
        <f t="shared" si="144"/>
        <v>4367.4627307270948</v>
      </c>
      <c r="E179" s="11">
        <f t="shared" si="145"/>
        <v>7.4753481277006928E-6</v>
      </c>
      <c r="F179" s="11">
        <f t="shared" si="146"/>
        <v>1.4726937074632135E-5</v>
      </c>
      <c r="G179" s="11">
        <f t="shared" si="147"/>
        <v>3.0064518169218883E-5</v>
      </c>
      <c r="H179" s="4">
        <f t="shared" si="148"/>
        <v>164821.00540923967</v>
      </c>
      <c r="I179" s="4">
        <f t="shared" si="149"/>
        <v>67841.600487937409</v>
      </c>
      <c r="J179" s="4">
        <f t="shared" si="150"/>
        <v>25932.673803195681</v>
      </c>
      <c r="K179" s="4">
        <f t="shared" si="151"/>
        <v>141448.08340096037</v>
      </c>
      <c r="L179" s="4">
        <f t="shared" si="152"/>
        <v>22893.617336010437</v>
      </c>
      <c r="M179" s="4">
        <f t="shared" si="153"/>
        <v>5937.6977897824927</v>
      </c>
      <c r="N179" s="11">
        <f t="shared" si="154"/>
        <v>-1.0514816831490581E-3</v>
      </c>
      <c r="O179" s="11">
        <f t="shared" si="155"/>
        <v>3.1183286601303983E-3</v>
      </c>
      <c r="P179" s="11">
        <f t="shared" si="156"/>
        <v>3.7870633973116075E-3</v>
      </c>
      <c r="Q179" s="4">
        <f t="shared" si="157"/>
        <v>6147.2597607107673</v>
      </c>
      <c r="R179" s="4">
        <f t="shared" si="158"/>
        <v>9006.0788401181399</v>
      </c>
      <c r="S179" s="4">
        <f t="shared" si="159"/>
        <v>5111.5223082443963</v>
      </c>
      <c r="T179" s="4">
        <f t="shared" si="160"/>
        <v>37.296579677132335</v>
      </c>
      <c r="U179" s="4">
        <f t="shared" si="161"/>
        <v>132.75156799579733</v>
      </c>
      <c r="V179" s="4">
        <f t="shared" si="162"/>
        <v>197.10741541871025</v>
      </c>
      <c r="W179" s="11">
        <f t="shared" si="163"/>
        <v>-1.0734613539272964E-2</v>
      </c>
      <c r="X179" s="11">
        <f t="shared" si="164"/>
        <v>-1.217998157191269E-2</v>
      </c>
      <c r="Y179" s="11">
        <f t="shared" si="165"/>
        <v>-9.7425357312937999E-3</v>
      </c>
      <c r="Z179" s="4">
        <f t="shared" si="178"/>
        <v>8303.563051329138</v>
      </c>
      <c r="AA179" s="4">
        <f t="shared" si="179"/>
        <v>25749.950366309648</v>
      </c>
      <c r="AB179" s="4">
        <f t="shared" si="180"/>
        <v>38028.850150254286</v>
      </c>
      <c r="AC179" s="12">
        <f t="shared" si="166"/>
        <v>1.405136400773753</v>
      </c>
      <c r="AD179" s="12">
        <f t="shared" si="167"/>
        <v>2.9823144380218087</v>
      </c>
      <c r="AE179" s="12">
        <f t="shared" si="168"/>
        <v>7.7847040009828028</v>
      </c>
      <c r="AF179" s="11">
        <f t="shared" si="169"/>
        <v>-4.0504037456468023E-3</v>
      </c>
      <c r="AG179" s="11">
        <f t="shared" si="170"/>
        <v>2.9673830763510267E-4</v>
      </c>
      <c r="AH179" s="11">
        <f t="shared" si="171"/>
        <v>9.7937136394747881E-3</v>
      </c>
      <c r="AI179" s="1">
        <f t="shared" si="135"/>
        <v>328505.27958597598</v>
      </c>
      <c r="AJ179" s="1">
        <f t="shared" si="136"/>
        <v>129959.08061711096</v>
      </c>
      <c r="AK179" s="1">
        <f t="shared" si="137"/>
        <v>49457.363629147359</v>
      </c>
      <c r="AL179" s="10">
        <f t="shared" si="172"/>
        <v>64.331543909417491</v>
      </c>
      <c r="AM179" s="10">
        <f t="shared" si="173"/>
        <v>14.365273172918762</v>
      </c>
      <c r="AN179" s="10">
        <f t="shared" si="174"/>
        <v>4.6896836965398636</v>
      </c>
      <c r="AO179" s="7">
        <f t="shared" si="175"/>
        <v>5.9901983769924793E-3</v>
      </c>
      <c r="AP179" s="7">
        <f t="shared" si="176"/>
        <v>7.5460700609555481E-3</v>
      </c>
      <c r="AQ179" s="7">
        <f t="shared" si="177"/>
        <v>6.8452376652884551E-3</v>
      </c>
      <c r="AR179" s="1">
        <f t="shared" si="181"/>
        <v>164821.00540923967</v>
      </c>
      <c r="AS179" s="1">
        <f t="shared" si="182"/>
        <v>67841.600487937409</v>
      </c>
      <c r="AT179" s="1">
        <f t="shared" si="183"/>
        <v>25932.673803195681</v>
      </c>
      <c r="AU179" s="1">
        <f t="shared" si="138"/>
        <v>32964.201081847939</v>
      </c>
      <c r="AV179" s="1">
        <f t="shared" si="139"/>
        <v>13568.320097587482</v>
      </c>
      <c r="AW179" s="1">
        <f t="shared" si="140"/>
        <v>5186.5347606391369</v>
      </c>
      <c r="AX179">
        <v>0.05</v>
      </c>
      <c r="AY179">
        <v>0.05</v>
      </c>
      <c r="AZ179">
        <v>0.05</v>
      </c>
      <c r="BA179">
        <f t="shared" si="184"/>
        <v>0.05</v>
      </c>
      <c r="BB179">
        <f t="shared" si="190"/>
        <v>2.5000000000000006E-4</v>
      </c>
      <c r="BC179">
        <f t="shared" si="185"/>
        <v>2.5000000000000006E-4</v>
      </c>
      <c r="BD179">
        <f t="shared" si="186"/>
        <v>2.5000000000000006E-4</v>
      </c>
      <c r="BE179">
        <f t="shared" si="187"/>
        <v>41.205251352309929</v>
      </c>
      <c r="BF179">
        <f t="shared" si="188"/>
        <v>16.960400121984357</v>
      </c>
      <c r="BG179">
        <f t="shared" si="189"/>
        <v>6.4831684507989218</v>
      </c>
      <c r="BH179">
        <f t="shared" si="191"/>
        <v>198.49431429662846</v>
      </c>
      <c r="BI179">
        <f t="shared" si="192"/>
        <v>26.346303399752976</v>
      </c>
      <c r="BJ179">
        <f t="shared" si="193"/>
        <v>6.8192105995143475</v>
      </c>
      <c r="BK179" s="7">
        <f t="shared" si="194"/>
        <v>3.0513278481960587E-2</v>
      </c>
      <c r="BL179" s="8">
        <f>BL$3*temperature!$I289+BL$4*temperature!$I289^2+BL$5*temperature!$I289^6</f>
        <v>-29.337914285366825</v>
      </c>
      <c r="BM179" s="8">
        <f>BM$3*temperature!$I289+BM$4*temperature!$I289^2+BM$5*temperature!$I289^6</f>
        <v>-25.556853674441566</v>
      </c>
      <c r="BN179" s="8">
        <f>BN$3*temperature!$I289+BN$4*temperature!$I289^2+BN$5*temperature!$I289^6</f>
        <v>-22.364918003569123</v>
      </c>
      <c r="BO179" s="8"/>
      <c r="BP179" s="8"/>
      <c r="BQ179" s="8"/>
    </row>
    <row r="180" spans="1:69" x14ac:dyDescent="0.3">
      <c r="A180">
        <f t="shared" si="141"/>
        <v>2134</v>
      </c>
      <c r="B180" s="4">
        <f t="shared" si="142"/>
        <v>1165.2485628362717</v>
      </c>
      <c r="C180" s="4">
        <f t="shared" si="143"/>
        <v>2963.3827034077776</v>
      </c>
      <c r="D180" s="4">
        <f t="shared" si="144"/>
        <v>4367.5874711065853</v>
      </c>
      <c r="E180" s="11">
        <f t="shared" si="145"/>
        <v>7.1015807213156576E-6</v>
      </c>
      <c r="F180" s="11">
        <f t="shared" si="146"/>
        <v>1.3990590220900528E-5</v>
      </c>
      <c r="G180" s="11">
        <f t="shared" si="147"/>
        <v>2.8561292260757936E-5</v>
      </c>
      <c r="H180" s="4">
        <f t="shared" si="148"/>
        <v>164625.84532791731</v>
      </c>
      <c r="I180" s="4">
        <f t="shared" si="149"/>
        <v>68045.338161433596</v>
      </c>
      <c r="J180" s="4">
        <f t="shared" si="150"/>
        <v>26028.92558770108</v>
      </c>
      <c r="K180" s="4">
        <f t="shared" si="151"/>
        <v>141279.59525408896</v>
      </c>
      <c r="L180" s="4">
        <f t="shared" si="152"/>
        <v>22962.048770543217</v>
      </c>
      <c r="M180" s="4">
        <f t="shared" si="153"/>
        <v>5959.5659525752581</v>
      </c>
      <c r="N180" s="11">
        <f t="shared" si="154"/>
        <v>-1.1911659940545549E-3</v>
      </c>
      <c r="O180" s="11">
        <f t="shared" si="155"/>
        <v>2.9891053706545545E-3</v>
      </c>
      <c r="P180" s="11">
        <f t="shared" si="156"/>
        <v>3.6829363108368263E-3</v>
      </c>
      <c r="Q180" s="4">
        <f t="shared" si="157"/>
        <v>6074.0706344740238</v>
      </c>
      <c r="R180" s="4">
        <f t="shared" si="158"/>
        <v>8923.1020356085501</v>
      </c>
      <c r="S180" s="4">
        <f t="shared" si="159"/>
        <v>5080.5102251803646</v>
      </c>
      <c r="T180" s="4">
        <f t="shared" si="160"/>
        <v>36.896215307961619</v>
      </c>
      <c r="U180" s="4">
        <f t="shared" si="161"/>
        <v>131.13465634396601</v>
      </c>
      <c r="V180" s="4">
        <f t="shared" si="162"/>
        <v>195.18708938109049</v>
      </c>
      <c r="W180" s="11">
        <f t="shared" si="163"/>
        <v>-1.0734613539272964E-2</v>
      </c>
      <c r="X180" s="11">
        <f t="shared" si="164"/>
        <v>-1.217998157191269E-2</v>
      </c>
      <c r="Y180" s="11">
        <f t="shared" si="165"/>
        <v>-9.7425357312937999E-3</v>
      </c>
      <c r="Z180" s="4">
        <f t="shared" si="178"/>
        <v>8172.6145202655016</v>
      </c>
      <c r="AA180" s="4">
        <f t="shared" si="179"/>
        <v>25523.582585028526</v>
      </c>
      <c r="AB180" s="4">
        <f t="shared" si="180"/>
        <v>38172.326735052833</v>
      </c>
      <c r="AC180" s="12">
        <f t="shared" si="166"/>
        <v>1.3994450310329143</v>
      </c>
      <c r="AD180" s="12">
        <f t="shared" si="167"/>
        <v>2.9831994049609829</v>
      </c>
      <c r="AE180" s="12">
        <f t="shared" si="168"/>
        <v>7.8609451627365017</v>
      </c>
      <c r="AF180" s="11">
        <f t="shared" si="169"/>
        <v>-4.0504037456468023E-3</v>
      </c>
      <c r="AG180" s="11">
        <f t="shared" si="170"/>
        <v>2.9673830763510267E-4</v>
      </c>
      <c r="AH180" s="11">
        <f t="shared" si="171"/>
        <v>9.7937136394747881E-3</v>
      </c>
      <c r="AI180" s="1">
        <f t="shared" si="135"/>
        <v>328618.95270922635</v>
      </c>
      <c r="AJ180" s="1">
        <f t="shared" si="136"/>
        <v>130531.49265298735</v>
      </c>
      <c r="AK180" s="1">
        <f t="shared" si="137"/>
        <v>49698.16202687176</v>
      </c>
      <c r="AL180" s="10">
        <f t="shared" si="172"/>
        <v>64.713049032233954</v>
      </c>
      <c r="AM180" s="10">
        <f t="shared" si="173"/>
        <v>14.472590517148298</v>
      </c>
      <c r="AN180" s="10">
        <f t="shared" si="174"/>
        <v>4.7214646760229293</v>
      </c>
      <c r="AO180" s="7">
        <f t="shared" si="175"/>
        <v>5.9302963932225542E-3</v>
      </c>
      <c r="AP180" s="7">
        <f t="shared" si="176"/>
        <v>7.4706093603459922E-3</v>
      </c>
      <c r="AQ180" s="7">
        <f t="shared" si="177"/>
        <v>6.7767852886355708E-3</v>
      </c>
      <c r="AR180" s="1">
        <f t="shared" si="181"/>
        <v>164625.84532791731</v>
      </c>
      <c r="AS180" s="1">
        <f t="shared" si="182"/>
        <v>68045.338161433596</v>
      </c>
      <c r="AT180" s="1">
        <f t="shared" si="183"/>
        <v>26028.92558770108</v>
      </c>
      <c r="AU180" s="1">
        <f t="shared" si="138"/>
        <v>32925.169065583461</v>
      </c>
      <c r="AV180" s="1">
        <f t="shared" si="139"/>
        <v>13609.06763228672</v>
      </c>
      <c r="AW180" s="1">
        <f t="shared" si="140"/>
        <v>5205.7851175402166</v>
      </c>
      <c r="AX180">
        <v>0.05</v>
      </c>
      <c r="AY180">
        <v>0.05</v>
      </c>
      <c r="AZ180">
        <v>0.05</v>
      </c>
      <c r="BA180">
        <f t="shared" si="184"/>
        <v>4.9999999999999996E-2</v>
      </c>
      <c r="BB180">
        <f t="shared" si="190"/>
        <v>2.5000000000000006E-4</v>
      </c>
      <c r="BC180">
        <f t="shared" si="185"/>
        <v>2.5000000000000006E-4</v>
      </c>
      <c r="BD180">
        <f t="shared" si="186"/>
        <v>2.5000000000000006E-4</v>
      </c>
      <c r="BE180">
        <f t="shared" si="187"/>
        <v>41.156461331979337</v>
      </c>
      <c r="BF180">
        <f t="shared" si="188"/>
        <v>17.011334540358401</v>
      </c>
      <c r="BG180">
        <f t="shared" si="189"/>
        <v>6.5072313969252713</v>
      </c>
      <c r="BH180">
        <f t="shared" si="191"/>
        <v>201.43596020550982</v>
      </c>
      <c r="BI180">
        <f t="shared" si="192"/>
        <v>26.659791169499556</v>
      </c>
      <c r="BJ180">
        <f t="shared" si="193"/>
        <v>6.818794612223436</v>
      </c>
      <c r="BK180" s="7">
        <f t="shared" si="194"/>
        <v>3.0384836235167495E-2</v>
      </c>
      <c r="BL180" s="8">
        <f>BL$3*temperature!$I290+BL$4*temperature!$I290^2+BL$5*temperature!$I290^6</f>
        <v>-29.84614777863202</v>
      </c>
      <c r="BM180" s="8">
        <f>BM$3*temperature!$I290+BM$4*temperature!$I290^2+BM$5*temperature!$I290^6</f>
        <v>-25.954539030947053</v>
      </c>
      <c r="BN180" s="8">
        <f>BN$3*temperature!$I290+BN$4*temperature!$I290^2+BN$5*temperature!$I290^6</f>
        <v>-22.678944922802103</v>
      </c>
      <c r="BO180" s="8"/>
      <c r="BP180" s="8"/>
      <c r="BQ180" s="8"/>
    </row>
    <row r="181" spans="1:69" x14ac:dyDescent="0.3">
      <c r="A181">
        <f t="shared" si="141"/>
        <v>2135</v>
      </c>
      <c r="B181" s="4">
        <f t="shared" si="142"/>
        <v>1165.2564241876646</v>
      </c>
      <c r="C181" s="4">
        <f t="shared" si="143"/>
        <v>2963.4220899071952</v>
      </c>
      <c r="D181" s="4">
        <f t="shared" si="144"/>
        <v>4367.7059778517105</v>
      </c>
      <c r="E181" s="11">
        <f t="shared" si="145"/>
        <v>6.7465016852498745E-6</v>
      </c>
      <c r="F181" s="11">
        <f t="shared" si="146"/>
        <v>1.3291060709855502E-5</v>
      </c>
      <c r="G181" s="11">
        <f t="shared" si="147"/>
        <v>2.7133227647720037E-5</v>
      </c>
      <c r="H181" s="4">
        <f t="shared" si="148"/>
        <v>164408.14408079622</v>
      </c>
      <c r="I181" s="4">
        <f t="shared" si="149"/>
        <v>68240.978987223381</v>
      </c>
      <c r="J181" s="4">
        <f t="shared" si="150"/>
        <v>26122.831461099981</v>
      </c>
      <c r="K181" s="4">
        <f t="shared" si="151"/>
        <v>141091.81521604577</v>
      </c>
      <c r="L181" s="4">
        <f t="shared" si="152"/>
        <v>23027.762133392367</v>
      </c>
      <c r="M181" s="4">
        <f t="shared" si="153"/>
        <v>5980.9042993202329</v>
      </c>
      <c r="N181" s="11">
        <f t="shared" si="154"/>
        <v>-1.3291377123884063E-3</v>
      </c>
      <c r="O181" s="11">
        <f t="shared" si="155"/>
        <v>2.8618248966290061E-3</v>
      </c>
      <c r="P181" s="11">
        <f t="shared" si="156"/>
        <v>3.5805202786209911E-3</v>
      </c>
      <c r="Q181" s="4">
        <f t="shared" si="157"/>
        <v>6000.9217057115684</v>
      </c>
      <c r="R181" s="4">
        <f t="shared" si="158"/>
        <v>8839.7616287179899</v>
      </c>
      <c r="S181" s="4">
        <f t="shared" si="159"/>
        <v>5049.1638138595217</v>
      </c>
      <c r="T181" s="4">
        <f t="shared" si="160"/>
        <v>36.500148695568846</v>
      </c>
      <c r="U181" s="4">
        <f t="shared" si="161"/>
        <v>129.53743864625741</v>
      </c>
      <c r="V181" s="4">
        <f t="shared" si="162"/>
        <v>193.28547218850798</v>
      </c>
      <c r="W181" s="11">
        <f t="shared" si="163"/>
        <v>-1.0734613539272964E-2</v>
      </c>
      <c r="X181" s="11">
        <f t="shared" si="164"/>
        <v>-1.217998157191269E-2</v>
      </c>
      <c r="Y181" s="11">
        <f t="shared" si="165"/>
        <v>-9.7425357312937999E-3</v>
      </c>
      <c r="Z181" s="4">
        <f t="shared" si="178"/>
        <v>8042.6032969526623</v>
      </c>
      <c r="AA181" s="4">
        <f t="shared" si="179"/>
        <v>25295.92709274017</v>
      </c>
      <c r="AB181" s="4">
        <f t="shared" si="180"/>
        <v>38312.312326120074</v>
      </c>
      <c r="AC181" s="12">
        <f t="shared" si="166"/>
        <v>1.3937767136373918</v>
      </c>
      <c r="AD181" s="12">
        <f t="shared" si="167"/>
        <v>2.9840846345037493</v>
      </c>
      <c r="AE181" s="12">
        <f t="shared" si="168"/>
        <v>7.9379330085959579</v>
      </c>
      <c r="AF181" s="11">
        <f t="shared" si="169"/>
        <v>-4.0504037456468023E-3</v>
      </c>
      <c r="AG181" s="11">
        <f t="shared" si="170"/>
        <v>2.9673830763510267E-4</v>
      </c>
      <c r="AH181" s="11">
        <f t="shared" si="171"/>
        <v>9.7937136394747881E-3</v>
      </c>
      <c r="AI181" s="1">
        <f t="shared" si="135"/>
        <v>328682.22650388716</v>
      </c>
      <c r="AJ181" s="1">
        <f t="shared" si="136"/>
        <v>131087.41101997532</v>
      </c>
      <c r="AK181" s="1">
        <f t="shared" si="137"/>
        <v>49934.130941724805</v>
      </c>
      <c r="AL181" s="10">
        <f t="shared" si="172"/>
        <v>65.092978917891543</v>
      </c>
      <c r="AM181" s="10">
        <f t="shared" si="173"/>
        <v>14.579628396632302</v>
      </c>
      <c r="AN181" s="10">
        <f t="shared" si="174"/>
        <v>4.7531410648566412</v>
      </c>
      <c r="AO181" s="7">
        <f t="shared" si="175"/>
        <v>5.8709934292903287E-3</v>
      </c>
      <c r="AP181" s="7">
        <f t="shared" si="176"/>
        <v>7.3959032667425323E-3</v>
      </c>
      <c r="AQ181" s="7">
        <f t="shared" si="177"/>
        <v>6.7090174357492148E-3</v>
      </c>
      <c r="AR181" s="1">
        <f t="shared" si="181"/>
        <v>164408.14408079622</v>
      </c>
      <c r="AS181" s="1">
        <f t="shared" si="182"/>
        <v>68240.978987223381</v>
      </c>
      <c r="AT181" s="1">
        <f t="shared" si="183"/>
        <v>26122.831461099981</v>
      </c>
      <c r="AU181" s="1">
        <f t="shared" si="138"/>
        <v>32881.628816159246</v>
      </c>
      <c r="AV181" s="1">
        <f t="shared" si="139"/>
        <v>13648.195797444678</v>
      </c>
      <c r="AW181" s="1">
        <f t="shared" si="140"/>
        <v>5224.5662922199963</v>
      </c>
      <c r="AX181">
        <v>0.05</v>
      </c>
      <c r="AY181">
        <v>0.05</v>
      </c>
      <c r="AZ181">
        <v>0.05</v>
      </c>
      <c r="BA181">
        <f t="shared" si="184"/>
        <v>0.05</v>
      </c>
      <c r="BB181">
        <f t="shared" si="190"/>
        <v>2.5000000000000006E-4</v>
      </c>
      <c r="BC181">
        <f t="shared" si="185"/>
        <v>2.5000000000000006E-4</v>
      </c>
      <c r="BD181">
        <f t="shared" si="186"/>
        <v>2.5000000000000006E-4</v>
      </c>
      <c r="BE181">
        <f t="shared" si="187"/>
        <v>41.102036020199066</v>
      </c>
      <c r="BF181">
        <f t="shared" si="188"/>
        <v>17.06024474680585</v>
      </c>
      <c r="BG181">
        <f t="shared" si="189"/>
        <v>6.530707865274997</v>
      </c>
      <c r="BH181">
        <f t="shared" si="191"/>
        <v>204.42155109539024</v>
      </c>
      <c r="BI181">
        <f t="shared" si="192"/>
        <v>26.977061855466957</v>
      </c>
      <c r="BJ181">
        <f t="shared" si="193"/>
        <v>6.8183907143840798</v>
      </c>
      <c r="BK181" s="7">
        <f t="shared" si="194"/>
        <v>3.0258202874146017E-2</v>
      </c>
      <c r="BL181" s="8">
        <f>BL$3*temperature!$I291+BL$4*temperature!$I291^2+BL$5*temperature!$I291^6</f>
        <v>-30.354053320740714</v>
      </c>
      <c r="BM181" s="8">
        <f>BM$3*temperature!$I291+BM$4*temperature!$I291^2+BM$5*temperature!$I291^6</f>
        <v>-26.351800294254652</v>
      </c>
      <c r="BN181" s="8">
        <f>BN$3*temperature!$I291+BN$4*temperature!$I291^2+BN$5*temperature!$I291^6</f>
        <v>-22.992496283312306</v>
      </c>
      <c r="BO181" s="8"/>
      <c r="BP181" s="8"/>
      <c r="BQ181" s="8"/>
    </row>
    <row r="182" spans="1:69" x14ac:dyDescent="0.3">
      <c r="A182">
        <f t="shared" si="141"/>
        <v>2136</v>
      </c>
      <c r="B182" s="4">
        <f t="shared" si="142"/>
        <v>1165.2638925218728</v>
      </c>
      <c r="C182" s="4">
        <f t="shared" si="143"/>
        <v>2963.4595075789557</v>
      </c>
      <c r="D182" s="4">
        <f t="shared" si="144"/>
        <v>4367.8185623142754</v>
      </c>
      <c r="E182" s="11">
        <f t="shared" si="145"/>
        <v>6.4091766009873806E-6</v>
      </c>
      <c r="F182" s="11">
        <f t="shared" si="146"/>
        <v>1.2626507674362726E-5</v>
      </c>
      <c r="G182" s="11">
        <f t="shared" si="147"/>
        <v>2.5776566265334033E-5</v>
      </c>
      <c r="H182" s="4">
        <f t="shared" si="148"/>
        <v>164168.27120756998</v>
      </c>
      <c r="I182" s="4">
        <f t="shared" si="149"/>
        <v>68428.582569985098</v>
      </c>
      <c r="J182" s="4">
        <f t="shared" si="150"/>
        <v>26214.409375745068</v>
      </c>
      <c r="K182" s="4">
        <f t="shared" si="151"/>
        <v>140885.05810668843</v>
      </c>
      <c r="L182" s="4">
        <f t="shared" si="152"/>
        <v>23090.776977036847</v>
      </c>
      <c r="M182" s="4">
        <f t="shared" si="153"/>
        <v>6001.7166468232244</v>
      </c>
      <c r="N182" s="11">
        <f t="shared" si="154"/>
        <v>-1.4654082452674189E-3</v>
      </c>
      <c r="O182" s="11">
        <f t="shared" si="155"/>
        <v>2.7364727531686839E-3</v>
      </c>
      <c r="P182" s="11">
        <f t="shared" si="156"/>
        <v>3.4797994519586428E-3</v>
      </c>
      <c r="Q182" s="4">
        <f t="shared" si="157"/>
        <v>5927.8427205680437</v>
      </c>
      <c r="R182" s="4">
        <f t="shared" si="158"/>
        <v>8756.0991884648829</v>
      </c>
      <c r="S182" s="4">
        <f t="shared" si="159"/>
        <v>5017.5003859520657</v>
      </c>
      <c r="T182" s="4">
        <f t="shared" si="160"/>
        <v>36.108333705195918</v>
      </c>
      <c r="U182" s="4">
        <f t="shared" si="161"/>
        <v>127.95967503067322</v>
      </c>
      <c r="V182" s="4">
        <f t="shared" si="162"/>
        <v>191.40238156937144</v>
      </c>
      <c r="W182" s="11">
        <f t="shared" si="163"/>
        <v>-1.0734613539272964E-2</v>
      </c>
      <c r="X182" s="11">
        <f t="shared" si="164"/>
        <v>-1.217998157191269E-2</v>
      </c>
      <c r="Y182" s="11">
        <f t="shared" si="165"/>
        <v>-9.7425357312937999E-3</v>
      </c>
      <c r="Z182" s="4">
        <f t="shared" si="178"/>
        <v>7913.5642008990962</v>
      </c>
      <c r="AA182" s="4">
        <f t="shared" si="179"/>
        <v>25067.103169663933</v>
      </c>
      <c r="AB182" s="4">
        <f t="shared" si="180"/>
        <v>38448.832633048245</v>
      </c>
      <c r="AC182" s="12">
        <f t="shared" si="166"/>
        <v>1.3881313552158796</v>
      </c>
      <c r="AD182" s="12">
        <f t="shared" si="167"/>
        <v>2.9849701267280317</v>
      </c>
      <c r="AE182" s="12">
        <f t="shared" si="168"/>
        <v>8.0156748513714806</v>
      </c>
      <c r="AF182" s="11">
        <f t="shared" si="169"/>
        <v>-4.0504037456468023E-3</v>
      </c>
      <c r="AG182" s="11">
        <f t="shared" si="170"/>
        <v>2.9673830763510267E-4</v>
      </c>
      <c r="AH182" s="11">
        <f t="shared" si="171"/>
        <v>9.7937136394747881E-3</v>
      </c>
      <c r="AI182" s="1">
        <f t="shared" si="135"/>
        <v>328695.6326696577</v>
      </c>
      <c r="AJ182" s="1">
        <f t="shared" si="136"/>
        <v>131626.86571542246</v>
      </c>
      <c r="AK182" s="1">
        <f t="shared" si="137"/>
        <v>50165.284139772324</v>
      </c>
      <c r="AL182" s="10">
        <f t="shared" si="172"/>
        <v>65.471317764896213</v>
      </c>
      <c r="AM182" s="10">
        <f t="shared" si="173"/>
        <v>14.68637962270598</v>
      </c>
      <c r="AN182" s="10">
        <f t="shared" si="174"/>
        <v>4.7847110820725529</v>
      </c>
      <c r="AO182" s="7">
        <f t="shared" si="175"/>
        <v>5.8122834949974255E-3</v>
      </c>
      <c r="AP182" s="7">
        <f t="shared" si="176"/>
        <v>7.3219442340751069E-3</v>
      </c>
      <c r="AQ182" s="7">
        <f t="shared" si="177"/>
        <v>6.6419272613917222E-3</v>
      </c>
      <c r="AR182" s="1">
        <f t="shared" si="181"/>
        <v>164168.27120756998</v>
      </c>
      <c r="AS182" s="1">
        <f t="shared" si="182"/>
        <v>68428.582569985098</v>
      </c>
      <c r="AT182" s="1">
        <f t="shared" si="183"/>
        <v>26214.409375745068</v>
      </c>
      <c r="AU182" s="1">
        <f t="shared" si="138"/>
        <v>32833.654241513999</v>
      </c>
      <c r="AV182" s="1">
        <f t="shared" si="139"/>
        <v>13685.71651399702</v>
      </c>
      <c r="AW182" s="1">
        <f t="shared" si="140"/>
        <v>5242.8818751490144</v>
      </c>
      <c r="AX182">
        <v>0.05</v>
      </c>
      <c r="AY182">
        <v>0.05</v>
      </c>
      <c r="AZ182">
        <v>0.05</v>
      </c>
      <c r="BA182">
        <f t="shared" si="184"/>
        <v>4.9999999999999996E-2</v>
      </c>
      <c r="BB182">
        <f t="shared" si="190"/>
        <v>2.5000000000000006E-4</v>
      </c>
      <c r="BC182">
        <f t="shared" si="185"/>
        <v>2.5000000000000006E-4</v>
      </c>
      <c r="BD182">
        <f t="shared" si="186"/>
        <v>2.5000000000000006E-4</v>
      </c>
      <c r="BE182">
        <f t="shared" si="187"/>
        <v>41.042067801892507</v>
      </c>
      <c r="BF182">
        <f t="shared" si="188"/>
        <v>17.107145642496278</v>
      </c>
      <c r="BG182">
        <f t="shared" si="189"/>
        <v>6.5536023439362685</v>
      </c>
      <c r="BH182">
        <f t="shared" si="191"/>
        <v>207.45174619158095</v>
      </c>
      <c r="BI182">
        <f t="shared" si="192"/>
        <v>27.298161302019533</v>
      </c>
      <c r="BJ182">
        <f t="shared" si="193"/>
        <v>6.8179987740935424</v>
      </c>
      <c r="BK182" s="7">
        <f t="shared" si="194"/>
        <v>3.0133368206550742E-2</v>
      </c>
      <c r="BL182" s="8">
        <f>BL$3*temperature!$I292+BL$4*temperature!$I292^2+BL$5*temperature!$I292^6</f>
        <v>-30.861532609004175</v>
      </c>
      <c r="BM182" s="8">
        <f>BM$3*temperature!$I292+BM$4*temperature!$I292^2+BM$5*temperature!$I292^6</f>
        <v>-26.748564671515588</v>
      </c>
      <c r="BN182" s="8">
        <f>BN$3*temperature!$I292+BN$4*temperature!$I292^2+BN$5*temperature!$I292^6</f>
        <v>-23.305518072351763</v>
      </c>
      <c r="BO182" s="8"/>
      <c r="BP182" s="8"/>
      <c r="BQ182" s="8"/>
    </row>
    <row r="183" spans="1:69" x14ac:dyDescent="0.3">
      <c r="A183">
        <f t="shared" si="141"/>
        <v>2137</v>
      </c>
      <c r="B183" s="4">
        <f t="shared" si="142"/>
        <v>1165.2709874848429</v>
      </c>
      <c r="C183" s="4">
        <f t="shared" si="143"/>
        <v>2963.49505481596</v>
      </c>
      <c r="D183" s="4">
        <f t="shared" si="144"/>
        <v>4367.9255203106513</v>
      </c>
      <c r="E183" s="11">
        <f t="shared" si="145"/>
        <v>6.0887177709380116E-6</v>
      </c>
      <c r="F183" s="11">
        <f t="shared" si="146"/>
        <v>1.1995182290644589E-5</v>
      </c>
      <c r="G183" s="11">
        <f t="shared" si="147"/>
        <v>2.448773795206733E-5</v>
      </c>
      <c r="H183" s="4">
        <f t="shared" si="148"/>
        <v>163906.60167686024</v>
      </c>
      <c r="I183" s="4">
        <f t="shared" si="149"/>
        <v>68608.211746777277</v>
      </c>
      <c r="J183" s="4">
        <f t="shared" si="150"/>
        <v>26303.678044234202</v>
      </c>
      <c r="K183" s="4">
        <f t="shared" si="151"/>
        <v>140659.64349686707</v>
      </c>
      <c r="L183" s="4">
        <f t="shared" si="152"/>
        <v>23151.113964331555</v>
      </c>
      <c r="M183" s="4">
        <f t="shared" si="153"/>
        <v>6022.0069966677129</v>
      </c>
      <c r="N183" s="11">
        <f t="shared" si="154"/>
        <v>-1.5999894726286268E-3</v>
      </c>
      <c r="O183" s="11">
        <f t="shared" si="155"/>
        <v>2.6130340851981959E-3</v>
      </c>
      <c r="P183" s="11">
        <f t="shared" si="156"/>
        <v>3.3807577129167932E-3</v>
      </c>
      <c r="Q183" s="4">
        <f t="shared" si="157"/>
        <v>5854.8625945729918</v>
      </c>
      <c r="R183" s="4">
        <f t="shared" si="158"/>
        <v>8672.1553923740139</v>
      </c>
      <c r="S183" s="4">
        <f t="shared" si="159"/>
        <v>4985.5369816462025</v>
      </c>
      <c r="T183" s="4">
        <f t="shared" si="160"/>
        <v>35.720724697323533</v>
      </c>
      <c r="U183" s="4">
        <f t="shared" si="161"/>
        <v>126.40112854685169</v>
      </c>
      <c r="V183" s="4">
        <f t="shared" si="162"/>
        <v>189.53763702787711</v>
      </c>
      <c r="W183" s="11">
        <f t="shared" si="163"/>
        <v>-1.0734613539272964E-2</v>
      </c>
      <c r="X183" s="11">
        <f t="shared" si="164"/>
        <v>-1.217998157191269E-2</v>
      </c>
      <c r="Y183" s="11">
        <f t="shared" si="165"/>
        <v>-9.7425357312937999E-3</v>
      </c>
      <c r="Z183" s="4">
        <f t="shared" si="178"/>
        <v>7785.530343406992</v>
      </c>
      <c r="AA183" s="4">
        <f t="shared" si="179"/>
        <v>24837.227749593119</v>
      </c>
      <c r="AB183" s="4">
        <f t="shared" si="180"/>
        <v>38581.9145368631</v>
      </c>
      <c r="AC183" s="12">
        <f t="shared" si="166"/>
        <v>1.3825088627752635</v>
      </c>
      <c r="AD183" s="12">
        <f t="shared" si="167"/>
        <v>2.9858558817117782</v>
      </c>
      <c r="AE183" s="12">
        <f t="shared" si="168"/>
        <v>8.0941780754929518</v>
      </c>
      <c r="AF183" s="11">
        <f t="shared" si="169"/>
        <v>-4.0504037456468023E-3</v>
      </c>
      <c r="AG183" s="11">
        <f t="shared" si="170"/>
        <v>2.9673830763510267E-4</v>
      </c>
      <c r="AH183" s="11">
        <f t="shared" si="171"/>
        <v>9.7937136394747881E-3</v>
      </c>
      <c r="AI183" s="1">
        <f t="shared" si="135"/>
        <v>328659.72364420595</v>
      </c>
      <c r="AJ183" s="1">
        <f t="shared" si="136"/>
        <v>132149.89565787723</v>
      </c>
      <c r="AK183" s="1">
        <f t="shared" si="137"/>
        <v>50391.637600944101</v>
      </c>
      <c r="AL183" s="10">
        <f t="shared" si="172"/>
        <v>65.848050245940456</v>
      </c>
      <c r="AM183" s="10">
        <f t="shared" si="173"/>
        <v>14.792837146777911</v>
      </c>
      <c r="AN183" s="10">
        <f t="shared" si="174"/>
        <v>4.8161729880167146</v>
      </c>
      <c r="AO183" s="7">
        <f t="shared" si="175"/>
        <v>5.7541606600474511E-3</v>
      </c>
      <c r="AP183" s="7">
        <f t="shared" si="176"/>
        <v>7.2487247917343558E-3</v>
      </c>
      <c r="AQ183" s="7">
        <f t="shared" si="177"/>
        <v>6.5755079887778048E-3</v>
      </c>
      <c r="AR183" s="1">
        <f t="shared" si="181"/>
        <v>163906.60167686024</v>
      </c>
      <c r="AS183" s="1">
        <f t="shared" si="182"/>
        <v>68608.211746777277</v>
      </c>
      <c r="AT183" s="1">
        <f t="shared" si="183"/>
        <v>26303.678044234202</v>
      </c>
      <c r="AU183" s="1">
        <f t="shared" si="138"/>
        <v>32781.320335372053</v>
      </c>
      <c r="AV183" s="1">
        <f t="shared" si="139"/>
        <v>13721.642349355456</v>
      </c>
      <c r="AW183" s="1">
        <f t="shared" si="140"/>
        <v>5260.7356088468405</v>
      </c>
      <c r="AX183">
        <v>0.05</v>
      </c>
      <c r="AY183">
        <v>0.05</v>
      </c>
      <c r="AZ183">
        <v>0.05</v>
      </c>
      <c r="BA183">
        <f t="shared" si="184"/>
        <v>0.05</v>
      </c>
      <c r="BB183">
        <f t="shared" si="190"/>
        <v>2.5000000000000006E-4</v>
      </c>
      <c r="BC183">
        <f t="shared" si="185"/>
        <v>2.5000000000000006E-4</v>
      </c>
      <c r="BD183">
        <f t="shared" si="186"/>
        <v>2.5000000000000006E-4</v>
      </c>
      <c r="BE183">
        <f t="shared" si="187"/>
        <v>40.976650419215069</v>
      </c>
      <c r="BF183">
        <f t="shared" si="188"/>
        <v>17.152052936694322</v>
      </c>
      <c r="BG183">
        <f t="shared" si="189"/>
        <v>6.5759195110585518</v>
      </c>
      <c r="BH183">
        <f t="shared" si="191"/>
        <v>210.52721452130882</v>
      </c>
      <c r="BI183">
        <f t="shared" si="192"/>
        <v>27.623135898450354</v>
      </c>
      <c r="BJ183">
        <f t="shared" si="193"/>
        <v>6.8176186588932373</v>
      </c>
      <c r="BK183" s="7">
        <f t="shared" si="194"/>
        <v>3.0010321534714474E-2</v>
      </c>
      <c r="BL183" s="8">
        <f>BL$3*temperature!$I293+BL$4*temperature!$I293^2+BL$5*temperature!$I293^6</f>
        <v>-31.368489583408284</v>
      </c>
      <c r="BM183" s="8">
        <f>BM$3*temperature!$I293+BM$4*temperature!$I293^2+BM$5*temperature!$I293^6</f>
        <v>-27.144761094156419</v>
      </c>
      <c r="BN183" s="8">
        <f>BN$3*temperature!$I293+BN$4*temperature!$I293^2+BN$5*temperature!$I293^6</f>
        <v>-23.617957613032107</v>
      </c>
      <c r="BO183" s="8"/>
      <c r="BP183" s="8"/>
      <c r="BQ183" s="8"/>
    </row>
    <row r="184" spans="1:69" x14ac:dyDescent="0.3">
      <c r="A184">
        <f t="shared" si="141"/>
        <v>2138</v>
      </c>
      <c r="B184" s="4">
        <f t="shared" si="142"/>
        <v>1165.2777277407038</v>
      </c>
      <c r="C184" s="4">
        <f t="shared" si="143"/>
        <v>2963.5288250961903</v>
      </c>
      <c r="D184" s="4">
        <f t="shared" si="144"/>
        <v>4368.0271328954095</v>
      </c>
      <c r="E184" s="11">
        <f t="shared" si="145"/>
        <v>5.7842818823911106E-6</v>
      </c>
      <c r="F184" s="11">
        <f t="shared" si="146"/>
        <v>1.139542317611236E-5</v>
      </c>
      <c r="G184" s="11">
        <f t="shared" si="147"/>
        <v>2.3263351054463962E-5</v>
      </c>
      <c r="H184" s="4">
        <f t="shared" si="148"/>
        <v>163623.51539275917</v>
      </c>
      <c r="I184" s="4">
        <f t="shared" si="149"/>
        <v>68779.932440250966</v>
      </c>
      <c r="J184" s="4">
        <f t="shared" si="150"/>
        <v>26390.65690092972</v>
      </c>
      <c r="K184" s="4">
        <f t="shared" si="151"/>
        <v>140415.89528189151</v>
      </c>
      <c r="L184" s="4">
        <f t="shared" si="152"/>
        <v>23208.794818460556</v>
      </c>
      <c r="M184" s="4">
        <f t="shared" si="153"/>
        <v>6041.779526089229</v>
      </c>
      <c r="N184" s="11">
        <f t="shared" si="154"/>
        <v>-1.7328937349466722E-3</v>
      </c>
      <c r="O184" s="11">
        <f t="shared" si="155"/>
        <v>2.4914936800823906E-3</v>
      </c>
      <c r="P184" s="11">
        <f t="shared" si="156"/>
        <v>3.2833786862846992E-3</v>
      </c>
      <c r="Q184" s="4">
        <f t="shared" si="157"/>
        <v>5782.0094089937411</v>
      </c>
      <c r="R184" s="4">
        <f t="shared" si="158"/>
        <v>8587.9700140585519</v>
      </c>
      <c r="S184" s="4">
        <f t="shared" si="159"/>
        <v>4953.2903632585248</v>
      </c>
      <c r="T184" s="4">
        <f t="shared" si="160"/>
        <v>35.337276522355005</v>
      </c>
      <c r="U184" s="4">
        <f t="shared" si="161"/>
        <v>124.86156513048208</v>
      </c>
      <c r="V184" s="4">
        <f t="shared" si="162"/>
        <v>187.69105982670803</v>
      </c>
      <c r="W184" s="11">
        <f t="shared" si="163"/>
        <v>-1.0734613539272964E-2</v>
      </c>
      <c r="X184" s="11">
        <f t="shared" si="164"/>
        <v>-1.217998157191269E-2</v>
      </c>
      <c r="Y184" s="11">
        <f t="shared" si="165"/>
        <v>-9.7425357312937999E-3</v>
      </c>
      <c r="Z184" s="4">
        <f t="shared" si="178"/>
        <v>7658.5331494908569</v>
      </c>
      <c r="AA184" s="4">
        <f t="shared" si="179"/>
        <v>24606.41537618095</v>
      </c>
      <c r="AB184" s="4">
        <f t="shared" si="180"/>
        <v>38711.586032740619</v>
      </c>
      <c r="AC184" s="12">
        <f t="shared" si="166"/>
        <v>1.3769091436990888</v>
      </c>
      <c r="AD184" s="12">
        <f t="shared" si="167"/>
        <v>2.9867418995329595</v>
      </c>
      <c r="AE184" s="12">
        <f t="shared" si="168"/>
        <v>8.1734501377112441</v>
      </c>
      <c r="AF184" s="11">
        <f t="shared" si="169"/>
        <v>-4.0504037456468023E-3</v>
      </c>
      <c r="AG184" s="11">
        <f t="shared" si="170"/>
        <v>2.9673830763510267E-4</v>
      </c>
      <c r="AH184" s="11">
        <f t="shared" si="171"/>
        <v>9.7937136394747881E-3</v>
      </c>
      <c r="AI184" s="1">
        <f t="shared" si="135"/>
        <v>328575.07161515742</v>
      </c>
      <c r="AJ184" s="1">
        <f t="shared" si="136"/>
        <v>132656.54844144496</v>
      </c>
      <c r="AK184" s="1">
        <f t="shared" si="137"/>
        <v>50613.209449696529</v>
      </c>
      <c r="AL184" s="10">
        <f t="shared" si="172"/>
        <v>66.223161503603805</v>
      </c>
      <c r="AM184" s="10">
        <f t="shared" si="173"/>
        <v>14.898994060090189</v>
      </c>
      <c r="AN184" s="10">
        <f t="shared" si="174"/>
        <v>4.8475250841351736</v>
      </c>
      <c r="AO184" s="7">
        <f t="shared" si="175"/>
        <v>5.6966190534469769E-3</v>
      </c>
      <c r="AP184" s="7">
        <f t="shared" si="176"/>
        <v>7.1762375438170125E-3</v>
      </c>
      <c r="AQ184" s="7">
        <f t="shared" si="177"/>
        <v>6.5097529088900263E-3</v>
      </c>
      <c r="AR184" s="1">
        <f t="shared" si="181"/>
        <v>163623.51539275917</v>
      </c>
      <c r="AS184" s="1">
        <f t="shared" si="182"/>
        <v>68779.932440250966</v>
      </c>
      <c r="AT184" s="1">
        <f t="shared" si="183"/>
        <v>26390.65690092972</v>
      </c>
      <c r="AU184" s="1">
        <f t="shared" si="138"/>
        <v>32724.703078551836</v>
      </c>
      <c r="AV184" s="1">
        <f t="shared" si="139"/>
        <v>13755.986488050194</v>
      </c>
      <c r="AW184" s="1">
        <f t="shared" si="140"/>
        <v>5278.1313801859442</v>
      </c>
      <c r="AX184">
        <v>0.05</v>
      </c>
      <c r="AY184">
        <v>0.05</v>
      </c>
      <c r="AZ184">
        <v>0.05</v>
      </c>
      <c r="BA184">
        <f t="shared" si="184"/>
        <v>0.05</v>
      </c>
      <c r="BB184">
        <f t="shared" si="190"/>
        <v>2.5000000000000006E-4</v>
      </c>
      <c r="BC184">
        <f t="shared" si="185"/>
        <v>2.5000000000000006E-4</v>
      </c>
      <c r="BD184">
        <f t="shared" si="186"/>
        <v>2.5000000000000006E-4</v>
      </c>
      <c r="BE184">
        <f t="shared" si="187"/>
        <v>40.905878848189801</v>
      </c>
      <c r="BF184">
        <f t="shared" si="188"/>
        <v>17.194983110062747</v>
      </c>
      <c r="BG184">
        <f t="shared" si="189"/>
        <v>6.5976642252324318</v>
      </c>
      <c r="BH184">
        <f t="shared" si="191"/>
        <v>213.64863505701086</v>
      </c>
      <c r="BI184">
        <f t="shared" si="192"/>
        <v>27.952032585302963</v>
      </c>
      <c r="BJ184">
        <f t="shared" si="193"/>
        <v>6.817250235784611</v>
      </c>
      <c r="BK184" s="7">
        <f t="shared" si="194"/>
        <v>2.9889051672046446E-2</v>
      </c>
      <c r="BL184" s="8">
        <f>BL$3*temperature!$I294+BL$4*temperature!$I294^2+BL$5*temperature!$I294^6</f>
        <v>-31.874830445266443</v>
      </c>
      <c r="BM184" s="8">
        <f>BM$3*temperature!$I294+BM$4*temperature!$I294^2+BM$5*temperature!$I294^6</f>
        <v>-27.540320229933162</v>
      </c>
      <c r="BN184" s="8">
        <f>BN$3*temperature!$I294+BN$4*temperature!$I294^2+BN$5*temperature!$I294^6</f>
        <v>-23.929763571708094</v>
      </c>
      <c r="BO184" s="8"/>
      <c r="BP184" s="8"/>
      <c r="BQ184" s="8"/>
    </row>
    <row r="185" spans="1:69" x14ac:dyDescent="0.3">
      <c r="A185">
        <f t="shared" si="141"/>
        <v>2139</v>
      </c>
      <c r="B185" s="4">
        <f t="shared" si="142"/>
        <v>1165.28413102081</v>
      </c>
      <c r="C185" s="4">
        <f t="shared" si="143"/>
        <v>2963.560907227994</v>
      </c>
      <c r="D185" s="4">
        <f t="shared" si="144"/>
        <v>4368.1236670965873</v>
      </c>
      <c r="E185" s="11">
        <f t="shared" si="145"/>
        <v>5.4950677882715551E-6</v>
      </c>
      <c r="F185" s="11">
        <f t="shared" si="146"/>
        <v>1.0825652017306742E-5</v>
      </c>
      <c r="G185" s="11">
        <f t="shared" si="147"/>
        <v>2.2100183501740762E-5</v>
      </c>
      <c r="H185" s="4">
        <f t="shared" si="148"/>
        <v>163319.39671003589</v>
      </c>
      <c r="I185" s="4">
        <f t="shared" si="149"/>
        <v>68943.813512391236</v>
      </c>
      <c r="J185" s="4">
        <f t="shared" si="150"/>
        <v>26475.366063799484</v>
      </c>
      <c r="K185" s="4">
        <f t="shared" si="151"/>
        <v>140154.14126249633</v>
      </c>
      <c r="L185" s="4">
        <f t="shared" si="152"/>
        <v>23263.842273070997</v>
      </c>
      <c r="M185" s="4">
        <f t="shared" si="153"/>
        <v>6061.0385789276843</v>
      </c>
      <c r="N185" s="11">
        <f t="shared" si="154"/>
        <v>-1.8641338209588465E-3</v>
      </c>
      <c r="O185" s="11">
        <f t="shared" si="155"/>
        <v>2.371835980326642E-3</v>
      </c>
      <c r="P185" s="11">
        <f t="shared" si="156"/>
        <v>3.1876457516022416E-3</v>
      </c>
      <c r="Q185" s="4">
        <f t="shared" si="157"/>
        <v>5709.3104084710294</v>
      </c>
      <c r="R185" s="4">
        <f t="shared" si="158"/>
        <v>8503.5819124805203</v>
      </c>
      <c r="S185" s="4">
        <f t="shared" si="159"/>
        <v>4920.7770094011903</v>
      </c>
      <c r="T185" s="4">
        <f t="shared" si="160"/>
        <v>34.957944515357099</v>
      </c>
      <c r="U185" s="4">
        <f t="shared" si="161"/>
        <v>123.34075356815264</v>
      </c>
      <c r="V185" s="4">
        <f t="shared" si="162"/>
        <v>185.86247296990192</v>
      </c>
      <c r="W185" s="11">
        <f t="shared" si="163"/>
        <v>-1.0734613539272964E-2</v>
      </c>
      <c r="X185" s="11">
        <f t="shared" si="164"/>
        <v>-1.217998157191269E-2</v>
      </c>
      <c r="Y185" s="11">
        <f t="shared" si="165"/>
        <v>-9.7425357312937999E-3</v>
      </c>
      <c r="Z185" s="4">
        <f t="shared" si="178"/>
        <v>7532.6023813648326</v>
      </c>
      <c r="AA185" s="4">
        <f t="shared" si="179"/>
        <v>24374.778164045816</v>
      </c>
      <c r="AB185" s="4">
        <f t="shared" si="180"/>
        <v>38837.876173129836</v>
      </c>
      <c r="AC185" s="12">
        <f t="shared" si="166"/>
        <v>1.3713321057460346</v>
      </c>
      <c r="AD185" s="12">
        <f t="shared" si="167"/>
        <v>2.9876281802695699</v>
      </c>
      <c r="AE185" s="12">
        <f t="shared" si="168"/>
        <v>8.2534985678065134</v>
      </c>
      <c r="AF185" s="11">
        <f t="shared" si="169"/>
        <v>-4.0504037456468023E-3</v>
      </c>
      <c r="AG185" s="11">
        <f t="shared" si="170"/>
        <v>2.9673830763510267E-4</v>
      </c>
      <c r="AH185" s="11">
        <f t="shared" si="171"/>
        <v>9.7937136394747881E-3</v>
      </c>
      <c r="AI185" s="1">
        <f t="shared" ref="AI185:AI248" si="195">(1-$AI$5)*AI184+AU184</f>
        <v>328442.26753219357</v>
      </c>
      <c r="AJ185" s="1">
        <f t="shared" ref="AJ185:AJ248" si="196">(1-$AI$5)*AJ184+AV184</f>
        <v>133146.88008535065</v>
      </c>
      <c r="AK185" s="1">
        <f t="shared" ref="AK185:AK248" si="197">(1-$AI$5)*AK184+AW184</f>
        <v>50830.019884912821</v>
      </c>
      <c r="AL185" s="10">
        <f t="shared" si="172"/>
        <v>66.596637145968728</v>
      </c>
      <c r="AM185" s="10">
        <f t="shared" si="173"/>
        <v>15.004843593423924</v>
      </c>
      <c r="AN185" s="10">
        <f t="shared" si="174"/>
        <v>4.8787657127473665</v>
      </c>
      <c r="AO185" s="7">
        <f t="shared" si="175"/>
        <v>5.6396528629125073E-3</v>
      </c>
      <c r="AP185" s="7">
        <f t="shared" si="176"/>
        <v>7.104475168378842E-3</v>
      </c>
      <c r="AQ185" s="7">
        <f t="shared" si="177"/>
        <v>6.444655379801126E-3</v>
      </c>
      <c r="AR185" s="1">
        <f t="shared" si="181"/>
        <v>163319.39671003589</v>
      </c>
      <c r="AS185" s="1">
        <f t="shared" si="182"/>
        <v>68943.813512391236</v>
      </c>
      <c r="AT185" s="1">
        <f t="shared" si="183"/>
        <v>26475.366063799484</v>
      </c>
      <c r="AU185" s="1">
        <f t="shared" ref="AU185:AU248" si="198">$AU$5*AR185</f>
        <v>32663.879342007178</v>
      </c>
      <c r="AV185" s="1">
        <f t="shared" ref="AV185:AV248" si="199">$AU$5*AS185</f>
        <v>13788.762702478249</v>
      </c>
      <c r="AW185" s="1">
        <f t="shared" ref="AW185:AW248" si="200">$AU$5*AT185</f>
        <v>5295.0732127598967</v>
      </c>
      <c r="AX185">
        <v>0.05</v>
      </c>
      <c r="AY185">
        <v>0.05</v>
      </c>
      <c r="AZ185">
        <v>0.05</v>
      </c>
      <c r="BA185">
        <f t="shared" si="184"/>
        <v>5.000000000000001E-2</v>
      </c>
      <c r="BB185">
        <f t="shared" si="190"/>
        <v>2.5000000000000006E-4</v>
      </c>
      <c r="BC185">
        <f t="shared" si="185"/>
        <v>2.5000000000000006E-4</v>
      </c>
      <c r="BD185">
        <f t="shared" si="186"/>
        <v>2.5000000000000006E-4</v>
      </c>
      <c r="BE185">
        <f t="shared" si="187"/>
        <v>40.829849177508983</v>
      </c>
      <c r="BF185">
        <f t="shared" si="188"/>
        <v>17.235953378097815</v>
      </c>
      <c r="BG185">
        <f t="shared" si="189"/>
        <v>6.6188415159498728</v>
      </c>
      <c r="BH185">
        <f t="shared" si="191"/>
        <v>216.81669686173464</v>
      </c>
      <c r="BI185">
        <f t="shared" si="192"/>
        <v>28.284898860777037</v>
      </c>
      <c r="BJ185">
        <f t="shared" si="193"/>
        <v>6.8168933712489128</v>
      </c>
      <c r="BK185" s="7">
        <f t="shared" si="194"/>
        <v>2.9769546959287546E-2</v>
      </c>
      <c r="BL185" s="8">
        <f>BL$3*temperature!$I295+BL$4*temperature!$I295^2+BL$5*temperature!$I295^6</f>
        <v>-32.380463672715209</v>
      </c>
      <c r="BM185" s="8">
        <f>BM$3*temperature!$I295+BM$4*temperature!$I295^2+BM$5*temperature!$I295^6</f>
        <v>-27.935174492653783</v>
      </c>
      <c r="BN185" s="8">
        <f>BN$3*temperature!$I295+BN$4*temperature!$I295^2+BN$5*temperature!$I295^6</f>
        <v>-24.240885963636604</v>
      </c>
      <c r="BO185" s="8"/>
      <c r="BP185" s="8"/>
      <c r="BQ185" s="8"/>
    </row>
    <row r="186" spans="1:69" x14ac:dyDescent="0.3">
      <c r="A186">
        <f t="shared" ref="A186:A249" si="201">1+A185</f>
        <v>2140</v>
      </c>
      <c r="B186" s="4">
        <f t="shared" ref="B186:B249" si="202">B185*(1+E186)</f>
        <v>1165.2902141703378</v>
      </c>
      <c r="C186" s="4">
        <f t="shared" ref="C186:C249" si="203">C185*(1+F186)</f>
        <v>2963.5913855831523</v>
      </c>
      <c r="D186" s="4">
        <f t="shared" ref="D186:D249" si="204">D185*(1+G186)</f>
        <v>4368.2153766144584</v>
      </c>
      <c r="E186" s="11">
        <f t="shared" ref="E186:E249" si="205">E185*$E$5</f>
        <v>5.2203143988579772E-6</v>
      </c>
      <c r="F186" s="11">
        <f t="shared" ref="F186:F249" si="206">F185*$E$5</f>
        <v>1.0284369416441405E-5</v>
      </c>
      <c r="G186" s="11">
        <f t="shared" ref="G186:G249" si="207">G185*$E$5</f>
        <v>2.0995174326653724E-5</v>
      </c>
      <c r="H186" s="4">
        <f t="shared" ref="H186:H249" si="208">AR186</f>
        <v>162994.63395854059</v>
      </c>
      <c r="I186" s="4">
        <f t="shared" ref="I186:I249" si="209">AS186</f>
        <v>69099.926619023041</v>
      </c>
      <c r="J186" s="4">
        <f t="shared" ref="J186:J249" si="210">AT186</f>
        <v>26557.826296632084</v>
      </c>
      <c r="K186" s="4">
        <f t="shared" ref="K186:K249" si="211">H186/B186*1000</f>
        <v>139874.71273376251</v>
      </c>
      <c r="L186" s="4">
        <f t="shared" ref="L186:L249" si="212">I186/C186*1000</f>
        <v>23316.28002266787</v>
      </c>
      <c r="M186" s="4">
        <f t="shared" ref="M186:M249" si="213">J186/D186*1000</f>
        <v>6079.7886566700063</v>
      </c>
      <c r="N186" s="11">
        <f t="shared" ref="N186:N249" si="214">K186/K185-1</f>
        <v>-1.9937229554314317E-3</v>
      </c>
      <c r="O186" s="11">
        <f t="shared" ref="O186:O249" si="215">L186/L185-1</f>
        <v>2.2540450963068892E-3</v>
      </c>
      <c r="P186" s="11">
        <f t="shared" ref="P186:P249" si="216">M186/M185-1</f>
        <v>3.0935420552362647E-3</v>
      </c>
      <c r="Q186" s="4">
        <f t="shared" ref="Q186:Q249" si="217">T186*H186/1000</f>
        <v>5636.7919998910002</v>
      </c>
      <c r="R186" s="4">
        <f t="shared" ref="R186:R249" si="218">U186*I186/1000</f>
        <v>8419.0290228418799</v>
      </c>
      <c r="S186" s="4">
        <f t="shared" ref="S186:S249" si="219">V186*J186/1000</f>
        <v>4888.0131096943942</v>
      </c>
      <c r="T186" s="4">
        <f t="shared" ref="T186:T249" si="220">T185*(1+W186)</f>
        <v>34.582684490857396</v>
      </c>
      <c r="U186" s="4">
        <f t="shared" ref="U186:U249" si="221">U185*(1+X186)</f>
        <v>121.83846546262671</v>
      </c>
      <c r="V186" s="4">
        <f t="shared" ref="V186:V249" si="222">V185*(1+Y186)</f>
        <v>184.05170118588603</v>
      </c>
      <c r="W186" s="11">
        <f t="shared" ref="W186:W249" si="223">T$5-1</f>
        <v>-1.0734613539272964E-2</v>
      </c>
      <c r="X186" s="11">
        <f t="shared" ref="X186:X249" si="224">U$5-1</f>
        <v>-1.217998157191269E-2</v>
      </c>
      <c r="Y186" s="11">
        <f t="shared" ref="Y186:Y249" si="225">V$5-1</f>
        <v>-9.7425357312937999E-3</v>
      </c>
      <c r="Z186" s="4">
        <f t="shared" si="178"/>
        <v>7407.7661633913985</v>
      </c>
      <c r="AA186" s="4">
        <f t="shared" si="179"/>
        <v>24142.425764575688</v>
      </c>
      <c r="AB186" s="4">
        <f t="shared" si="180"/>
        <v>38960.815011364204</v>
      </c>
      <c r="AC186" s="12">
        <f t="shared" ref="AC186:AC249" si="226">AC185*(1+AF186)</f>
        <v>1.365777657048395</v>
      </c>
      <c r="AD186" s="12">
        <f t="shared" ref="AD186:AD249" si="227">AD185*(1+AG186)</f>
        <v>2.9885147239996259</v>
      </c>
      <c r="AE186" s="12">
        <f t="shared" ref="AE186:AE249" si="228">AE185*(1+AH186)</f>
        <v>8.3343309693034264</v>
      </c>
      <c r="AF186" s="11">
        <f t="shared" ref="AF186:AF249" si="229">AC$5-1</f>
        <v>-4.0504037456468023E-3</v>
      </c>
      <c r="AG186" s="11">
        <f t="shared" ref="AG186:AG249" si="230">AD$5-1</f>
        <v>2.9673830763510267E-4</v>
      </c>
      <c r="AH186" s="11">
        <f t="shared" ref="AH186:AH249" si="231">AE$5-1</f>
        <v>9.7937136394747881E-3</v>
      </c>
      <c r="AI186" s="1">
        <f t="shared" si="195"/>
        <v>328261.92012098141</v>
      </c>
      <c r="AJ186" s="1">
        <f t="shared" si="196"/>
        <v>133620.95477929385</v>
      </c>
      <c r="AK186" s="1">
        <f t="shared" si="197"/>
        <v>51042.091109181434</v>
      </c>
      <c r="AL186" s="10">
        <f t="shared" ref="AL186:AL249" si="232">AL185*(1+AO186)</f>
        <v>66.968463242155934</v>
      </c>
      <c r="AM186" s="10">
        <f t="shared" ref="AM186:AM249" si="233">AM185*(1+AP186)</f>
        <v>15.110379116751664</v>
      </c>
      <c r="AN186" s="10">
        <f t="shared" ref="AN186:AN249" si="234">AN185*(1+AQ186)</f>
        <v>4.9098932568078393</v>
      </c>
      <c r="AO186" s="7">
        <f t="shared" ref="AO186:AO249" si="235">AO$5*AO185</f>
        <v>5.5832563342833822E-3</v>
      </c>
      <c r="AP186" s="7">
        <f t="shared" ref="AP186:AP249" si="236">AP$5*AP185</f>
        <v>7.0334304166950537E-3</v>
      </c>
      <c r="AQ186" s="7">
        <f t="shared" ref="AQ186:AQ249" si="237">AQ$5*AQ185</f>
        <v>6.3802088260031149E-3</v>
      </c>
      <c r="AR186" s="1">
        <f t="shared" si="181"/>
        <v>162994.63395854059</v>
      </c>
      <c r="AS186" s="1">
        <f t="shared" si="182"/>
        <v>69099.926619023041</v>
      </c>
      <c r="AT186" s="1">
        <f t="shared" si="183"/>
        <v>26557.826296632084</v>
      </c>
      <c r="AU186" s="1">
        <f t="shared" si="198"/>
        <v>32598.92679170812</v>
      </c>
      <c r="AV186" s="1">
        <f t="shared" si="199"/>
        <v>13819.985323804609</v>
      </c>
      <c r="AW186" s="1">
        <f t="shared" si="200"/>
        <v>5311.5652593264167</v>
      </c>
      <c r="AX186">
        <v>0.05</v>
      </c>
      <c r="AY186">
        <v>0.05</v>
      </c>
      <c r="AZ186">
        <v>0.05</v>
      </c>
      <c r="BA186">
        <f t="shared" si="184"/>
        <v>0.05</v>
      </c>
      <c r="BB186">
        <f t="shared" si="190"/>
        <v>2.5000000000000006E-4</v>
      </c>
      <c r="BC186">
        <f t="shared" si="185"/>
        <v>2.5000000000000006E-4</v>
      </c>
      <c r="BD186">
        <f t="shared" si="186"/>
        <v>2.5000000000000006E-4</v>
      </c>
      <c r="BE186">
        <f t="shared" si="187"/>
        <v>40.748658489635162</v>
      </c>
      <c r="BF186">
        <f t="shared" si="188"/>
        <v>17.274981654755763</v>
      </c>
      <c r="BG186">
        <f t="shared" si="189"/>
        <v>6.6394565741580225</v>
      </c>
      <c r="BH186">
        <f t="shared" si="191"/>
        <v>220.03209923667325</v>
      </c>
      <c r="BI186">
        <f t="shared" si="192"/>
        <v>28.621782787218404</v>
      </c>
      <c r="BJ186">
        <f t="shared" si="193"/>
        <v>6.8165479312703354</v>
      </c>
      <c r="BK186" s="7">
        <f t="shared" si="194"/>
        <v>2.9651795280600551E-2</v>
      </c>
      <c r="BL186" s="8">
        <f>BL$3*temperature!$I296+BL$4*temperature!$I296^2+BL$5*temperature!$I296^6</f>
        <v>-32.885300033147622</v>
      </c>
      <c r="BM186" s="8">
        <f>BM$3*temperature!$I296+BM$4*temperature!$I296^2+BM$5*temperature!$I296^6</f>
        <v>-28.329258049641012</v>
      </c>
      <c r="BN186" s="8">
        <f>BN$3*temperature!$I296+BN$4*temperature!$I296^2+BN$5*temperature!$I296^6</f>
        <v>-24.551276156966125</v>
      </c>
      <c r="BO186" s="8"/>
      <c r="BP186" s="8"/>
      <c r="BQ186" s="8"/>
    </row>
    <row r="187" spans="1:69" x14ac:dyDescent="0.3">
      <c r="A187">
        <f t="shared" si="201"/>
        <v>2141</v>
      </c>
      <c r="B187" s="4">
        <f t="shared" si="202"/>
        <v>1165.2959931925573</v>
      </c>
      <c r="C187" s="4">
        <f t="shared" si="203"/>
        <v>2963.6203403183304</v>
      </c>
      <c r="D187" s="4">
        <f t="shared" si="204"/>
        <v>4368.3025024856197</v>
      </c>
      <c r="E187" s="11">
        <f t="shared" si="205"/>
        <v>4.9592986789150782E-6</v>
      </c>
      <c r="F187" s="11">
        <f t="shared" si="206"/>
        <v>9.7701509456193339E-6</v>
      </c>
      <c r="G187" s="11">
        <f t="shared" si="207"/>
        <v>1.9945415610321037E-5</v>
      </c>
      <c r="H187" s="4">
        <f t="shared" si="208"/>
        <v>162649.61897730373</v>
      </c>
      <c r="I187" s="4">
        <f t="shared" si="209"/>
        <v>69248.346065306963</v>
      </c>
      <c r="J187" s="4">
        <f t="shared" si="210"/>
        <v>26638.058971675844</v>
      </c>
      <c r="K187" s="4">
        <f t="shared" si="211"/>
        <v>139577.94408242422</v>
      </c>
      <c r="L187" s="4">
        <f t="shared" si="212"/>
        <v>23366.132673346689</v>
      </c>
      <c r="M187" s="4">
        <f t="shared" si="213"/>
        <v>6098.0344095946766</v>
      </c>
      <c r="N187" s="11">
        <f t="shared" si="214"/>
        <v>-2.1216747869442498E-3</v>
      </c>
      <c r="O187" s="11">
        <f t="shared" si="215"/>
        <v>2.1381048190514118E-3</v>
      </c>
      <c r="P187" s="11">
        <f t="shared" si="216"/>
        <v>3.0010505224804529E-3</v>
      </c>
      <c r="Q187" s="4">
        <f t="shared" si="217"/>
        <v>5564.479752446523</v>
      </c>
      <c r="R187" s="4">
        <f t="shared" si="218"/>
        <v>8334.348349057027</v>
      </c>
      <c r="S187" s="4">
        <f t="shared" si="219"/>
        <v>4855.0145600119813</v>
      </c>
      <c r="T187" s="4">
        <f t="shared" si="220"/>
        <v>34.211452737697435</v>
      </c>
      <c r="U187" s="4">
        <f t="shared" si="221"/>
        <v>120.35447519854181</v>
      </c>
      <c r="V187" s="4">
        <f t="shared" si="222"/>
        <v>182.25857091067712</v>
      </c>
      <c r="W187" s="11">
        <f t="shared" si="223"/>
        <v>-1.0734613539272964E-2</v>
      </c>
      <c r="X187" s="11">
        <f t="shared" si="224"/>
        <v>-1.217998157191269E-2</v>
      </c>
      <c r="Y187" s="11">
        <f t="shared" si="225"/>
        <v>-9.7425357312937999E-3</v>
      </c>
      <c r="Z187" s="4">
        <f t="shared" si="178"/>
        <v>7284.0510083856134</v>
      </c>
      <c r="AA187" s="4">
        <f t="shared" si="179"/>
        <v>23909.465336305831</v>
      </c>
      <c r="AB187" s="4">
        <f t="shared" si="180"/>
        <v>39080.433545838459</v>
      </c>
      <c r="AC187" s="12">
        <f t="shared" si="226"/>
        <v>1.3602457061105655</v>
      </c>
      <c r="AD187" s="12">
        <f t="shared" si="227"/>
        <v>2.9894015308011683</v>
      </c>
      <c r="AE187" s="12">
        <f t="shared" si="228"/>
        <v>8.4159550201933904</v>
      </c>
      <c r="AF187" s="11">
        <f t="shared" si="229"/>
        <v>-4.0504037456468023E-3</v>
      </c>
      <c r="AG187" s="11">
        <f t="shared" si="230"/>
        <v>2.9673830763510267E-4</v>
      </c>
      <c r="AH187" s="11">
        <f t="shared" si="231"/>
        <v>9.7937136394747881E-3</v>
      </c>
      <c r="AI187" s="1">
        <f t="shared" si="195"/>
        <v>328034.65490059135</v>
      </c>
      <c r="AJ187" s="1">
        <f t="shared" si="196"/>
        <v>134078.84462516909</v>
      </c>
      <c r="AK187" s="1">
        <f t="shared" si="197"/>
        <v>51249.447257589709</v>
      </c>
      <c r="AL187" s="10">
        <f t="shared" si="232"/>
        <v>67.338626317783991</v>
      </c>
      <c r="AM187" s="10">
        <f t="shared" si="233"/>
        <v>15.215594138838345</v>
      </c>
      <c r="AN187" s="10">
        <f t="shared" si="234"/>
        <v>4.9409061396567395</v>
      </c>
      <c r="AO187" s="7">
        <f t="shared" si="235"/>
        <v>5.5274237709405484E-3</v>
      </c>
      <c r="AP187" s="7">
        <f t="shared" si="236"/>
        <v>6.9630961125281034E-3</v>
      </c>
      <c r="AQ187" s="7">
        <f t="shared" si="237"/>
        <v>6.3164067377430837E-3</v>
      </c>
      <c r="AR187" s="1">
        <f t="shared" si="181"/>
        <v>162649.61897730373</v>
      </c>
      <c r="AS187" s="1">
        <f t="shared" si="182"/>
        <v>69248.346065306963</v>
      </c>
      <c r="AT187" s="1">
        <f t="shared" si="183"/>
        <v>26638.058971675844</v>
      </c>
      <c r="AU187" s="1">
        <f t="shared" si="198"/>
        <v>32529.923795460749</v>
      </c>
      <c r="AV187" s="1">
        <f t="shared" si="199"/>
        <v>13849.669213061394</v>
      </c>
      <c r="AW187" s="1">
        <f t="shared" si="200"/>
        <v>5327.6117943351692</v>
      </c>
      <c r="AX187">
        <v>0.05</v>
      </c>
      <c r="AY187">
        <v>0.05</v>
      </c>
      <c r="AZ187">
        <v>0.05</v>
      </c>
      <c r="BA187">
        <f t="shared" si="184"/>
        <v>0.05</v>
      </c>
      <c r="BB187">
        <f t="shared" si="190"/>
        <v>2.5000000000000006E-4</v>
      </c>
      <c r="BC187">
        <f t="shared" si="185"/>
        <v>2.5000000000000006E-4</v>
      </c>
      <c r="BD187">
        <f t="shared" si="186"/>
        <v>2.5000000000000006E-4</v>
      </c>
      <c r="BE187">
        <f t="shared" si="187"/>
        <v>40.66240474432594</v>
      </c>
      <c r="BF187">
        <f t="shared" si="188"/>
        <v>17.312086516326744</v>
      </c>
      <c r="BG187">
        <f t="shared" si="189"/>
        <v>6.6595147429189625</v>
      </c>
      <c r="BH187">
        <f t="shared" si="191"/>
        <v>223.2955518708707</v>
      </c>
      <c r="BI187">
        <f t="shared" si="192"/>
        <v>28.962732997695003</v>
      </c>
      <c r="BJ187">
        <f t="shared" si="193"/>
        <v>6.8162137813623218</v>
      </c>
      <c r="BK187" s="7">
        <f t="shared" si="194"/>
        <v>2.9535784079516264E-2</v>
      </c>
      <c r="BL187" s="8">
        <f>BL$3*temperature!$I297+BL$4*temperature!$I297^2+BL$5*temperature!$I297^6</f>
        <v>-33.389252592681558</v>
      </c>
      <c r="BM187" s="8">
        <f>BM$3*temperature!$I297+BM$4*temperature!$I297^2+BM$5*temperature!$I297^6</f>
        <v>-28.722506827009099</v>
      </c>
      <c r="BN187" s="8">
        <f>BN$3*temperature!$I297+BN$4*temperature!$I297^2+BN$5*temperature!$I297^6</f>
        <v>-24.860886875112456</v>
      </c>
      <c r="BO187" s="8"/>
      <c r="BP187" s="8"/>
      <c r="BQ187" s="8"/>
    </row>
    <row r="188" spans="1:69" x14ac:dyDescent="0.3">
      <c r="A188">
        <f t="shared" si="201"/>
        <v>2142</v>
      </c>
      <c r="B188" s="4">
        <f t="shared" si="202"/>
        <v>1165.3014832908927</v>
      </c>
      <c r="C188" s="4">
        <f t="shared" si="203"/>
        <v>2963.6478475854969</v>
      </c>
      <c r="D188" s="4">
        <f t="shared" si="204"/>
        <v>4368.3852737140969</v>
      </c>
      <c r="E188" s="11">
        <f t="shared" si="205"/>
        <v>4.7113337449693239E-6</v>
      </c>
      <c r="F188" s="11">
        <f t="shared" si="206"/>
        <v>9.2816433983383671E-6</v>
      </c>
      <c r="G188" s="11">
        <f t="shared" si="207"/>
        <v>1.8948144829804984E-5</v>
      </c>
      <c r="H188" s="4">
        <f t="shared" si="208"/>
        <v>162284.74665878006</v>
      </c>
      <c r="I188" s="4">
        <f t="shared" si="209"/>
        <v>69389.148662437379</v>
      </c>
      <c r="J188" s="4">
        <f t="shared" si="210"/>
        <v>26716.086032749427</v>
      </c>
      <c r="K188" s="4">
        <f t="shared" si="211"/>
        <v>139264.17239294728</v>
      </c>
      <c r="L188" s="4">
        <f t="shared" si="212"/>
        <v>23413.425693936333</v>
      </c>
      <c r="M188" s="4">
        <f t="shared" si="213"/>
        <v>6115.7806280293644</v>
      </c>
      <c r="N188" s="11">
        <f t="shared" si="214"/>
        <v>-2.2480033757457107E-3</v>
      </c>
      <c r="O188" s="11">
        <f t="shared" si="215"/>
        <v>2.0239986330126136E-3</v>
      </c>
      <c r="P188" s="11">
        <f t="shared" si="216"/>
        <v>2.910153869706944E-3</v>
      </c>
      <c r="Q188" s="4">
        <f t="shared" si="217"/>
        <v>5492.3983988400005</v>
      </c>
      <c r="R188" s="4">
        <f t="shared" si="218"/>
        <v>8249.5759577558274</v>
      </c>
      <c r="S188" s="4">
        <f t="shared" si="219"/>
        <v>4821.7969582475853</v>
      </c>
      <c r="T188" s="4">
        <f t="shared" si="220"/>
        <v>33.844206013941154</v>
      </c>
      <c r="U188" s="4">
        <f t="shared" si="221"/>
        <v>118.88855990852635</v>
      </c>
      <c r="V188" s="4">
        <f t="shared" si="222"/>
        <v>180.48291027124532</v>
      </c>
      <c r="W188" s="11">
        <f t="shared" si="223"/>
        <v>-1.0734613539272964E-2</v>
      </c>
      <c r="X188" s="11">
        <f t="shared" si="224"/>
        <v>-1.217998157191269E-2</v>
      </c>
      <c r="Y188" s="11">
        <f t="shared" si="225"/>
        <v>-9.7425357312937999E-3</v>
      </c>
      <c r="Z188" s="4">
        <f t="shared" si="178"/>
        <v>7161.4818451708898</v>
      </c>
      <c r="AA188" s="4">
        <f t="shared" si="179"/>
        <v>23676.00151973946</v>
      </c>
      <c r="AB188" s="4">
        <f t="shared" si="180"/>
        <v>39196.763664823935</v>
      </c>
      <c r="AC188" s="12">
        <f t="shared" si="226"/>
        <v>1.3547361618075353</v>
      </c>
      <c r="AD188" s="12">
        <f t="shared" si="227"/>
        <v>2.99028860075226</v>
      </c>
      <c r="AE188" s="12">
        <f t="shared" si="228"/>
        <v>8.4983784736638643</v>
      </c>
      <c r="AF188" s="11">
        <f t="shared" si="229"/>
        <v>-4.0504037456468023E-3</v>
      </c>
      <c r="AG188" s="11">
        <f t="shared" si="230"/>
        <v>2.9673830763510267E-4</v>
      </c>
      <c r="AH188" s="11">
        <f t="shared" si="231"/>
        <v>9.7937136394747881E-3</v>
      </c>
      <c r="AI188" s="1">
        <f t="shared" si="195"/>
        <v>327761.11320599297</v>
      </c>
      <c r="AJ188" s="1">
        <f t="shared" si="196"/>
        <v>134520.62937571359</v>
      </c>
      <c r="AK188" s="1">
        <f t="shared" si="197"/>
        <v>51452.114326165909</v>
      </c>
      <c r="AL188" s="10">
        <f t="shared" si="232"/>
        <v>67.707113350357275</v>
      </c>
      <c r="AM188" s="10">
        <f t="shared" si="233"/>
        <v>15.320482306792314</v>
      </c>
      <c r="AN188" s="10">
        <f t="shared" si="234"/>
        <v>4.9718028247595125</v>
      </c>
      <c r="AO188" s="7">
        <f t="shared" si="235"/>
        <v>5.4721495332311432E-3</v>
      </c>
      <c r="AP188" s="7">
        <f t="shared" si="236"/>
        <v>6.8934651514028222E-3</v>
      </c>
      <c r="AQ188" s="7">
        <f t="shared" si="237"/>
        <v>6.2532426703656527E-3</v>
      </c>
      <c r="AR188" s="1">
        <f t="shared" si="181"/>
        <v>162284.74665878006</v>
      </c>
      <c r="AS188" s="1">
        <f t="shared" si="182"/>
        <v>69389.148662437379</v>
      </c>
      <c r="AT188" s="1">
        <f t="shared" si="183"/>
        <v>26716.086032749427</v>
      </c>
      <c r="AU188" s="1">
        <f t="shared" si="198"/>
        <v>32456.949331756012</v>
      </c>
      <c r="AV188" s="1">
        <f t="shared" si="199"/>
        <v>13877.829732487477</v>
      </c>
      <c r="AW188" s="1">
        <f t="shared" si="200"/>
        <v>5343.2172065498853</v>
      </c>
      <c r="AX188">
        <v>0.05</v>
      </c>
      <c r="AY188">
        <v>0.05</v>
      </c>
      <c r="AZ188">
        <v>0.05</v>
      </c>
      <c r="BA188">
        <f t="shared" si="184"/>
        <v>0.05</v>
      </c>
      <c r="BB188">
        <f t="shared" si="190"/>
        <v>2.5000000000000006E-4</v>
      </c>
      <c r="BC188">
        <f t="shared" si="185"/>
        <v>2.5000000000000006E-4</v>
      </c>
      <c r="BD188">
        <f t="shared" si="186"/>
        <v>2.5000000000000006E-4</v>
      </c>
      <c r="BE188">
        <f t="shared" si="187"/>
        <v>40.571186664695027</v>
      </c>
      <c r="BF188">
        <f t="shared" si="188"/>
        <v>17.347287165609348</v>
      </c>
      <c r="BG188">
        <f t="shared" si="189"/>
        <v>6.6790215081873585</v>
      </c>
      <c r="BH188">
        <f t="shared" si="191"/>
        <v>226.6077749931203</v>
      </c>
      <c r="BI188">
        <f t="shared" si="192"/>
        <v>29.307798702659053</v>
      </c>
      <c r="BJ188">
        <f t="shared" si="193"/>
        <v>6.8158907865970209</v>
      </c>
      <c r="BK188" s="7">
        <f t="shared" si="194"/>
        <v>2.9421500374710891E-2</v>
      </c>
      <c r="BL188" s="8">
        <f>BL$3*temperature!$I298+BL$4*temperature!$I298^2+BL$5*temperature!$I298^6</f>
        <v>-33.892236722760501</v>
      </c>
      <c r="BM188" s="8">
        <f>BM$3*temperature!$I298+BM$4*temperature!$I298^2+BM$5*temperature!$I298^6</f>
        <v>-29.114858512828135</v>
      </c>
      <c r="BN188" s="8">
        <f>BN$3*temperature!$I298+BN$4*temperature!$I298^2+BN$5*temperature!$I298^6</f>
        <v>-25.169672197576887</v>
      </c>
      <c r="BO188" s="8"/>
      <c r="BP188" s="8"/>
      <c r="BQ188" s="8"/>
    </row>
    <row r="189" spans="1:69" x14ac:dyDescent="0.3">
      <c r="A189">
        <f t="shared" si="201"/>
        <v>2143</v>
      </c>
      <c r="B189" s="4">
        <f t="shared" si="202"/>
        <v>1165.3066989088838</v>
      </c>
      <c r="C189" s="4">
        <f t="shared" si="203"/>
        <v>2963.6739797318528</v>
      </c>
      <c r="D189" s="4">
        <f t="shared" si="204"/>
        <v>4368.4639078710934</v>
      </c>
      <c r="E189" s="11">
        <f t="shared" si="205"/>
        <v>4.4757670577208579E-6</v>
      </c>
      <c r="F189" s="11">
        <f t="shared" si="206"/>
        <v>8.8175612284214485E-6</v>
      </c>
      <c r="G189" s="11">
        <f t="shared" si="207"/>
        <v>1.8000737588314733E-5</v>
      </c>
      <c r="H189" s="4">
        <f t="shared" si="208"/>
        <v>161900.41450365382</v>
      </c>
      <c r="I189" s="4">
        <f t="shared" si="209"/>
        <v>69522.413585747694</v>
      </c>
      <c r="J189" s="4">
        <f t="shared" si="210"/>
        <v>26791.929958867164</v>
      </c>
      <c r="K189" s="4">
        <f t="shared" si="211"/>
        <v>138933.73706273781</v>
      </c>
      <c r="L189" s="4">
        <f t="shared" si="212"/>
        <v>23458.185367621962</v>
      </c>
      <c r="M189" s="4">
        <f t="shared" si="213"/>
        <v>6133.0322337317457</v>
      </c>
      <c r="N189" s="11">
        <f t="shared" si="214"/>
        <v>-2.3727231816458305E-3</v>
      </c>
      <c r="O189" s="11">
        <f t="shared" si="215"/>
        <v>1.9117097288852136E-3</v>
      </c>
      <c r="P189" s="11">
        <f t="shared" si="216"/>
        <v>2.8208346164861897E-3</v>
      </c>
      <c r="Q189" s="4">
        <f t="shared" si="217"/>
        <v>5420.5718375795886</v>
      </c>
      <c r="R189" s="4">
        <f t="shared" si="218"/>
        <v>8164.7469737656274</v>
      </c>
      <c r="S189" s="4">
        <f t="shared" si="219"/>
        <v>4788.3756005878331</v>
      </c>
      <c r="T189" s="4">
        <f t="shared" si="220"/>
        <v>33.480901541837959</v>
      </c>
      <c r="U189" s="4">
        <f t="shared" si="221"/>
        <v>117.44049943972925</v>
      </c>
      <c r="V189" s="4">
        <f t="shared" si="222"/>
        <v>178.72454906903982</v>
      </c>
      <c r="W189" s="11">
        <f t="shared" si="223"/>
        <v>-1.0734613539272964E-2</v>
      </c>
      <c r="X189" s="11">
        <f t="shared" si="224"/>
        <v>-1.217998157191269E-2</v>
      </c>
      <c r="Y189" s="11">
        <f t="shared" si="225"/>
        <v>-9.7425357312937999E-3</v>
      </c>
      <c r="Z189" s="4">
        <f t="shared" si="178"/>
        <v>7040.0820472839168</v>
      </c>
      <c r="AA189" s="4">
        <f t="shared" si="179"/>
        <v>23442.136416476165</v>
      </c>
      <c r="AB189" s="4">
        <f t="shared" si="180"/>
        <v>39309.838091992322</v>
      </c>
      <c r="AC189" s="12">
        <f t="shared" si="226"/>
        <v>1.3492489333833868</v>
      </c>
      <c r="AD189" s="12">
        <f t="shared" si="227"/>
        <v>2.9911759339309878</v>
      </c>
      <c r="AE189" s="12">
        <f t="shared" si="228"/>
        <v>8.5816091588348051</v>
      </c>
      <c r="AF189" s="11">
        <f t="shared" si="229"/>
        <v>-4.0504037456468023E-3</v>
      </c>
      <c r="AG189" s="11">
        <f t="shared" si="230"/>
        <v>2.9673830763510267E-4</v>
      </c>
      <c r="AH189" s="11">
        <f t="shared" si="231"/>
        <v>9.7937136394747881E-3</v>
      </c>
      <c r="AI189" s="1">
        <f t="shared" si="195"/>
        <v>327441.95121714973</v>
      </c>
      <c r="AJ189" s="1">
        <f t="shared" si="196"/>
        <v>134946.39617062971</v>
      </c>
      <c r="AK189" s="1">
        <f t="shared" si="197"/>
        <v>51650.1201000992</v>
      </c>
      <c r="AL189" s="10">
        <f t="shared" si="232"/>
        <v>68.073911764586697</v>
      </c>
      <c r="AM189" s="10">
        <f t="shared" si="233"/>
        <v>15.425037405568027</v>
      </c>
      <c r="AN189" s="10">
        <f t="shared" si="234"/>
        <v>5.0025818154362192</v>
      </c>
      <c r="AO189" s="7">
        <f t="shared" si="235"/>
        <v>5.4174280378988318E-3</v>
      </c>
      <c r="AP189" s="7">
        <f t="shared" si="236"/>
        <v>6.8245304998887941E-3</v>
      </c>
      <c r="AQ189" s="7">
        <f t="shared" si="237"/>
        <v>6.1907102436619963E-3</v>
      </c>
      <c r="AR189" s="1">
        <f t="shared" si="181"/>
        <v>161900.41450365382</v>
      </c>
      <c r="AS189" s="1">
        <f t="shared" si="182"/>
        <v>69522.413585747694</v>
      </c>
      <c r="AT189" s="1">
        <f t="shared" si="183"/>
        <v>26791.929958867164</v>
      </c>
      <c r="AU189" s="1">
        <f t="shared" si="198"/>
        <v>32380.082900730766</v>
      </c>
      <c r="AV189" s="1">
        <f t="shared" si="199"/>
        <v>13904.48271714954</v>
      </c>
      <c r="AW189" s="1">
        <f t="shared" si="200"/>
        <v>5358.3859917734335</v>
      </c>
      <c r="AX189">
        <v>0.05</v>
      </c>
      <c r="AY189">
        <v>0.05</v>
      </c>
      <c r="AZ189">
        <v>0.05</v>
      </c>
      <c r="BA189">
        <f t="shared" si="184"/>
        <v>4.9999999999999996E-2</v>
      </c>
      <c r="BB189">
        <f t="shared" si="190"/>
        <v>2.5000000000000006E-4</v>
      </c>
      <c r="BC189">
        <f t="shared" si="185"/>
        <v>2.5000000000000006E-4</v>
      </c>
      <c r="BD189">
        <f t="shared" si="186"/>
        <v>2.5000000000000006E-4</v>
      </c>
      <c r="BE189">
        <f t="shared" si="187"/>
        <v>40.475103625913469</v>
      </c>
      <c r="BF189">
        <f t="shared" si="188"/>
        <v>17.380603396436928</v>
      </c>
      <c r="BG189">
        <f t="shared" si="189"/>
        <v>6.6979824897167921</v>
      </c>
      <c r="BH189">
        <f t="shared" si="191"/>
        <v>229.9694995260964</v>
      </c>
      <c r="BI189">
        <f t="shared" si="192"/>
        <v>29.657029696697908</v>
      </c>
      <c r="BJ189">
        <f t="shared" si="193"/>
        <v>6.8155788116371978</v>
      </c>
      <c r="BK189" s="7">
        <f t="shared" si="194"/>
        <v>2.9308930775634318E-2</v>
      </c>
      <c r="BL189" s="8">
        <f>BL$3*temperature!$I299+BL$4*temperature!$I299^2+BL$5*temperature!$I299^6</f>
        <v>-34.394170103985921</v>
      </c>
      <c r="BM189" s="8">
        <f>BM$3*temperature!$I299+BM$4*temperature!$I299^2+BM$5*temperature!$I299^6</f>
        <v>-29.506252558250814</v>
      </c>
      <c r="BN189" s="8">
        <f>BN$3*temperature!$I299+BN$4*temperature!$I299^2+BN$5*temperature!$I299^6</f>
        <v>-25.477587559263323</v>
      </c>
      <c r="BO189" s="8"/>
      <c r="BP189" s="8"/>
      <c r="BQ189" s="8"/>
    </row>
    <row r="190" spans="1:69" x14ac:dyDescent="0.3">
      <c r="A190">
        <f t="shared" si="201"/>
        <v>2144</v>
      </c>
      <c r="B190" s="4">
        <f t="shared" si="202"/>
        <v>1165.3116537681524</v>
      </c>
      <c r="C190" s="4">
        <f t="shared" si="203"/>
        <v>2963.6988054897915</v>
      </c>
      <c r="D190" s="4">
        <f t="shared" si="204"/>
        <v>4368.5386116649388</v>
      </c>
      <c r="E190" s="11">
        <f t="shared" si="205"/>
        <v>4.2519787048348144E-6</v>
      </c>
      <c r="F190" s="11">
        <f t="shared" si="206"/>
        <v>8.3766831670003763E-6</v>
      </c>
      <c r="G190" s="11">
        <f t="shared" si="207"/>
        <v>1.7100700708898994E-5</v>
      </c>
      <c r="H190" s="4">
        <f t="shared" si="208"/>
        <v>161497.02218658212</v>
      </c>
      <c r="I190" s="4">
        <f t="shared" si="209"/>
        <v>69648.222234412184</v>
      </c>
      <c r="J190" s="4">
        <f t="shared" si="210"/>
        <v>26865.613728421198</v>
      </c>
      <c r="K190" s="4">
        <f t="shared" si="211"/>
        <v>138586.97942680423</v>
      </c>
      <c r="L190" s="4">
        <f t="shared" si="212"/>
        <v>23500.438744112482</v>
      </c>
      <c r="M190" s="4">
        <f t="shared" si="213"/>
        <v>6149.794271403307</v>
      </c>
      <c r="N190" s="11">
        <f t="shared" si="214"/>
        <v>-2.4958490519620957E-3</v>
      </c>
      <c r="O190" s="11">
        <f t="shared" si="215"/>
        <v>1.8012210163893538E-3</v>
      </c>
      <c r="P190" s="11">
        <f t="shared" si="216"/>
        <v>2.7330750977256901E-3</v>
      </c>
      <c r="Q190" s="4">
        <f t="shared" si="217"/>
        <v>5349.0231363204457</v>
      </c>
      <c r="R190" s="4">
        <f t="shared" si="218"/>
        <v>8079.8955770192106</v>
      </c>
      <c r="S190" s="4">
        <f t="shared" si="219"/>
        <v>4754.7654782789405</v>
      </c>
      <c r="T190" s="4">
        <f t="shared" si="220"/>
        <v>33.121497002839881</v>
      </c>
      <c r="U190" s="4">
        <f t="shared" si="221"/>
        <v>116.01007632075712</v>
      </c>
      <c r="V190" s="4">
        <f t="shared" si="222"/>
        <v>176.98331876367533</v>
      </c>
      <c r="W190" s="11">
        <f t="shared" si="223"/>
        <v>-1.0734613539272964E-2</v>
      </c>
      <c r="X190" s="11">
        <f t="shared" si="224"/>
        <v>-1.217998157191269E-2</v>
      </c>
      <c r="Y190" s="11">
        <f t="shared" si="225"/>
        <v>-9.7425357312937999E-3</v>
      </c>
      <c r="Z190" s="4">
        <f t="shared" ref="Z190:Z253" si="238">Q189*AC190*(1-AX189)</f>
        <v>6919.8734627287886</v>
      </c>
      <c r="AA190" s="4">
        <f t="shared" ref="AA190:AA253" si="239">R189*AD190*(1-AY189)</f>
        <v>23207.969572510428</v>
      </c>
      <c r="AB190" s="4">
        <f t="shared" ref="AB190:AB253" si="240">S189*AE190*(1-AZ189)</f>
        <v>39419.690332711245</v>
      </c>
      <c r="AC190" s="12">
        <f t="shared" si="226"/>
        <v>1.3437839304498007</v>
      </c>
      <c r="AD190" s="12">
        <f t="shared" si="227"/>
        <v>2.9920635304154612</v>
      </c>
      <c r="AE190" s="12">
        <f t="shared" si="228"/>
        <v>8.6656549815023265</v>
      </c>
      <c r="AF190" s="11">
        <f t="shared" si="229"/>
        <v>-4.0504037456468023E-3</v>
      </c>
      <c r="AG190" s="11">
        <f t="shared" si="230"/>
        <v>2.9673830763510267E-4</v>
      </c>
      <c r="AH190" s="11">
        <f t="shared" si="231"/>
        <v>9.7937136394747881E-3</v>
      </c>
      <c r="AI190" s="1">
        <f t="shared" si="195"/>
        <v>327077.83899616555</v>
      </c>
      <c r="AJ190" s="1">
        <f t="shared" si="196"/>
        <v>135356.23927071627</v>
      </c>
      <c r="AK190" s="1">
        <f t="shared" si="197"/>
        <v>51843.494081862722</v>
      </c>
      <c r="AL190" s="10">
        <f t="shared" si="232"/>
        <v>68.439009427647193</v>
      </c>
      <c r="AM190" s="10">
        <f t="shared" si="233"/>
        <v>15.529253357421888</v>
      </c>
      <c r="AN190" s="10">
        <f t="shared" si="234"/>
        <v>5.0332416545809018</v>
      </c>
      <c r="AO190" s="7">
        <f t="shared" si="235"/>
        <v>5.3632537575198438E-3</v>
      </c>
      <c r="AP190" s="7">
        <f t="shared" si="236"/>
        <v>6.7562851948899062E-3</v>
      </c>
      <c r="AQ190" s="7">
        <f t="shared" si="237"/>
        <v>6.1288031412253764E-3</v>
      </c>
      <c r="AR190" s="1">
        <f t="shared" si="181"/>
        <v>161497.02218658212</v>
      </c>
      <c r="AS190" s="1">
        <f t="shared" si="182"/>
        <v>69648.222234412184</v>
      </c>
      <c r="AT190" s="1">
        <f t="shared" si="183"/>
        <v>26865.613728421198</v>
      </c>
      <c r="AU190" s="1">
        <f t="shared" si="198"/>
        <v>32299.404437316425</v>
      </c>
      <c r="AV190" s="1">
        <f t="shared" si="199"/>
        <v>13929.644446882437</v>
      </c>
      <c r="AW190" s="1">
        <f t="shared" si="200"/>
        <v>5373.1227456842398</v>
      </c>
      <c r="AX190">
        <v>0.05</v>
      </c>
      <c r="AY190">
        <v>0.05</v>
      </c>
      <c r="AZ190">
        <v>0.05</v>
      </c>
      <c r="BA190">
        <f t="shared" si="184"/>
        <v>4.9999999999999996E-2</v>
      </c>
      <c r="BB190">
        <f t="shared" si="190"/>
        <v>2.5000000000000006E-4</v>
      </c>
      <c r="BC190">
        <f t="shared" si="185"/>
        <v>2.5000000000000006E-4</v>
      </c>
      <c r="BD190">
        <f t="shared" si="186"/>
        <v>2.5000000000000006E-4</v>
      </c>
      <c r="BE190">
        <f t="shared" si="187"/>
        <v>40.374255546645543</v>
      </c>
      <c r="BF190">
        <f t="shared" si="188"/>
        <v>17.412055558603051</v>
      </c>
      <c r="BG190">
        <f t="shared" si="189"/>
        <v>6.7164034321053014</v>
      </c>
      <c r="BH190">
        <f t="shared" si="191"/>
        <v>233.38146724275111</v>
      </c>
      <c r="BI190">
        <f t="shared" si="192"/>
        <v>30.010476365373087</v>
      </c>
      <c r="BJ190">
        <f t="shared" si="193"/>
        <v>6.8152777207708253</v>
      </c>
      <c r="BK190" s="7">
        <f t="shared" si="194"/>
        <v>2.919806149798207E-2</v>
      </c>
      <c r="BL190" s="8">
        <f>BL$3*temperature!$I300+BL$4*temperature!$I300^2+BL$5*temperature!$I300^6</f>
        <v>-34.894972727280454</v>
      </c>
      <c r="BM190" s="8">
        <f>BM$3*temperature!$I300+BM$4*temperature!$I300^2+BM$5*temperature!$I300^6</f>
        <v>-29.896630176676258</v>
      </c>
      <c r="BN190" s="8">
        <f>BN$3*temperature!$I300+BN$4*temperature!$I300^2+BN$5*temperature!$I300^6</f>
        <v>-25.784589748351202</v>
      </c>
      <c r="BO190" s="8"/>
      <c r="BP190" s="8"/>
      <c r="BQ190" s="8"/>
    </row>
    <row r="191" spans="1:69" x14ac:dyDescent="0.3">
      <c r="A191">
        <f t="shared" si="201"/>
        <v>2145</v>
      </c>
      <c r="B191" s="4">
        <f t="shared" si="202"/>
        <v>1165.3163609044718</v>
      </c>
      <c r="C191" s="4">
        <f t="shared" si="203"/>
        <v>2963.7223901573925</v>
      </c>
      <c r="D191" s="4">
        <f t="shared" si="204"/>
        <v>4368.6095814827049</v>
      </c>
      <c r="E191" s="11">
        <f t="shared" si="205"/>
        <v>4.0393797695930734E-6</v>
      </c>
      <c r="F191" s="11">
        <f t="shared" si="206"/>
        <v>7.9578490086503572E-6</v>
      </c>
      <c r="G191" s="11">
        <f t="shared" si="207"/>
        <v>1.6245665673454043E-5</v>
      </c>
      <c r="H191" s="4">
        <f t="shared" si="208"/>
        <v>161074.97113320651</v>
      </c>
      <c r="I191" s="4">
        <f t="shared" si="209"/>
        <v>69766.658092925543</v>
      </c>
      <c r="J191" s="4">
        <f t="shared" si="210"/>
        <v>26937.160783958461</v>
      </c>
      <c r="K191" s="4">
        <f t="shared" si="211"/>
        <v>138224.24239215741</v>
      </c>
      <c r="L191" s="4">
        <f t="shared" si="212"/>
        <v>23540.213592414264</v>
      </c>
      <c r="M191" s="4">
        <f t="shared" si="213"/>
        <v>6166.0719003450049</v>
      </c>
      <c r="N191" s="11">
        <f t="shared" si="214"/>
        <v>-2.6173962095653591E-3</v>
      </c>
      <c r="O191" s="11">
        <f t="shared" si="215"/>
        <v>1.692515137052375E-3</v>
      </c>
      <c r="P191" s="11">
        <f t="shared" si="216"/>
        <v>2.646857475767872E-3</v>
      </c>
      <c r="Q191" s="4">
        <f t="shared" si="217"/>
        <v>5277.7745362022479</v>
      </c>
      <c r="R191" s="4">
        <f t="shared" si="218"/>
        <v>7995.0550008352238</v>
      </c>
      <c r="S191" s="4">
        <f t="shared" si="219"/>
        <v>4720.9812748724198</v>
      </c>
      <c r="T191" s="4">
        <f t="shared" si="220"/>
        <v>32.765950532672207</v>
      </c>
      <c r="U191" s="4">
        <f t="shared" si="221"/>
        <v>114.59707572901412</v>
      </c>
      <c r="V191" s="4">
        <f t="shared" si="222"/>
        <v>175.25905245677725</v>
      </c>
      <c r="W191" s="11">
        <f t="shared" si="223"/>
        <v>-1.0734613539272964E-2</v>
      </c>
      <c r="X191" s="11">
        <f t="shared" si="224"/>
        <v>-1.217998157191269E-2</v>
      </c>
      <c r="Y191" s="11">
        <f t="shared" si="225"/>
        <v>-9.7425357312937999E-3</v>
      </c>
      <c r="Z191" s="4">
        <f t="shared" si="238"/>
        <v>6800.8764446825398</v>
      </c>
      <c r="AA191" s="4">
        <f t="shared" si="239"/>
        <v>22973.597965558296</v>
      </c>
      <c r="AB191" s="4">
        <f t="shared" si="240"/>
        <v>39526.354621173276</v>
      </c>
      <c r="AC191" s="12">
        <f t="shared" si="226"/>
        <v>1.3383410629845669</v>
      </c>
      <c r="AD191" s="12">
        <f t="shared" si="227"/>
        <v>2.9929513902838134</v>
      </c>
      <c r="AE191" s="12">
        <f t="shared" si="228"/>
        <v>8.7505239248896487</v>
      </c>
      <c r="AF191" s="11">
        <f t="shared" si="229"/>
        <v>-4.0504037456468023E-3</v>
      </c>
      <c r="AG191" s="11">
        <f t="shared" si="230"/>
        <v>2.9673830763510267E-4</v>
      </c>
      <c r="AH191" s="11">
        <f t="shared" si="231"/>
        <v>9.7937136394747881E-3</v>
      </c>
      <c r="AI191" s="1">
        <f t="shared" si="195"/>
        <v>326669.45953386539</v>
      </c>
      <c r="AJ191" s="1">
        <f t="shared" si="196"/>
        <v>135750.25979052708</v>
      </c>
      <c r="AK191" s="1">
        <f t="shared" si="197"/>
        <v>52032.267419360687</v>
      </c>
      <c r="AL191" s="10">
        <f t="shared" si="232"/>
        <v>68.802394644376221</v>
      </c>
      <c r="AM191" s="10">
        <f t="shared" si="233"/>
        <v>15.633124221322868</v>
      </c>
      <c r="AN191" s="10">
        <f t="shared" si="234"/>
        <v>5.0637809243714118</v>
      </c>
      <c r="AO191" s="7">
        <f t="shared" si="235"/>
        <v>5.3096212199446454E-3</v>
      </c>
      <c r="AP191" s="7">
        <f t="shared" si="236"/>
        <v>6.6887223429410074E-3</v>
      </c>
      <c r="AQ191" s="7">
        <f t="shared" si="237"/>
        <v>6.0675151098131229E-3</v>
      </c>
      <c r="AR191" s="1">
        <f t="shared" ref="AR191:AR254" si="241">AL191*AI191^$AR$5*B191^(1-$AR$5)*(1-BB190+BL190/100)</f>
        <v>161074.97113320651</v>
      </c>
      <c r="AS191" s="1">
        <f t="shared" ref="AS191:AS254" si="242">AM191*AJ191^$AR$5*C191^(1-$AR$5)*(1-BC190+BM190/100)</f>
        <v>69766.658092925543</v>
      </c>
      <c r="AT191" s="1">
        <f t="shared" ref="AT191:AT254" si="243">AN191*AK191^$AR$5*D191^(1-$AR$5)*(1-BD190+BN190/100)</f>
        <v>26937.160783958461</v>
      </c>
      <c r="AU191" s="1">
        <f t="shared" si="198"/>
        <v>32214.994226641302</v>
      </c>
      <c r="AV191" s="1">
        <f t="shared" si="199"/>
        <v>13953.331618585109</v>
      </c>
      <c r="AW191" s="1">
        <f t="shared" si="200"/>
        <v>5387.4321567916923</v>
      </c>
      <c r="AX191">
        <v>0.05</v>
      </c>
      <c r="AY191">
        <v>0.05</v>
      </c>
      <c r="AZ191">
        <v>0.05</v>
      </c>
      <c r="BA191">
        <f t="shared" si="184"/>
        <v>4.9999999999999996E-2</v>
      </c>
      <c r="BB191">
        <f t="shared" si="190"/>
        <v>2.5000000000000006E-4</v>
      </c>
      <c r="BC191">
        <f t="shared" si="185"/>
        <v>2.5000000000000006E-4</v>
      </c>
      <c r="BD191">
        <f t="shared" si="186"/>
        <v>2.5000000000000006E-4</v>
      </c>
      <c r="BE191">
        <f t="shared" si="187"/>
        <v>40.268742783301633</v>
      </c>
      <c r="BF191">
        <f t="shared" si="188"/>
        <v>17.441664523231388</v>
      </c>
      <c r="BG191">
        <f t="shared" si="189"/>
        <v>6.7342901959896171</v>
      </c>
      <c r="BH191">
        <f t="shared" si="191"/>
        <v>236.84443092499882</v>
      </c>
      <c r="BI191">
        <f t="shared" si="192"/>
        <v>30.36818969214956</v>
      </c>
      <c r="BJ191">
        <f t="shared" si="193"/>
        <v>6.8149873779478023</v>
      </c>
      <c r="BK191" s="7">
        <f t="shared" si="194"/>
        <v>2.9088878378991628E-2</v>
      </c>
      <c r="BL191" s="8">
        <f>BL$3*temperature!$I301+BL$4*temperature!$I301^2+BL$5*temperature!$I301^6</f>
        <v>-35.394566892481521</v>
      </c>
      <c r="BM191" s="8">
        <f>BM$3*temperature!$I301+BM$4*temperature!$I301^2+BM$5*temperature!$I301^6</f>
        <v>-30.285934341026078</v>
      </c>
      <c r="BN191" s="8">
        <f>BN$3*temperature!$I301+BN$4*temperature!$I301^2+BN$5*temperature!$I301^6</f>
        <v>-26.090636902780826</v>
      </c>
      <c r="BO191" s="8"/>
      <c r="BP191" s="8"/>
      <c r="BQ191" s="8"/>
    </row>
    <row r="192" spans="1:69" x14ac:dyDescent="0.3">
      <c r="A192">
        <f t="shared" si="201"/>
        <v>2146</v>
      </c>
      <c r="B192" s="4">
        <f t="shared" si="202"/>
        <v>1165.3208327020386</v>
      </c>
      <c r="C192" s="4">
        <f t="shared" si="203"/>
        <v>2963.7447957699133</v>
      </c>
      <c r="D192" s="4">
        <f t="shared" si="204"/>
        <v>4368.6770039048879</v>
      </c>
      <c r="E192" s="11">
        <f t="shared" si="205"/>
        <v>3.8374107811134193E-6</v>
      </c>
      <c r="F192" s="11">
        <f t="shared" si="206"/>
        <v>7.5599565582178389E-6</v>
      </c>
      <c r="G192" s="11">
        <f t="shared" si="207"/>
        <v>1.5433382389781341E-5</v>
      </c>
      <c r="H192" s="4">
        <f t="shared" si="208"/>
        <v>160634.66410873763</v>
      </c>
      <c r="I192" s="4">
        <f t="shared" si="209"/>
        <v>69877.806594530019</v>
      </c>
      <c r="J192" s="4">
        <f t="shared" si="210"/>
        <v>27006.594997588298</v>
      </c>
      <c r="K192" s="4">
        <f t="shared" si="211"/>
        <v>137845.8700822097</v>
      </c>
      <c r="L192" s="4">
        <f t="shared" si="212"/>
        <v>23577.538354268912</v>
      </c>
      <c r="M192" s="4">
        <f t="shared" si="213"/>
        <v>6181.8703862631146</v>
      </c>
      <c r="N192" s="11">
        <f t="shared" si="214"/>
        <v>-2.7373802409726977E-3</v>
      </c>
      <c r="O192" s="11">
        <f t="shared" si="215"/>
        <v>1.5855744769739388E-3</v>
      </c>
      <c r="P192" s="11">
        <f t="shared" si="216"/>
        <v>2.5621637524573249E-3</v>
      </c>
      <c r="Q192" s="4">
        <f t="shared" si="217"/>
        <v>5206.8474571345614</v>
      </c>
      <c r="R192" s="4">
        <f t="shared" si="218"/>
        <v>7910.2575315170288</v>
      </c>
      <c r="S192" s="4">
        <f t="shared" si="219"/>
        <v>4687.037363935282</v>
      </c>
      <c r="T192" s="4">
        <f t="shared" si="220"/>
        <v>32.414220716457038</v>
      </c>
      <c r="U192" s="4">
        <f t="shared" si="221"/>
        <v>113.20128545843964</v>
      </c>
      <c r="V192" s="4">
        <f t="shared" si="222"/>
        <v>173.55158487598442</v>
      </c>
      <c r="W192" s="11">
        <f t="shared" si="223"/>
        <v>-1.0734613539272964E-2</v>
      </c>
      <c r="X192" s="11">
        <f t="shared" si="224"/>
        <v>-1.217998157191269E-2</v>
      </c>
      <c r="Y192" s="11">
        <f t="shared" si="225"/>
        <v>-9.7425357312937999E-3</v>
      </c>
      <c r="Z192" s="4">
        <f t="shared" si="238"/>
        <v>6683.1098830565361</v>
      </c>
      <c r="AA192" s="4">
        <f t="shared" si="239"/>
        <v>22739.115996268341</v>
      </c>
      <c r="AB192" s="4">
        <f t="shared" si="240"/>
        <v>39629.865868414119</v>
      </c>
      <c r="AC192" s="12">
        <f t="shared" si="226"/>
        <v>1.3329202413301013</v>
      </c>
      <c r="AD192" s="12">
        <f t="shared" si="227"/>
        <v>2.9938395136142004</v>
      </c>
      <c r="AE192" s="12">
        <f t="shared" si="228"/>
        <v>8.8362240504053915</v>
      </c>
      <c r="AF192" s="11">
        <f t="shared" si="229"/>
        <v>-4.0504037456468023E-3</v>
      </c>
      <c r="AG192" s="11">
        <f t="shared" si="230"/>
        <v>2.9673830763510267E-4</v>
      </c>
      <c r="AH192" s="11">
        <f t="shared" si="231"/>
        <v>9.7937136394747881E-3</v>
      </c>
      <c r="AI192" s="1">
        <f t="shared" si="195"/>
        <v>326217.50780712016</v>
      </c>
      <c r="AJ192" s="1">
        <f t="shared" si="196"/>
        <v>136128.56543005948</v>
      </c>
      <c r="AK192" s="1">
        <f t="shared" si="197"/>
        <v>52216.472834216314</v>
      </c>
      <c r="AL192" s="10">
        <f t="shared" si="232"/>
        <v>69.164056152417146</v>
      </c>
      <c r="AM192" s="10">
        <f t="shared" si="233"/>
        <v>15.736644192319311</v>
      </c>
      <c r="AN192" s="10">
        <f t="shared" si="234"/>
        <v>5.0941982459701043</v>
      </c>
      <c r="AO192" s="7">
        <f t="shared" si="235"/>
        <v>5.2565250077451992E-3</v>
      </c>
      <c r="AP192" s="7">
        <f t="shared" si="236"/>
        <v>6.6218351195115972E-3</v>
      </c>
      <c r="AQ192" s="7">
        <f t="shared" si="237"/>
        <v>6.0068399587149919E-3</v>
      </c>
      <c r="AR192" s="1">
        <f t="shared" si="241"/>
        <v>160634.66410873763</v>
      </c>
      <c r="AS192" s="1">
        <f t="shared" si="242"/>
        <v>69877.806594530019</v>
      </c>
      <c r="AT192" s="1">
        <f t="shared" si="243"/>
        <v>27006.594997588298</v>
      </c>
      <c r="AU192" s="1">
        <f t="shared" si="198"/>
        <v>32126.932821747527</v>
      </c>
      <c r="AV192" s="1">
        <f t="shared" si="199"/>
        <v>13975.561318906004</v>
      </c>
      <c r="AW192" s="1">
        <f t="shared" si="200"/>
        <v>5401.3189995176599</v>
      </c>
      <c r="AX192">
        <v>0.05</v>
      </c>
      <c r="AY192">
        <v>0.05</v>
      </c>
      <c r="AZ192">
        <v>0.05</v>
      </c>
      <c r="BA192">
        <f t="shared" si="184"/>
        <v>4.9999999999999996E-2</v>
      </c>
      <c r="BB192">
        <f t="shared" si="190"/>
        <v>2.5000000000000006E-4</v>
      </c>
      <c r="BC192">
        <f t="shared" si="185"/>
        <v>2.5000000000000006E-4</v>
      </c>
      <c r="BD192">
        <f t="shared" si="186"/>
        <v>2.5000000000000006E-4</v>
      </c>
      <c r="BE192">
        <f t="shared" si="187"/>
        <v>40.158666027184417</v>
      </c>
      <c r="BF192">
        <f t="shared" si="188"/>
        <v>17.469451648632507</v>
      </c>
      <c r="BG192">
        <f t="shared" si="189"/>
        <v>6.7516487493970763</v>
      </c>
      <c r="BH192">
        <f t="shared" si="191"/>
        <v>240.35915452473606</v>
      </c>
      <c r="BI192">
        <f t="shared" si="192"/>
        <v>30.730221265416606</v>
      </c>
      <c r="BJ192">
        <f t="shared" si="193"/>
        <v>6.8147076468187482</v>
      </c>
      <c r="BK192" s="7">
        <f t="shared" si="194"/>
        <v>2.898136689259409E-2</v>
      </c>
      <c r="BL192" s="8">
        <f>BL$3*temperature!$I302+BL$4*temperature!$I302^2+BL$5*temperature!$I302^6</f>
        <v>-35.892877204465364</v>
      </c>
      <c r="BM192" s="8">
        <f>BM$3*temperature!$I302+BM$4*temperature!$I302^2+BM$5*temperature!$I302^6</f>
        <v>-30.674109779207878</v>
      </c>
      <c r="BN192" s="8">
        <f>BN$3*temperature!$I302+BN$4*temperature!$I302^2+BN$5*temperature!$I302^6</f>
        <v>-26.395688505408103</v>
      </c>
      <c r="BO192" s="8"/>
      <c r="BP192" s="8"/>
      <c r="BQ192" s="8"/>
    </row>
    <row r="193" spans="1:69" x14ac:dyDescent="0.3">
      <c r="A193">
        <f t="shared" si="201"/>
        <v>2147</v>
      </c>
      <c r="B193" s="4">
        <f t="shared" si="202"/>
        <v>1165.3250809260292</v>
      </c>
      <c r="C193" s="4">
        <f t="shared" si="203"/>
        <v>2963.7660812627237</v>
      </c>
      <c r="D193" s="4">
        <f t="shared" si="204"/>
        <v>4368.7410561944898</v>
      </c>
      <c r="E193" s="11">
        <f t="shared" si="205"/>
        <v>3.6455402420577483E-6</v>
      </c>
      <c r="F193" s="11">
        <f t="shared" si="206"/>
        <v>7.181958730306947E-6</v>
      </c>
      <c r="G193" s="11">
        <f t="shared" si="207"/>
        <v>1.4661713270292274E-5</v>
      </c>
      <c r="H193" s="4">
        <f t="shared" si="208"/>
        <v>160176.50481837365</v>
      </c>
      <c r="I193" s="4">
        <f t="shared" si="209"/>
        <v>69981.754986746819</v>
      </c>
      <c r="J193" s="4">
        <f t="shared" si="210"/>
        <v>27073.940637053925</v>
      </c>
      <c r="K193" s="4">
        <f t="shared" si="211"/>
        <v>137452.20749139707</v>
      </c>
      <c r="L193" s="4">
        <f t="shared" si="212"/>
        <v>23612.442098308522</v>
      </c>
      <c r="M193" s="4">
        <f t="shared" si="213"/>
        <v>6197.1950932329719</v>
      </c>
      <c r="N193" s="11">
        <f t="shared" si="214"/>
        <v>-2.8558170845296438E-3</v>
      </c>
      <c r="O193" s="11">
        <f t="shared" si="215"/>
        <v>1.4803811795429667E-3</v>
      </c>
      <c r="P193" s="11">
        <f t="shared" si="216"/>
        <v>2.4789757811665147E-3</v>
      </c>
      <c r="Q193" s="4">
        <f t="shared" si="217"/>
        <v>5136.2625039815784</v>
      </c>
      <c r="R193" s="4">
        <f t="shared" si="218"/>
        <v>7825.5345092152584</v>
      </c>
      <c r="S193" s="4">
        <f t="shared" si="219"/>
        <v>4652.9478072099009</v>
      </c>
      <c r="T193" s="4">
        <f t="shared" si="220"/>
        <v>32.066266583889174</v>
      </c>
      <c r="U193" s="4">
        <f t="shared" si="221"/>
        <v>111.82249588763902</v>
      </c>
      <c r="V193" s="4">
        <f t="shared" si="222"/>
        <v>171.86075235910747</v>
      </c>
      <c r="W193" s="11">
        <f t="shared" si="223"/>
        <v>-1.0734613539272964E-2</v>
      </c>
      <c r="X193" s="11">
        <f t="shared" si="224"/>
        <v>-1.217998157191269E-2</v>
      </c>
      <c r="Y193" s="11">
        <f t="shared" si="225"/>
        <v>-9.7425357312937999E-3</v>
      </c>
      <c r="Z193" s="4">
        <f t="shared" si="238"/>
        <v>6566.5912368210829</v>
      </c>
      <c r="AA193" s="4">
        <f t="shared" si="239"/>
        <v>22504.615483171376</v>
      </c>
      <c r="AB193" s="4">
        <f t="shared" si="240"/>
        <v>39730.259611272173</v>
      </c>
      <c r="AC193" s="12">
        <f t="shared" si="226"/>
        <v>1.3275213761919695</v>
      </c>
      <c r="AD193" s="12">
        <f t="shared" si="227"/>
        <v>2.9947279004848015</v>
      </c>
      <c r="AE193" s="12">
        <f t="shared" si="228"/>
        <v>8.9227634984093012</v>
      </c>
      <c r="AF193" s="11">
        <f t="shared" si="229"/>
        <v>-4.0504037456468023E-3</v>
      </c>
      <c r="AG193" s="11">
        <f t="shared" si="230"/>
        <v>2.9673830763510267E-4</v>
      </c>
      <c r="AH193" s="11">
        <f t="shared" si="231"/>
        <v>9.7937136394747881E-3</v>
      </c>
      <c r="AI193" s="1">
        <f t="shared" si="195"/>
        <v>325722.68984815571</v>
      </c>
      <c r="AJ193" s="1">
        <f t="shared" si="196"/>
        <v>136491.27020595953</v>
      </c>
      <c r="AK193" s="1">
        <f t="shared" si="197"/>
        <v>52396.14455031234</v>
      </c>
      <c r="AL193" s="10">
        <f t="shared" si="232"/>
        <v>69.523983117311403</v>
      </c>
      <c r="AM193" s="10">
        <f t="shared" si="233"/>
        <v>15.83980760086351</v>
      </c>
      <c r="AN193" s="10">
        <f t="shared" si="234"/>
        <v>5.124492279215799</v>
      </c>
      <c r="AO193" s="7">
        <f t="shared" si="235"/>
        <v>5.2039597576677473E-3</v>
      </c>
      <c r="AP193" s="7">
        <f t="shared" si="236"/>
        <v>6.555616768316481E-3</v>
      </c>
      <c r="AQ193" s="7">
        <f t="shared" si="237"/>
        <v>5.9467715591278421E-3</v>
      </c>
      <c r="AR193" s="1">
        <f t="shared" si="241"/>
        <v>160176.50481837365</v>
      </c>
      <c r="AS193" s="1">
        <f t="shared" si="242"/>
        <v>69981.754986746819</v>
      </c>
      <c r="AT193" s="1">
        <f t="shared" si="243"/>
        <v>27073.940637053925</v>
      </c>
      <c r="AU193" s="1">
        <f t="shared" si="198"/>
        <v>32035.30096367473</v>
      </c>
      <c r="AV193" s="1">
        <f t="shared" si="199"/>
        <v>13996.350997349364</v>
      </c>
      <c r="AW193" s="1">
        <f t="shared" si="200"/>
        <v>5414.7881274107858</v>
      </c>
      <c r="AX193">
        <v>0.05</v>
      </c>
      <c r="AY193">
        <v>0.05</v>
      </c>
      <c r="AZ193">
        <v>0.05</v>
      </c>
      <c r="BA193">
        <f t="shared" si="184"/>
        <v>0.05</v>
      </c>
      <c r="BB193">
        <f t="shared" si="190"/>
        <v>2.5000000000000006E-4</v>
      </c>
      <c r="BC193">
        <f t="shared" si="185"/>
        <v>2.5000000000000006E-4</v>
      </c>
      <c r="BD193">
        <f t="shared" si="186"/>
        <v>2.5000000000000006E-4</v>
      </c>
      <c r="BE193">
        <f t="shared" si="187"/>
        <v>40.044126204593425</v>
      </c>
      <c r="BF193">
        <f t="shared" si="188"/>
        <v>17.495438746686709</v>
      </c>
      <c r="BG193">
        <f t="shared" si="189"/>
        <v>6.7684851592634834</v>
      </c>
      <c r="BH193">
        <f t="shared" si="191"/>
        <v>243.92641332722252</v>
      </c>
      <c r="BI193">
        <f t="shared" si="192"/>
        <v>31.096623285600312</v>
      </c>
      <c r="BJ193">
        <f t="shared" si="193"/>
        <v>6.8144383907757238</v>
      </c>
      <c r="BK193" s="7">
        <f t="shared" si="194"/>
        <v>2.8875512164399181E-2</v>
      </c>
      <c r="BL193" s="8">
        <f>BL$3*temperature!$I303+BL$4*temperature!$I303^2+BL$5*temperature!$I303^6</f>
        <v>-36.38983056690148</v>
      </c>
      <c r="BM193" s="8">
        <f>BM$3*temperature!$I303+BM$4*temperature!$I303^2+BM$5*temperature!$I303^6</f>
        <v>-31.061102967841009</v>
      </c>
      <c r="BN193" s="8">
        <f>BN$3*temperature!$I303+BN$4*temperature!$I303^2+BN$5*temperature!$I303^6</f>
        <v>-26.699705377885046</v>
      </c>
      <c r="BO193" s="8"/>
      <c r="BP193" s="8"/>
      <c r="BQ193" s="8"/>
    </row>
    <row r="194" spans="1:69" x14ac:dyDescent="0.3">
      <c r="A194">
        <f t="shared" si="201"/>
        <v>2148</v>
      </c>
      <c r="B194" s="4">
        <f t="shared" si="202"/>
        <v>1165.3291167535328</v>
      </c>
      <c r="C194" s="4">
        <f t="shared" si="203"/>
        <v>2963.7863026261216</v>
      </c>
      <c r="D194" s="4">
        <f t="shared" si="204"/>
        <v>4368.8019067617724</v>
      </c>
      <c r="E194" s="11">
        <f t="shared" si="205"/>
        <v>3.4632632299548609E-6</v>
      </c>
      <c r="F194" s="11">
        <f t="shared" si="206"/>
        <v>6.8228607937915996E-6</v>
      </c>
      <c r="G194" s="11">
        <f t="shared" si="207"/>
        <v>1.3928627606777659E-5</v>
      </c>
      <c r="H194" s="4">
        <f t="shared" si="208"/>
        <v>159700.89751977733</v>
      </c>
      <c r="I194" s="4">
        <f t="shared" si="209"/>
        <v>70078.592199159757</v>
      </c>
      <c r="J194" s="4">
        <f t="shared" si="210"/>
        <v>27139.2223324972</v>
      </c>
      <c r="K194" s="4">
        <f t="shared" si="211"/>
        <v>137043.60015021753</v>
      </c>
      <c r="L194" s="4">
        <f t="shared" si="212"/>
        <v>23644.954474978585</v>
      </c>
      <c r="M194" s="4">
        <f t="shared" si="213"/>
        <v>6212.0514758274394</v>
      </c>
      <c r="N194" s="11">
        <f t="shared" si="214"/>
        <v>-2.9727230186907816E-3</v>
      </c>
      <c r="O194" s="11">
        <f t="shared" si="215"/>
        <v>1.3769171581110573E-3</v>
      </c>
      <c r="P194" s="11">
        <f t="shared" si="216"/>
        <v>2.3972752787289053E-3</v>
      </c>
      <c r="Q194" s="4">
        <f t="shared" si="217"/>
        <v>5066.0394735979744</v>
      </c>
      <c r="R194" s="4">
        <f t="shared" si="218"/>
        <v>7740.9163299993916</v>
      </c>
      <c r="S194" s="4">
        <f t="shared" si="219"/>
        <v>4618.7263532081824</v>
      </c>
      <c r="T194" s="4">
        <f t="shared" si="220"/>
        <v>31.722047604463821</v>
      </c>
      <c r="U194" s="4">
        <f t="shared" si="221"/>
        <v>110.4604999484023</v>
      </c>
      <c r="V194" s="4">
        <f t="shared" si="222"/>
        <v>170.18639283844183</v>
      </c>
      <c r="W194" s="11">
        <f t="shared" si="223"/>
        <v>-1.0734613539272964E-2</v>
      </c>
      <c r="X194" s="11">
        <f t="shared" si="224"/>
        <v>-1.217998157191269E-2</v>
      </c>
      <c r="Y194" s="11">
        <f t="shared" si="225"/>
        <v>-9.7425357312937999E-3</v>
      </c>
      <c r="Z194" s="4">
        <f t="shared" si="238"/>
        <v>6451.3365670031108</v>
      </c>
      <c r="AA194" s="4">
        <f t="shared" si="239"/>
        <v>22270.185661220909</v>
      </c>
      <c r="AB194" s="4">
        <f t="shared" si="240"/>
        <v>39827.571962338399</v>
      </c>
      <c r="AC194" s="12">
        <f t="shared" si="226"/>
        <v>1.3221443786374154</v>
      </c>
      <c r="AD194" s="12">
        <f t="shared" si="227"/>
        <v>2.9956165509738191</v>
      </c>
      <c r="AE194" s="12">
        <f t="shared" si="228"/>
        <v>9.0101504889854809</v>
      </c>
      <c r="AF194" s="11">
        <f t="shared" si="229"/>
        <v>-4.0504037456468023E-3</v>
      </c>
      <c r="AG194" s="11">
        <f t="shared" si="230"/>
        <v>2.9673830763510267E-4</v>
      </c>
      <c r="AH194" s="11">
        <f t="shared" si="231"/>
        <v>9.7937136394747881E-3</v>
      </c>
      <c r="AI194" s="1">
        <f t="shared" si="195"/>
        <v>325185.72182701487</v>
      </c>
      <c r="AJ194" s="1">
        <f t="shared" si="196"/>
        <v>136838.49418271295</v>
      </c>
      <c r="AK194" s="1">
        <f t="shared" si="197"/>
        <v>52571.318222691894</v>
      </c>
      <c r="AL194" s="10">
        <f t="shared" si="232"/>
        <v>69.882165127543317</v>
      </c>
      <c r="AM194" s="10">
        <f t="shared" si="233"/>
        <v>15.942608912095487</v>
      </c>
      <c r="AN194" s="10">
        <f t="shared" si="234"/>
        <v>5.1546617223073996</v>
      </c>
      <c r="AO194" s="7">
        <f t="shared" si="235"/>
        <v>5.1519201600910697E-3</v>
      </c>
      <c r="AP194" s="7">
        <f t="shared" si="236"/>
        <v>6.4900606006333163E-3</v>
      </c>
      <c r="AQ194" s="7">
        <f t="shared" si="237"/>
        <v>5.8873038435365635E-3</v>
      </c>
      <c r="AR194" s="1">
        <f t="shared" si="241"/>
        <v>159700.89751977733</v>
      </c>
      <c r="AS194" s="1">
        <f t="shared" si="242"/>
        <v>70078.592199159757</v>
      </c>
      <c r="AT194" s="1">
        <f t="shared" si="243"/>
        <v>27139.2223324972</v>
      </c>
      <c r="AU194" s="1">
        <f t="shared" si="198"/>
        <v>31940.179503955467</v>
      </c>
      <c r="AV194" s="1">
        <f t="shared" si="199"/>
        <v>14015.718439831951</v>
      </c>
      <c r="AW194" s="1">
        <f t="shared" si="200"/>
        <v>5427.8444664994404</v>
      </c>
      <c r="AX194">
        <v>0.05</v>
      </c>
      <c r="AY194">
        <v>0.05</v>
      </c>
      <c r="AZ194">
        <v>0.05</v>
      </c>
      <c r="BA194">
        <f t="shared" si="184"/>
        <v>0.05</v>
      </c>
      <c r="BB194">
        <f t="shared" si="190"/>
        <v>2.5000000000000006E-4</v>
      </c>
      <c r="BC194">
        <f t="shared" si="185"/>
        <v>2.5000000000000006E-4</v>
      </c>
      <c r="BD194">
        <f t="shared" si="186"/>
        <v>2.5000000000000006E-4</v>
      </c>
      <c r="BE194">
        <f t="shared" si="187"/>
        <v>39.925224379944339</v>
      </c>
      <c r="BF194">
        <f t="shared" si="188"/>
        <v>17.519648049789943</v>
      </c>
      <c r="BG194">
        <f t="shared" si="189"/>
        <v>6.7848055831243013</v>
      </c>
      <c r="BH194">
        <f t="shared" si="191"/>
        <v>247.54699411685544</v>
      </c>
      <c r="BI194">
        <f t="shared" si="192"/>
        <v>31.467448572369861</v>
      </c>
      <c r="BJ194">
        <f t="shared" si="193"/>
        <v>6.8141794729943603</v>
      </c>
      <c r="BK194" s="7">
        <f t="shared" si="194"/>
        <v>2.8771298986506516E-2</v>
      </c>
      <c r="BL194" s="8">
        <f>BL$3*temperature!$I304+BL$4*temperature!$I304^2+BL$5*temperature!$I304^6</f>
        <v>-36.885356173736561</v>
      </c>
      <c r="BM194" s="8">
        <f>BM$3*temperature!$I304+BM$4*temperature!$I304^2+BM$5*temperature!$I304^6</f>
        <v>-31.446862124319463</v>
      </c>
      <c r="BN194" s="8">
        <f>BN$3*temperature!$I304+BN$4*temperature!$I304^2+BN$5*temperature!$I304^6</f>
        <v>-27.002649673322583</v>
      </c>
      <c r="BO194" s="8"/>
      <c r="BP194" s="8"/>
      <c r="BQ194" s="8"/>
    </row>
    <row r="195" spans="1:69" x14ac:dyDescent="0.3">
      <c r="A195">
        <f t="shared" si="201"/>
        <v>2149</v>
      </c>
      <c r="B195" s="4">
        <f t="shared" si="202"/>
        <v>1165.3329508029396</v>
      </c>
      <c r="C195" s="4">
        <f t="shared" si="203"/>
        <v>2963.8055130524185</v>
      </c>
      <c r="D195" s="4">
        <f t="shared" si="204"/>
        <v>4368.8597156058777</v>
      </c>
      <c r="E195" s="11">
        <f t="shared" si="205"/>
        <v>3.2901000684571177E-6</v>
      </c>
      <c r="F195" s="11">
        <f t="shared" si="206"/>
        <v>6.4817177541020191E-6</v>
      </c>
      <c r="G195" s="11">
        <f t="shared" si="207"/>
        <v>1.3232196226438776E-5</v>
      </c>
      <c r="H195" s="4">
        <f t="shared" si="208"/>
        <v>159208.24664780695</v>
      </c>
      <c r="I195" s="4">
        <f t="shared" si="209"/>
        <v>70168.408713587763</v>
      </c>
      <c r="J195" s="4">
        <f t="shared" si="210"/>
        <v>27202.465043945056</v>
      </c>
      <c r="K195" s="4">
        <f t="shared" si="211"/>
        <v>136620.39380085238</v>
      </c>
      <c r="L195" s="4">
        <f t="shared" si="212"/>
        <v>23675.105672275178</v>
      </c>
      <c r="M195" s="4">
        <f t="shared" si="213"/>
        <v>6226.4450714166705</v>
      </c>
      <c r="N195" s="11">
        <f t="shared" si="214"/>
        <v>-3.0881146503832779E-3</v>
      </c>
      <c r="O195" s="11">
        <f t="shared" si="215"/>
        <v>1.2751641086261589E-3</v>
      </c>
      <c r="P195" s="11">
        <f t="shared" si="216"/>
        <v>2.3170438373281144E-3</v>
      </c>
      <c r="Q195" s="4">
        <f t="shared" si="217"/>
        <v>4996.1973626681292</v>
      </c>
      <c r="R195" s="4">
        <f t="shared" si="218"/>
        <v>7656.432449083527</v>
      </c>
      <c r="S195" s="4">
        <f t="shared" si="219"/>
        <v>4584.3864362247932</v>
      </c>
      <c r="T195" s="4">
        <f t="shared" si="220"/>
        <v>31.381523682755482</v>
      </c>
      <c r="U195" s="4">
        <f t="shared" si="221"/>
        <v>109.11509309460649</v>
      </c>
      <c r="V195" s="4">
        <f t="shared" si="222"/>
        <v>168.52834582523332</v>
      </c>
      <c r="W195" s="11">
        <f t="shared" si="223"/>
        <v>-1.0734613539272964E-2</v>
      </c>
      <c r="X195" s="11">
        <f t="shared" si="224"/>
        <v>-1.217998157191269E-2</v>
      </c>
      <c r="Y195" s="11">
        <f t="shared" si="225"/>
        <v>-9.7425357312937999E-3</v>
      </c>
      <c r="Z195" s="4">
        <f t="shared" si="238"/>
        <v>6337.3605702695222</v>
      </c>
      <c r="AA195" s="4">
        <f t="shared" si="239"/>
        <v>22035.91318377616</v>
      </c>
      <c r="AB195" s="4">
        <f t="shared" si="240"/>
        <v>39921.839560939159</v>
      </c>
      <c r="AC195" s="12">
        <f t="shared" si="226"/>
        <v>1.3167891600938966</v>
      </c>
      <c r="AD195" s="12">
        <f t="shared" si="227"/>
        <v>2.9965054651594789</v>
      </c>
      <c r="AE195" s="12">
        <f t="shared" si="228"/>
        <v>9.0983933227231777</v>
      </c>
      <c r="AF195" s="11">
        <f t="shared" si="229"/>
        <v>-4.0504037456468023E-3</v>
      </c>
      <c r="AG195" s="11">
        <f t="shared" si="230"/>
        <v>2.9673830763510267E-4</v>
      </c>
      <c r="AH195" s="11">
        <f t="shared" si="231"/>
        <v>9.7937136394747881E-3</v>
      </c>
      <c r="AI195" s="1">
        <f t="shared" si="195"/>
        <v>324607.32914826885</v>
      </c>
      <c r="AJ195" s="1">
        <f t="shared" si="196"/>
        <v>137170.36320427363</v>
      </c>
      <c r="AK195" s="1">
        <f t="shared" si="197"/>
        <v>52742.030866922141</v>
      </c>
      <c r="AL195" s="10">
        <f t="shared" si="232"/>
        <v>70.238592189541194</v>
      </c>
      <c r="AM195" s="10">
        <f t="shared" si="233"/>
        <v>16.045042725087466</v>
      </c>
      <c r="AN195" s="10">
        <f t="shared" si="234"/>
        <v>5.1847053114795711</v>
      </c>
      <c r="AO195" s="7">
        <f t="shared" si="235"/>
        <v>5.1004009584901594E-3</v>
      </c>
      <c r="AP195" s="7">
        <f t="shared" si="236"/>
        <v>6.4251599946269829E-3</v>
      </c>
      <c r="AQ195" s="7">
        <f t="shared" si="237"/>
        <v>5.8284308051011974E-3</v>
      </c>
      <c r="AR195" s="1">
        <f t="shared" si="241"/>
        <v>159208.24664780695</v>
      </c>
      <c r="AS195" s="1">
        <f t="shared" si="242"/>
        <v>70168.408713587763</v>
      </c>
      <c r="AT195" s="1">
        <f t="shared" si="243"/>
        <v>27202.465043945056</v>
      </c>
      <c r="AU195" s="1">
        <f t="shared" si="198"/>
        <v>31841.649329561391</v>
      </c>
      <c r="AV195" s="1">
        <f t="shared" si="199"/>
        <v>14033.681742717554</v>
      </c>
      <c r="AW195" s="1">
        <f t="shared" si="200"/>
        <v>5440.4930087890116</v>
      </c>
      <c r="AX195">
        <v>0.05</v>
      </c>
      <c r="AY195">
        <v>0.05</v>
      </c>
      <c r="AZ195">
        <v>0.05</v>
      </c>
      <c r="BA195">
        <f t="shared" si="184"/>
        <v>5.000000000000001E-2</v>
      </c>
      <c r="BB195">
        <f t="shared" si="190"/>
        <v>2.5000000000000006E-4</v>
      </c>
      <c r="BC195">
        <f t="shared" si="185"/>
        <v>2.5000000000000006E-4</v>
      </c>
      <c r="BD195">
        <f t="shared" si="186"/>
        <v>2.5000000000000006E-4</v>
      </c>
      <c r="BE195">
        <f t="shared" si="187"/>
        <v>39.802061661951747</v>
      </c>
      <c r="BF195">
        <f t="shared" si="188"/>
        <v>17.542102178396945</v>
      </c>
      <c r="BG195">
        <f t="shared" si="189"/>
        <v>6.8006162609862653</v>
      </c>
      <c r="BH195">
        <f t="shared" si="191"/>
        <v>251.2216953453794</v>
      </c>
      <c r="BI195">
        <f t="shared" si="192"/>
        <v>31.842750571938609</v>
      </c>
      <c r="BJ195">
        <f t="shared" si="193"/>
        <v>6.8139307564776779</v>
      </c>
      <c r="BK195" s="7">
        <f t="shared" si="194"/>
        <v>2.8668711832166877E-2</v>
      </c>
      <c r="BL195" s="8">
        <f>BL$3*temperature!$I305+BL$4*temperature!$I305^2+BL$5*temperature!$I305^6</f>
        <v>-37.379385498507396</v>
      </c>
      <c r="BM195" s="8">
        <f>BM$3*temperature!$I305+BM$4*temperature!$I305^2+BM$5*temperature!$I305^6</f>
        <v>-31.831337197286025</v>
      </c>
      <c r="BN195" s="8">
        <f>BN$3*temperature!$I305+BN$4*temperature!$I305^2+BN$5*temperature!$I305^6</f>
        <v>-27.304484867791476</v>
      </c>
      <c r="BO195" s="8"/>
      <c r="BP195" s="8"/>
      <c r="BQ195" s="8"/>
    </row>
    <row r="196" spans="1:69" x14ac:dyDescent="0.3">
      <c r="A196">
        <f t="shared" si="201"/>
        <v>2150</v>
      </c>
      <c r="B196" s="4">
        <f t="shared" si="202"/>
        <v>1165.3365931618598</v>
      </c>
      <c r="C196" s="4">
        <f t="shared" si="203"/>
        <v>2963.8237630756917</v>
      </c>
      <c r="D196" s="4">
        <f t="shared" si="204"/>
        <v>4368.9146347344686</v>
      </c>
      <c r="E196" s="11">
        <f t="shared" si="205"/>
        <v>3.1255950650342616E-6</v>
      </c>
      <c r="F196" s="11">
        <f t="shared" si="206"/>
        <v>6.1576318663969183E-6</v>
      </c>
      <c r="G196" s="11">
        <f t="shared" si="207"/>
        <v>1.2570586415116835E-5</v>
      </c>
      <c r="H196" s="4">
        <f t="shared" si="208"/>
        <v>158698.95645165915</v>
      </c>
      <c r="I196" s="4">
        <f t="shared" si="209"/>
        <v>70251.296436771125</v>
      </c>
      <c r="J196" s="4">
        <f t="shared" si="210"/>
        <v>27263.694029542105</v>
      </c>
      <c r="K196" s="4">
        <f t="shared" si="211"/>
        <v>136182.93408350612</v>
      </c>
      <c r="L196" s="4">
        <f t="shared" si="212"/>
        <v>23702.926372338763</v>
      </c>
      <c r="M196" s="4">
        <f t="shared" si="213"/>
        <v>6240.3814926448258</v>
      </c>
      <c r="N196" s="11">
        <f t="shared" si="214"/>
        <v>-3.202008903472664E-3</v>
      </c>
      <c r="O196" s="11">
        <f t="shared" si="215"/>
        <v>1.1751035221847506E-3</v>
      </c>
      <c r="P196" s="11">
        <f t="shared" si="216"/>
        <v>2.238262936283153E-3</v>
      </c>
      <c r="Q196" s="4">
        <f t="shared" si="217"/>
        <v>4926.7543763013591</v>
      </c>
      <c r="R196" s="4">
        <f t="shared" si="218"/>
        <v>7572.1113851514438</v>
      </c>
      <c r="S196" s="4">
        <f t="shared" si="219"/>
        <v>4549.9411757538064</v>
      </c>
      <c r="T196" s="4">
        <f t="shared" si="220"/>
        <v>31.044655153747559</v>
      </c>
      <c r="U196" s="4">
        <f t="shared" si="221"/>
        <v>107.78607327149665</v>
      </c>
      <c r="V196" s="4">
        <f t="shared" si="222"/>
        <v>166.88645239429513</v>
      </c>
      <c r="W196" s="11">
        <f t="shared" si="223"/>
        <v>-1.0734613539272964E-2</v>
      </c>
      <c r="X196" s="11">
        <f t="shared" si="224"/>
        <v>-1.217998157191269E-2</v>
      </c>
      <c r="Y196" s="11">
        <f t="shared" si="225"/>
        <v>-9.7425357312937999E-3</v>
      </c>
      <c r="Z196" s="4">
        <f t="shared" si="238"/>
        <v>6224.6766130118949</v>
      </c>
      <c r="AA196" s="4">
        <f t="shared" si="239"/>
        <v>21801.882127878664</v>
      </c>
      <c r="AB196" s="4">
        <f t="shared" si="240"/>
        <v>40013.099525193589</v>
      </c>
      <c r="AC196" s="12">
        <f t="shared" si="226"/>
        <v>1.3114556323476252</v>
      </c>
      <c r="AD196" s="12">
        <f t="shared" si="227"/>
        <v>2.9973946431200296</v>
      </c>
      <c r="AE196" s="12">
        <f t="shared" si="228"/>
        <v>9.1875003815052381</v>
      </c>
      <c r="AF196" s="11">
        <f t="shared" si="229"/>
        <v>-4.0504037456468023E-3</v>
      </c>
      <c r="AG196" s="11">
        <f t="shared" si="230"/>
        <v>2.9673830763510267E-4</v>
      </c>
      <c r="AH196" s="11">
        <f t="shared" si="231"/>
        <v>9.7937136394747881E-3</v>
      </c>
      <c r="AI196" s="1">
        <f t="shared" si="195"/>
        <v>323988.24556300335</v>
      </c>
      <c r="AJ196" s="1">
        <f t="shared" si="196"/>
        <v>137487.00862656382</v>
      </c>
      <c r="AK196" s="1">
        <f t="shared" si="197"/>
        <v>52908.320789018937</v>
      </c>
      <c r="AL196" s="10">
        <f t="shared" si="232"/>
        <v>70.593254722638463</v>
      </c>
      <c r="AM196" s="10">
        <f t="shared" si="233"/>
        <v>16.147103772050485</v>
      </c>
      <c r="AN196" s="10">
        <f t="shared" si="234"/>
        <v>5.2146218206708417</v>
      </c>
      <c r="AO196" s="7">
        <f t="shared" si="235"/>
        <v>5.0493969489052576E-3</v>
      </c>
      <c r="AP196" s="7">
        <f t="shared" si="236"/>
        <v>6.3609083946807128E-3</v>
      </c>
      <c r="AQ196" s="7">
        <f t="shared" si="237"/>
        <v>5.7701464970501852E-3</v>
      </c>
      <c r="AR196" s="1">
        <f t="shared" si="241"/>
        <v>158698.95645165915</v>
      </c>
      <c r="AS196" s="1">
        <f t="shared" si="242"/>
        <v>70251.296436771125</v>
      </c>
      <c r="AT196" s="1">
        <f t="shared" si="243"/>
        <v>27263.694029542105</v>
      </c>
      <c r="AU196" s="1">
        <f t="shared" si="198"/>
        <v>31739.791290331832</v>
      </c>
      <c r="AV196" s="1">
        <f t="shared" si="199"/>
        <v>14050.259287354225</v>
      </c>
      <c r="AW196" s="1">
        <f t="shared" si="200"/>
        <v>5452.7388059084215</v>
      </c>
      <c r="AX196">
        <v>0.05</v>
      </c>
      <c r="AY196">
        <v>0.05</v>
      </c>
      <c r="AZ196">
        <v>0.05</v>
      </c>
      <c r="BA196">
        <f t="shared" si="184"/>
        <v>0.05</v>
      </c>
      <c r="BB196">
        <f t="shared" si="190"/>
        <v>2.5000000000000006E-4</v>
      </c>
      <c r="BC196">
        <f t="shared" si="185"/>
        <v>2.5000000000000006E-4</v>
      </c>
      <c r="BD196">
        <f t="shared" si="186"/>
        <v>2.5000000000000006E-4</v>
      </c>
      <c r="BE196">
        <f t="shared" si="187"/>
        <v>39.6747391129148</v>
      </c>
      <c r="BF196">
        <f t="shared" si="188"/>
        <v>17.562824109192785</v>
      </c>
      <c r="BG196">
        <f t="shared" si="189"/>
        <v>6.815923507385528</v>
      </c>
      <c r="BH196">
        <f t="shared" si="191"/>
        <v>254.95132730256091</v>
      </c>
      <c r="BI196">
        <f t="shared" si="192"/>
        <v>32.222583364460483</v>
      </c>
      <c r="BJ196">
        <f t="shared" si="193"/>
        <v>6.813692104101051</v>
      </c>
      <c r="BK196" s="7">
        <f t="shared" si="194"/>
        <v>2.8567734870266065E-2</v>
      </c>
      <c r="BL196" s="8">
        <f>BL$3*temperature!$I306+BL$4*temperature!$I306^2+BL$5*temperature!$I306^6</f>
        <v>-37.871852281580978</v>
      </c>
      <c r="BM196" s="8">
        <f>BM$3*temperature!$I306+BM$4*temperature!$I306^2+BM$5*temperature!$I306^6</f>
        <v>-32.21447985559162</v>
      </c>
      <c r="BN196" s="8">
        <f>BN$3*temperature!$I306+BN$4*temperature!$I306^2+BN$5*temperature!$I306^6</f>
        <v>-27.605175750716935</v>
      </c>
      <c r="BO196" s="8"/>
      <c r="BP196" s="8"/>
      <c r="BQ196" s="8"/>
    </row>
    <row r="197" spans="1:69" x14ac:dyDescent="0.3">
      <c r="A197">
        <f t="shared" si="201"/>
        <v>2151</v>
      </c>
      <c r="B197" s="4">
        <f t="shared" si="202"/>
        <v>1165.3400534136495</v>
      </c>
      <c r="C197" s="4">
        <f t="shared" si="203"/>
        <v>2963.8411007045588</v>
      </c>
      <c r="D197" s="4">
        <f t="shared" si="204"/>
        <v>4368.9668085624771</v>
      </c>
      <c r="E197" s="11">
        <f t="shared" si="205"/>
        <v>2.9693153117825486E-6</v>
      </c>
      <c r="F197" s="11">
        <f t="shared" si="206"/>
        <v>5.8497502730770722E-6</v>
      </c>
      <c r="G197" s="11">
        <f t="shared" si="207"/>
        <v>1.1942057094360993E-5</v>
      </c>
      <c r="H197" s="4">
        <f t="shared" si="208"/>
        <v>158173.43064455024</v>
      </c>
      <c r="I197" s="4">
        <f t="shared" si="209"/>
        <v>70327.348575687021</v>
      </c>
      <c r="J197" s="4">
        <f t="shared" si="210"/>
        <v>27322.934814551794</v>
      </c>
      <c r="K197" s="4">
        <f t="shared" si="211"/>
        <v>135731.56623357299</v>
      </c>
      <c r="L197" s="4">
        <f t="shared" si="212"/>
        <v>23728.447708943957</v>
      </c>
      <c r="M197" s="4">
        <f t="shared" si="213"/>
        <v>6253.8664200888888</v>
      </c>
      <c r="N197" s="11">
        <f t="shared" si="214"/>
        <v>-3.3144230073377523E-3</v>
      </c>
      <c r="O197" s="11">
        <f t="shared" si="215"/>
        <v>1.0767166975202969E-3</v>
      </c>
      <c r="P197" s="11">
        <f t="shared" si="216"/>
        <v>2.1609139537313027E-3</v>
      </c>
      <c r="Q197" s="4">
        <f t="shared" si="217"/>
        <v>4857.7279373363763</v>
      </c>
      <c r="R197" s="4">
        <f t="shared" si="218"/>
        <v>7487.9807257264665</v>
      </c>
      <c r="S197" s="4">
        <f t="shared" si="219"/>
        <v>4515.4033762930758</v>
      </c>
      <c r="T197" s="4">
        <f t="shared" si="220"/>
        <v>30.711402778212079</v>
      </c>
      <c r="U197" s="4">
        <f t="shared" si="221"/>
        <v>106.47324088534099</v>
      </c>
      <c r="V197" s="4">
        <f t="shared" si="222"/>
        <v>165.26055516877486</v>
      </c>
      <c r="W197" s="11">
        <f t="shared" si="223"/>
        <v>-1.0734613539272964E-2</v>
      </c>
      <c r="X197" s="11">
        <f t="shared" si="224"/>
        <v>-1.217998157191269E-2</v>
      </c>
      <c r="Y197" s="11">
        <f t="shared" si="225"/>
        <v>-9.7425357312937999E-3</v>
      </c>
      <c r="Z197" s="4">
        <f t="shared" si="238"/>
        <v>6113.2967658510161</v>
      </c>
      <c r="AA197" s="4">
        <f t="shared" si="239"/>
        <v>21568.174002672917</v>
      </c>
      <c r="AB197" s="4">
        <f t="shared" si="240"/>
        <v>40101.38940518126</v>
      </c>
      <c r="AC197" s="12">
        <f t="shared" si="226"/>
        <v>1.3061437075421147</v>
      </c>
      <c r="AD197" s="12">
        <f t="shared" si="227"/>
        <v>2.9982840849337435</v>
      </c>
      <c r="AE197" s="12">
        <f t="shared" si="228"/>
        <v>9.2774801293042657</v>
      </c>
      <c r="AF197" s="11">
        <f t="shared" si="229"/>
        <v>-4.0504037456468023E-3</v>
      </c>
      <c r="AG197" s="11">
        <f t="shared" si="230"/>
        <v>2.9673830763510267E-4</v>
      </c>
      <c r="AH197" s="11">
        <f t="shared" si="231"/>
        <v>9.7937136394747881E-3</v>
      </c>
      <c r="AI197" s="1">
        <f t="shared" si="195"/>
        <v>323329.21229703486</v>
      </c>
      <c r="AJ197" s="1">
        <f t="shared" si="196"/>
        <v>137788.56705126166</v>
      </c>
      <c r="AK197" s="1">
        <f t="shared" si="197"/>
        <v>53070.227516025465</v>
      </c>
      <c r="AL197" s="10">
        <f t="shared" si="232"/>
        <v>70.946143553998141</v>
      </c>
      <c r="AM197" s="10">
        <f t="shared" si="233"/>
        <v>16.248786917504567</v>
      </c>
      <c r="AN197" s="10">
        <f t="shared" si="234"/>
        <v>5.2444100611845075</v>
      </c>
      <c r="AO197" s="7">
        <f t="shared" si="235"/>
        <v>4.9989029794162048E-3</v>
      </c>
      <c r="AP197" s="7">
        <f t="shared" si="236"/>
        <v>6.2972993107339057E-3</v>
      </c>
      <c r="AQ197" s="7">
        <f t="shared" si="237"/>
        <v>5.7124450320796836E-3</v>
      </c>
      <c r="AR197" s="1">
        <f t="shared" si="241"/>
        <v>158173.43064455024</v>
      </c>
      <c r="AS197" s="1">
        <f t="shared" si="242"/>
        <v>70327.348575687021</v>
      </c>
      <c r="AT197" s="1">
        <f t="shared" si="243"/>
        <v>27322.934814551794</v>
      </c>
      <c r="AU197" s="1">
        <f t="shared" si="198"/>
        <v>31634.686128910049</v>
      </c>
      <c r="AV197" s="1">
        <f t="shared" si="199"/>
        <v>14065.469715137406</v>
      </c>
      <c r="AW197" s="1">
        <f t="shared" si="200"/>
        <v>5464.586962910359</v>
      </c>
      <c r="AX197">
        <v>0.05</v>
      </c>
      <c r="AY197">
        <v>0.05</v>
      </c>
      <c r="AZ197">
        <v>0.05</v>
      </c>
      <c r="BA197">
        <f t="shared" si="184"/>
        <v>0.05</v>
      </c>
      <c r="BB197">
        <f t="shared" si="190"/>
        <v>2.5000000000000006E-4</v>
      </c>
      <c r="BC197">
        <f t="shared" si="185"/>
        <v>2.5000000000000006E-4</v>
      </c>
      <c r="BD197">
        <f t="shared" si="186"/>
        <v>2.5000000000000006E-4</v>
      </c>
      <c r="BE197">
        <f t="shared" si="187"/>
        <v>39.54335766113757</v>
      </c>
      <c r="BF197">
        <f t="shared" si="188"/>
        <v>17.58183714392176</v>
      </c>
      <c r="BG197">
        <f t="shared" si="189"/>
        <v>6.8307337036379501</v>
      </c>
      <c r="BH197">
        <f t="shared" si="191"/>
        <v>258.73671228936547</v>
      </c>
      <c r="BI197">
        <f t="shared" si="192"/>
        <v>32.607001671523726</v>
      </c>
      <c r="BJ197">
        <f t="shared" si="193"/>
        <v>6.8134633786582874</v>
      </c>
      <c r="BK197" s="7">
        <f t="shared" si="194"/>
        <v>2.8468351979647227E-2</v>
      </c>
      <c r="BL197" s="8">
        <f>BL$3*temperature!$I307+BL$4*temperature!$I307^2+BL$5*temperature!$I307^6</f>
        <v>-38.362692515419482</v>
      </c>
      <c r="BM197" s="8">
        <f>BM$3*temperature!$I307+BM$4*temperature!$I307^2+BM$5*temperature!$I307^6</f>
        <v>-32.596243475812834</v>
      </c>
      <c r="BN197" s="8">
        <f>BN$3*temperature!$I307+BN$4*temperature!$I307^2+BN$5*temperature!$I307^6</f>
        <v>-27.904688414221901</v>
      </c>
      <c r="BO197" s="8"/>
      <c r="BP197" s="8"/>
      <c r="BQ197" s="8"/>
    </row>
    <row r="198" spans="1:69" x14ac:dyDescent="0.3">
      <c r="A198">
        <f t="shared" si="201"/>
        <v>2152</v>
      </c>
      <c r="B198" s="4">
        <f t="shared" si="202"/>
        <v>1165.3433406626102</v>
      </c>
      <c r="C198" s="4">
        <f t="shared" si="203"/>
        <v>2963.857571548333</v>
      </c>
      <c r="D198" s="4">
        <f t="shared" si="204"/>
        <v>4369.0163742909945</v>
      </c>
      <c r="E198" s="11">
        <f t="shared" si="205"/>
        <v>2.8208495461934209E-6</v>
      </c>
      <c r="F198" s="11">
        <f t="shared" si="206"/>
        <v>5.5572627594232186E-6</v>
      </c>
      <c r="G198" s="11">
        <f t="shared" si="207"/>
        <v>1.1344954239642942E-5</v>
      </c>
      <c r="H198" s="4">
        <f t="shared" si="208"/>
        <v>157632.07206603227</v>
      </c>
      <c r="I198" s="4">
        <f t="shared" si="209"/>
        <v>70396.659515599531</v>
      </c>
      <c r="J198" s="4">
        <f t="shared" si="210"/>
        <v>27380.213161146148</v>
      </c>
      <c r="K198" s="4">
        <f t="shared" si="211"/>
        <v>135266.63478971203</v>
      </c>
      <c r="L198" s="4">
        <f t="shared" si="212"/>
        <v>23751.701225920919</v>
      </c>
      <c r="M198" s="4">
        <f t="shared" si="213"/>
        <v>6266.9055951042119</v>
      </c>
      <c r="N198" s="11">
        <f t="shared" si="214"/>
        <v>-3.4253744855554658E-3</v>
      </c>
      <c r="O198" s="11">
        <f t="shared" si="215"/>
        <v>9.799847534146533E-4</v>
      </c>
      <c r="P198" s="11">
        <f t="shared" si="216"/>
        <v>2.0849781782095178E-3</v>
      </c>
      <c r="Q198" s="4">
        <f t="shared" si="217"/>
        <v>4789.1346963089018</v>
      </c>
      <c r="R198" s="4">
        <f t="shared" si="218"/>
        <v>7404.0671335318821</v>
      </c>
      <c r="S198" s="4">
        <f t="shared" si="219"/>
        <v>4480.785527520592</v>
      </c>
      <c r="T198" s="4">
        <f t="shared" si="220"/>
        <v>30.38172773813902</v>
      </c>
      <c r="U198" s="4">
        <f t="shared" si="221"/>
        <v>105.17639877345572</v>
      </c>
      <c r="V198" s="4">
        <f t="shared" si="222"/>
        <v>163.65049830506962</v>
      </c>
      <c r="W198" s="11">
        <f t="shared" si="223"/>
        <v>-1.0734613539272964E-2</v>
      </c>
      <c r="X198" s="11">
        <f t="shared" si="224"/>
        <v>-1.217998157191269E-2</v>
      </c>
      <c r="Y198" s="11">
        <f t="shared" si="225"/>
        <v>-9.7425357312937999E-3</v>
      </c>
      <c r="Z198" s="4">
        <f t="shared" si="238"/>
        <v>6003.2318384828195</v>
      </c>
      <c r="AA198" s="4">
        <f t="shared" si="239"/>
        <v>21334.867760822322</v>
      </c>
      <c r="AB198" s="4">
        <f t="shared" si="240"/>
        <v>40186.747137252634</v>
      </c>
      <c r="AC198" s="12">
        <f t="shared" si="226"/>
        <v>1.3008532981767331</v>
      </c>
      <c r="AD198" s="12">
        <f t="shared" si="227"/>
        <v>2.999173790678916</v>
      </c>
      <c r="AE198" s="12">
        <f t="shared" si="228"/>
        <v>9.3683411129865899</v>
      </c>
      <c r="AF198" s="11">
        <f t="shared" si="229"/>
        <v>-4.0504037456468023E-3</v>
      </c>
      <c r="AG198" s="11">
        <f t="shared" si="230"/>
        <v>2.9673830763510267E-4</v>
      </c>
      <c r="AH198" s="11">
        <f t="shared" si="231"/>
        <v>9.7937136394747881E-3</v>
      </c>
      <c r="AI198" s="1">
        <f t="shared" si="195"/>
        <v>322630.97719624144</v>
      </c>
      <c r="AJ198" s="1">
        <f t="shared" si="196"/>
        <v>138075.1800612729</v>
      </c>
      <c r="AK198" s="1">
        <f t="shared" si="197"/>
        <v>53227.791727333279</v>
      </c>
      <c r="AL198" s="10">
        <f t="shared" si="232"/>
        <v>71.297249913504402</v>
      </c>
      <c r="AM198" s="10">
        <f t="shared" si="233"/>
        <v>16.350087157413871</v>
      </c>
      <c r="AN198" s="10">
        <f t="shared" si="234"/>
        <v>5.2740688813427079</v>
      </c>
      <c r="AO198" s="7">
        <f t="shared" si="235"/>
        <v>4.9489139496220426E-3</v>
      </c>
      <c r="AP198" s="7">
        <f t="shared" si="236"/>
        <v>6.2343263176265666E-3</v>
      </c>
      <c r="AQ198" s="7">
        <f t="shared" si="237"/>
        <v>5.6553205817588869E-3</v>
      </c>
      <c r="AR198" s="1">
        <f t="shared" si="241"/>
        <v>157632.07206603227</v>
      </c>
      <c r="AS198" s="1">
        <f t="shared" si="242"/>
        <v>70396.659515599531</v>
      </c>
      <c r="AT198" s="1">
        <f t="shared" si="243"/>
        <v>27380.213161146148</v>
      </c>
      <c r="AU198" s="1">
        <f t="shared" si="198"/>
        <v>31526.414413206454</v>
      </c>
      <c r="AV198" s="1">
        <f t="shared" si="199"/>
        <v>14079.331903119906</v>
      </c>
      <c r="AW198" s="1">
        <f t="shared" si="200"/>
        <v>5476.0426322292296</v>
      </c>
      <c r="AX198">
        <v>0.05</v>
      </c>
      <c r="AY198">
        <v>0.05</v>
      </c>
      <c r="AZ198">
        <v>0.05</v>
      </c>
      <c r="BA198">
        <f t="shared" ref="BA198:BA261" si="244">(AX198*Z198+AY198*AA198+AZ198*AB198)/(Z198+AA198+AB198)</f>
        <v>4.9999999999999996E-2</v>
      </c>
      <c r="BB198">
        <f t="shared" si="190"/>
        <v>2.5000000000000006E-4</v>
      </c>
      <c r="BC198">
        <f t="shared" ref="BC198:BC261" si="245">BC$5*AY198^2</f>
        <v>2.5000000000000006E-4</v>
      </c>
      <c r="BD198">
        <f t="shared" ref="BD198:BD261" si="246">BD$5*AZ198^2</f>
        <v>2.5000000000000006E-4</v>
      </c>
      <c r="BE198">
        <f t="shared" ref="BE198:BE261" si="247">BB198*AR198</f>
        <v>39.408018016508073</v>
      </c>
      <c r="BF198">
        <f t="shared" ref="BF198:BF261" si="248">BC198*AS198</f>
        <v>17.599164878899888</v>
      </c>
      <c r="BG198">
        <f t="shared" ref="BG198:BG261" si="249">BD198*AT198</f>
        <v>6.8450532902865389</v>
      </c>
      <c r="BH198">
        <f t="shared" si="191"/>
        <v>262.57868479367312</v>
      </c>
      <c r="BI198">
        <f t="shared" si="192"/>
        <v>32.996060863742713</v>
      </c>
      <c r="BJ198">
        <f t="shared" si="193"/>
        <v>6.8132444429086485</v>
      </c>
      <c r="BK198" s="7">
        <f t="shared" si="194"/>
        <v>2.8370546763259646E-2</v>
      </c>
      <c r="BL198" s="8">
        <f>BL$3*temperature!$I308+BL$4*temperature!$I308^2+BL$5*temperature!$I308^6</f>
        <v>-38.85184442796681</v>
      </c>
      <c r="BM198" s="8">
        <f>BM$3*temperature!$I308+BM$4*temperature!$I308^2+BM$5*temperature!$I308^6</f>
        <v>-32.976583128400009</v>
      </c>
      <c r="BN198" s="8">
        <f>BN$3*temperature!$I308+BN$4*temperature!$I308^2+BN$5*temperature!$I308^6</f>
        <v>-28.202990241473266</v>
      </c>
      <c r="BO198" s="8"/>
      <c r="BP198" s="8"/>
      <c r="BQ198" s="8"/>
    </row>
    <row r="199" spans="1:69" x14ac:dyDescent="0.3">
      <c r="A199">
        <f t="shared" si="201"/>
        <v>2153</v>
      </c>
      <c r="B199" s="4">
        <f t="shared" si="202"/>
        <v>1165.3464635579323</v>
      </c>
      <c r="C199" s="4">
        <f t="shared" si="203"/>
        <v>2963.8732189368743</v>
      </c>
      <c r="D199" s="4">
        <f t="shared" si="204"/>
        <v>4369.0634622672915</v>
      </c>
      <c r="E199" s="11">
        <f t="shared" si="205"/>
        <v>2.6798070688837497E-6</v>
      </c>
      <c r="F199" s="11">
        <f t="shared" si="206"/>
        <v>5.2793996214520573E-6</v>
      </c>
      <c r="G199" s="11">
        <f t="shared" si="207"/>
        <v>1.0777706527660796E-5</v>
      </c>
      <c r="H199" s="4">
        <f t="shared" si="208"/>
        <v>157075.28235701064</v>
      </c>
      <c r="I199" s="4">
        <f t="shared" si="209"/>
        <v>70459.324700937752</v>
      </c>
      <c r="J199" s="4">
        <f t="shared" si="210"/>
        <v>27435.555039001403</v>
      </c>
      <c r="K199" s="4">
        <f t="shared" si="211"/>
        <v>134788.48331288734</v>
      </c>
      <c r="L199" s="4">
        <f t="shared" si="212"/>
        <v>23772.718836540229</v>
      </c>
      <c r="M199" s="4">
        <f t="shared" si="213"/>
        <v>6279.5048128607259</v>
      </c>
      <c r="N199" s="11">
        <f t="shared" si="214"/>
        <v>-3.5348811446963557E-3</v>
      </c>
      <c r="O199" s="11">
        <f t="shared" si="215"/>
        <v>8.8488864100289E-4</v>
      </c>
      <c r="P199" s="11">
        <f t="shared" si="216"/>
        <v>2.0104368201041556E-3</v>
      </c>
      <c r="Q199" s="4">
        <f t="shared" si="217"/>
        <v>4720.9905420371288</v>
      </c>
      <c r="R199" s="4">
        <f t="shared" si="218"/>
        <v>7320.39635378806</v>
      </c>
      <c r="S199" s="4">
        <f t="shared" si="219"/>
        <v>4446.0998048270367</v>
      </c>
      <c r="T199" s="4">
        <f t="shared" si="220"/>
        <v>30.055591632214689</v>
      </c>
      <c r="U199" s="4">
        <f t="shared" si="221"/>
        <v>103.89535217459489</v>
      </c>
      <c r="V199" s="4">
        <f t="shared" si="222"/>
        <v>162.05612747788845</v>
      </c>
      <c r="W199" s="11">
        <f t="shared" si="223"/>
        <v>-1.0734613539272964E-2</v>
      </c>
      <c r="X199" s="11">
        <f t="shared" si="224"/>
        <v>-1.217998157191269E-2</v>
      </c>
      <c r="Y199" s="11">
        <f t="shared" si="225"/>
        <v>-9.7425357312937999E-3</v>
      </c>
      <c r="Z199" s="4">
        <f t="shared" si="238"/>
        <v>5894.4914147903555</v>
      </c>
      <c r="AA199" s="4">
        <f t="shared" si="239"/>
        <v>21102.039812772025</v>
      </c>
      <c r="AB199" s="4">
        <f t="shared" si="240"/>
        <v>40269.210999511313</v>
      </c>
      <c r="AC199" s="12">
        <f t="shared" si="226"/>
        <v>1.295584317105261</v>
      </c>
      <c r="AD199" s="12">
        <f t="shared" si="227"/>
        <v>3.0000637604338656</v>
      </c>
      <c r="AE199" s="12">
        <f t="shared" si="228"/>
        <v>9.4600919631240998</v>
      </c>
      <c r="AF199" s="11">
        <f t="shared" si="229"/>
        <v>-4.0504037456468023E-3</v>
      </c>
      <c r="AG199" s="11">
        <f t="shared" si="230"/>
        <v>2.9673830763510267E-4</v>
      </c>
      <c r="AH199" s="11">
        <f t="shared" si="231"/>
        <v>9.7937136394747881E-3</v>
      </c>
      <c r="AI199" s="1">
        <f t="shared" si="195"/>
        <v>321894.29388982378</v>
      </c>
      <c r="AJ199" s="1">
        <f t="shared" si="196"/>
        <v>138346.99395826552</v>
      </c>
      <c r="AK199" s="1">
        <f t="shared" si="197"/>
        <v>53381.05518682918</v>
      </c>
      <c r="AL199" s="10">
        <f t="shared" si="232"/>
        <v>71.646565428624356</v>
      </c>
      <c r="AM199" s="10">
        <f t="shared" si="233"/>
        <v>16.450999618288215</v>
      </c>
      <c r="AN199" s="10">
        <f t="shared" si="234"/>
        <v>5.3035971661340362</v>
      </c>
      <c r="AO199" s="7">
        <f t="shared" si="235"/>
        <v>4.8994248101258218E-3</v>
      </c>
      <c r="AP199" s="7">
        <f t="shared" si="236"/>
        <v>6.1719830544503008E-3</v>
      </c>
      <c r="AQ199" s="7">
        <f t="shared" si="237"/>
        <v>5.5987673759412982E-3</v>
      </c>
      <c r="AR199" s="1">
        <f t="shared" si="241"/>
        <v>157075.28235701064</v>
      </c>
      <c r="AS199" s="1">
        <f t="shared" si="242"/>
        <v>70459.324700937752</v>
      </c>
      <c r="AT199" s="1">
        <f t="shared" si="243"/>
        <v>27435.555039001403</v>
      </c>
      <c r="AU199" s="1">
        <f t="shared" si="198"/>
        <v>31415.056471402131</v>
      </c>
      <c r="AV199" s="1">
        <f t="shared" si="199"/>
        <v>14091.864940187552</v>
      </c>
      <c r="AW199" s="1">
        <f t="shared" si="200"/>
        <v>5487.1110078002812</v>
      </c>
      <c r="AX199">
        <v>0.05</v>
      </c>
      <c r="AY199">
        <v>0.05</v>
      </c>
      <c r="AZ199">
        <v>0.05</v>
      </c>
      <c r="BA199">
        <f t="shared" si="244"/>
        <v>4.9999999999999996E-2</v>
      </c>
      <c r="BB199">
        <f t="shared" ref="BB199:BB262" si="250">BB$5*AX199^2</f>
        <v>2.5000000000000006E-4</v>
      </c>
      <c r="BC199">
        <f t="shared" si="245"/>
        <v>2.5000000000000006E-4</v>
      </c>
      <c r="BD199">
        <f t="shared" si="246"/>
        <v>2.5000000000000006E-4</v>
      </c>
      <c r="BE199">
        <f t="shared" si="247"/>
        <v>39.26882058925267</v>
      </c>
      <c r="BF199">
        <f t="shared" si="248"/>
        <v>17.614831175234443</v>
      </c>
      <c r="BG199">
        <f t="shared" si="249"/>
        <v>6.8588887597503527</v>
      </c>
      <c r="BH199">
        <f t="shared" ref="BH199:BH262" si="251">2*BB$5*AX199*AR199/Z199*1000</f>
        <v>266.47809166857064</v>
      </c>
      <c r="BI199">
        <f t="shared" ref="BI199:BI262" si="252">2*BC$5*AY199*AS199/AA199*1000</f>
        <v>33.389816968448812</v>
      </c>
      <c r="BJ199">
        <f t="shared" ref="BJ199:BJ262" si="253">2*BD$5*AZ199*AT199/AB199*1000</f>
        <v>6.8130351596246443</v>
      </c>
      <c r="BK199" s="7">
        <f t="shared" ref="BK199:BK262" si="254">SUM(H199:J199)*SUM(B198:D198)/SUM(H198:J198)/SUM(B199:D199)-1+BK$5</f>
        <v>2.8274302562139114E-2</v>
      </c>
      <c r="BL199" s="8">
        <f>BL$3*temperature!$I309+BL$4*temperature!$I309^2+BL$5*temperature!$I309^6</f>
        <v>-39.339248464252236</v>
      </c>
      <c r="BM199" s="8">
        <f>BM$3*temperature!$I309+BM$4*temperature!$I309^2+BM$5*temperature!$I309^6</f>
        <v>-33.355455562527297</v>
      </c>
      <c r="BN199" s="8">
        <f>BN$3*temperature!$I309+BN$4*temperature!$I309^2+BN$5*temperature!$I309^6</f>
        <v>-28.500049894084746</v>
      </c>
      <c r="BO199" s="8"/>
      <c r="BP199" s="8"/>
      <c r="BQ199" s="8"/>
    </row>
    <row r="200" spans="1:69" x14ac:dyDescent="0.3">
      <c r="A200">
        <f t="shared" si="201"/>
        <v>2154</v>
      </c>
      <c r="B200" s="4">
        <f t="shared" si="202"/>
        <v>1165.3494303164384</v>
      </c>
      <c r="C200" s="4">
        <f t="shared" si="203"/>
        <v>2963.8880840344673</v>
      </c>
      <c r="D200" s="4">
        <f t="shared" si="204"/>
        <v>4369.1081963268989</v>
      </c>
      <c r="E200" s="11">
        <f t="shared" si="205"/>
        <v>2.5458167154395623E-6</v>
      </c>
      <c r="F200" s="11">
        <f t="shared" si="206"/>
        <v>5.0154296403794541E-6</v>
      </c>
      <c r="G200" s="11">
        <f t="shared" si="207"/>
        <v>1.0238821201277756E-5</v>
      </c>
      <c r="H200" s="4">
        <f t="shared" si="208"/>
        <v>156503.46164750058</v>
      </c>
      <c r="I200" s="4">
        <f t="shared" si="209"/>
        <v>70515.440519088545</v>
      </c>
      <c r="J200" s="4">
        <f t="shared" si="210"/>
        <v>27488.986596714873</v>
      </c>
      <c r="K200" s="4">
        <f t="shared" si="211"/>
        <v>134297.45411640499</v>
      </c>
      <c r="L200" s="4">
        <f t="shared" si="212"/>
        <v>23791.53278389054</v>
      </c>
      <c r="M200" s="4">
        <f t="shared" si="213"/>
        <v>6291.6699155733459</v>
      </c>
      <c r="N200" s="11">
        <f t="shared" si="214"/>
        <v>-3.6429610632424669E-3</v>
      </c>
      <c r="O200" s="11">
        <f t="shared" si="215"/>
        <v>7.9140915600239836E-4</v>
      </c>
      <c r="P200" s="11">
        <f t="shared" si="216"/>
        <v>1.937271022980136E-3</v>
      </c>
      <c r="Q200" s="4">
        <f t="shared" si="217"/>
        <v>4653.3106127805186</v>
      </c>
      <c r="R200" s="4">
        <f t="shared" si="218"/>
        <v>7236.9932223932501</v>
      </c>
      <c r="S200" s="4">
        <f t="shared" si="219"/>
        <v>4411.3580701887577</v>
      </c>
      <c r="T200" s="4">
        <f t="shared" si="220"/>
        <v>29.732956471348658</v>
      </c>
      <c r="U200" s="4">
        <f t="shared" si="221"/>
        <v>102.62990869970095</v>
      </c>
      <c r="V200" s="4">
        <f t="shared" si="222"/>
        <v>160.47728986546002</v>
      </c>
      <c r="W200" s="11">
        <f t="shared" si="223"/>
        <v>-1.0734613539272964E-2</v>
      </c>
      <c r="X200" s="11">
        <f t="shared" si="224"/>
        <v>-1.217998157191269E-2</v>
      </c>
      <c r="Y200" s="11">
        <f t="shared" si="225"/>
        <v>-9.7425357312937999E-3</v>
      </c>
      <c r="Z200" s="4">
        <f t="shared" si="238"/>
        <v>5787.0838881495929</v>
      </c>
      <c r="AA200" s="4">
        <f t="shared" si="239"/>
        <v>20869.764043711053</v>
      </c>
      <c r="AB200" s="4">
        <f t="shared" si="240"/>
        <v>40348.819568493542</v>
      </c>
      <c r="AC200" s="12">
        <f t="shared" si="226"/>
        <v>1.2903366775344567</v>
      </c>
      <c r="AD200" s="12">
        <f t="shared" si="227"/>
        <v>3.0009539942769341</v>
      </c>
      <c r="AE200" s="12">
        <f t="shared" si="228"/>
        <v>9.5527413948140349</v>
      </c>
      <c r="AF200" s="11">
        <f t="shared" si="229"/>
        <v>-4.0504037456468023E-3</v>
      </c>
      <c r="AG200" s="11">
        <f t="shared" si="230"/>
        <v>2.9673830763510267E-4</v>
      </c>
      <c r="AH200" s="11">
        <f t="shared" si="231"/>
        <v>9.7937136394747881E-3</v>
      </c>
      <c r="AI200" s="1">
        <f t="shared" si="195"/>
        <v>321119.92097224353</v>
      </c>
      <c r="AJ200" s="1">
        <f t="shared" si="196"/>
        <v>138604.15950262651</v>
      </c>
      <c r="AK200" s="1">
        <f t="shared" si="197"/>
        <v>53530.060675946545</v>
      </c>
      <c r="AL200" s="10">
        <f t="shared" si="232"/>
        <v>71.994082119243444</v>
      </c>
      <c r="AM200" s="10">
        <f t="shared" si="233"/>
        <v>16.55151955625233</v>
      </c>
      <c r="AN200" s="10">
        <f t="shared" si="234"/>
        <v>5.3329938368550334</v>
      </c>
      <c r="AO200" s="7">
        <f t="shared" si="235"/>
        <v>4.8504305620245634E-3</v>
      </c>
      <c r="AP200" s="7">
        <f t="shared" si="236"/>
        <v>6.1102632239057979E-3</v>
      </c>
      <c r="AQ200" s="7">
        <f t="shared" si="237"/>
        <v>5.542779702181885E-3</v>
      </c>
      <c r="AR200" s="1">
        <f t="shared" si="241"/>
        <v>156503.46164750058</v>
      </c>
      <c r="AS200" s="1">
        <f t="shared" si="242"/>
        <v>70515.440519088545</v>
      </c>
      <c r="AT200" s="1">
        <f t="shared" si="243"/>
        <v>27488.986596714873</v>
      </c>
      <c r="AU200" s="1">
        <f t="shared" si="198"/>
        <v>31300.692329500118</v>
      </c>
      <c r="AV200" s="1">
        <f t="shared" si="199"/>
        <v>14103.08810381771</v>
      </c>
      <c r="AW200" s="1">
        <f t="shared" si="200"/>
        <v>5497.7973193429752</v>
      </c>
      <c r="AX200">
        <v>0.05</v>
      </c>
      <c r="AY200">
        <v>0.05</v>
      </c>
      <c r="AZ200">
        <v>0.05</v>
      </c>
      <c r="BA200">
        <f t="shared" si="244"/>
        <v>0.05</v>
      </c>
      <c r="BB200">
        <f t="shared" si="250"/>
        <v>2.5000000000000006E-4</v>
      </c>
      <c r="BC200">
        <f t="shared" si="245"/>
        <v>2.5000000000000006E-4</v>
      </c>
      <c r="BD200">
        <f t="shared" si="246"/>
        <v>2.5000000000000006E-4</v>
      </c>
      <c r="BE200">
        <f t="shared" si="247"/>
        <v>39.125865411875154</v>
      </c>
      <c r="BF200">
        <f t="shared" si="248"/>
        <v>17.628860129772139</v>
      </c>
      <c r="BG200">
        <f t="shared" si="249"/>
        <v>6.8722466491787202</v>
      </c>
      <c r="BH200">
        <f t="shared" si="251"/>
        <v>270.43579231325475</v>
      </c>
      <c r="BI200">
        <f t="shared" si="252"/>
        <v>33.788326677482416</v>
      </c>
      <c r="BJ200">
        <f t="shared" si="253"/>
        <v>6.8128353916404789</v>
      </c>
      <c r="BK200" s="7">
        <f t="shared" si="254"/>
        <v>2.8179602469221771E-2</v>
      </c>
      <c r="BL200" s="8">
        <f>BL$3*temperature!$I310+BL$4*temperature!$I310^2+BL$5*temperature!$I310^6</f>
        <v>-39.824847266305291</v>
      </c>
      <c r="BM200" s="8">
        <f>BM$3*temperature!$I310+BM$4*temperature!$I310^2+BM$5*temperature!$I310^6</f>
        <v>-33.732819189715109</v>
      </c>
      <c r="BN200" s="8">
        <f>BN$3*temperature!$I310+BN$4*temperature!$I310^2+BN$5*temperature!$I310^6</f>
        <v>-28.79583729862906</v>
      </c>
      <c r="BO200" s="8"/>
      <c r="BP200" s="8"/>
      <c r="BQ200" s="8"/>
    </row>
    <row r="201" spans="1:69" x14ac:dyDescent="0.3">
      <c r="A201">
        <f t="shared" si="201"/>
        <v>2155</v>
      </c>
      <c r="B201" s="4">
        <f t="shared" si="202"/>
        <v>1165.3522487441944</v>
      </c>
      <c r="C201" s="4">
        <f t="shared" si="203"/>
        <v>2963.9022059480076</v>
      </c>
      <c r="D201" s="4">
        <f t="shared" si="204"/>
        <v>4369.1506941186481</v>
      </c>
      <c r="E201" s="11">
        <f t="shared" si="205"/>
        <v>2.4185258796675841E-6</v>
      </c>
      <c r="F201" s="11">
        <f t="shared" si="206"/>
        <v>4.7646581583604815E-6</v>
      </c>
      <c r="G201" s="11">
        <f t="shared" si="207"/>
        <v>9.7268801412138672E-6</v>
      </c>
      <c r="H201" s="4">
        <f t="shared" si="208"/>
        <v>155917.00825713304</v>
      </c>
      <c r="I201" s="4">
        <f t="shared" si="209"/>
        <v>70565.104187177756</v>
      </c>
      <c r="J201" s="4">
        <f t="shared" si="210"/>
        <v>27540.534134055491</v>
      </c>
      <c r="K201" s="4">
        <f t="shared" si="211"/>
        <v>133793.88800695425</v>
      </c>
      <c r="L201" s="4">
        <f t="shared" si="212"/>
        <v>23808.175602274103</v>
      </c>
      <c r="M201" s="4">
        <f t="shared" si="213"/>
        <v>6303.4067859293673</v>
      </c>
      <c r="N201" s="11">
        <f t="shared" si="214"/>
        <v>-3.7496325806315456E-3</v>
      </c>
      <c r="O201" s="11">
        <f t="shared" si="215"/>
        <v>6.9952695081632044E-4</v>
      </c>
      <c r="P201" s="11">
        <f t="shared" si="216"/>
        <v>1.8654618747513396E-3</v>
      </c>
      <c r="Q201" s="4">
        <f t="shared" si="217"/>
        <v>4586.1093079283683</v>
      </c>
      <c r="R201" s="4">
        <f t="shared" si="218"/>
        <v>7153.8816749354091</v>
      </c>
      <c r="S201" s="4">
        <f t="shared" si="219"/>
        <v>4376.5718733654221</v>
      </c>
      <c r="T201" s="4">
        <f t="shared" si="220"/>
        <v>29.413784674248706</v>
      </c>
      <c r="U201" s="4">
        <f t="shared" si="221"/>
        <v>101.37987830301151</v>
      </c>
      <c r="V201" s="4">
        <f t="shared" si="222"/>
        <v>158.91383413488458</v>
      </c>
      <c r="W201" s="11">
        <f t="shared" si="223"/>
        <v>-1.0734613539272964E-2</v>
      </c>
      <c r="X201" s="11">
        <f t="shared" si="224"/>
        <v>-1.217998157191269E-2</v>
      </c>
      <c r="Y201" s="11">
        <f t="shared" si="225"/>
        <v>-9.7425357312937999E-3</v>
      </c>
      <c r="Z201" s="4">
        <f t="shared" si="238"/>
        <v>5681.0164968598829</v>
      </c>
      <c r="AA201" s="4">
        <f t="shared" si="239"/>
        <v>20638.111833088016</v>
      </c>
      <c r="AB201" s="4">
        <f t="shared" si="240"/>
        <v>40425.611677066641</v>
      </c>
      <c r="AC201" s="12">
        <f t="shared" si="226"/>
        <v>1.2851102930226257</v>
      </c>
      <c r="AD201" s="12">
        <f t="shared" si="227"/>
        <v>3.0018444922864864</v>
      </c>
      <c r="AE201" s="12">
        <f t="shared" si="228"/>
        <v>9.646298208506801</v>
      </c>
      <c r="AF201" s="11">
        <f t="shared" si="229"/>
        <v>-4.0504037456468023E-3</v>
      </c>
      <c r="AG201" s="11">
        <f t="shared" si="230"/>
        <v>2.9673830763510267E-4</v>
      </c>
      <c r="AH201" s="11">
        <f t="shared" si="231"/>
        <v>9.7937136394747881E-3</v>
      </c>
      <c r="AI201" s="1">
        <f t="shared" si="195"/>
        <v>320308.6212045193</v>
      </c>
      <c r="AJ201" s="1">
        <f t="shared" si="196"/>
        <v>138846.83165618157</v>
      </c>
      <c r="AK201" s="1">
        <f t="shared" si="197"/>
        <v>53674.851927694865</v>
      </c>
      <c r="AL201" s="10">
        <f t="shared" si="232"/>
        <v>72.339792392477563</v>
      </c>
      <c r="AM201" s="10">
        <f t="shared" si="233"/>
        <v>16.651642356084214</v>
      </c>
      <c r="AN201" s="10">
        <f t="shared" si="234"/>
        <v>5.3622578507459071</v>
      </c>
      <c r="AO201" s="7">
        <f t="shared" si="235"/>
        <v>4.8019262564043177E-3</v>
      </c>
      <c r="AP201" s="7">
        <f t="shared" si="236"/>
        <v>6.0491605916667395E-3</v>
      </c>
      <c r="AQ201" s="7">
        <f t="shared" si="237"/>
        <v>5.4873519051600664E-3</v>
      </c>
      <c r="AR201" s="1">
        <f t="shared" si="241"/>
        <v>155917.00825713304</v>
      </c>
      <c r="AS201" s="1">
        <f t="shared" si="242"/>
        <v>70565.104187177756</v>
      </c>
      <c r="AT201" s="1">
        <f t="shared" si="243"/>
        <v>27540.534134055491</v>
      </c>
      <c r="AU201" s="1">
        <f t="shared" si="198"/>
        <v>31183.401651426611</v>
      </c>
      <c r="AV201" s="1">
        <f t="shared" si="199"/>
        <v>14113.020837435552</v>
      </c>
      <c r="AW201" s="1">
        <f t="shared" si="200"/>
        <v>5508.1068268110985</v>
      </c>
      <c r="AX201">
        <v>0.05</v>
      </c>
      <c r="AY201">
        <v>0.05</v>
      </c>
      <c r="AZ201">
        <v>0.05</v>
      </c>
      <c r="BA201">
        <f t="shared" si="244"/>
        <v>5.000000000000001E-2</v>
      </c>
      <c r="BB201">
        <f t="shared" si="250"/>
        <v>2.5000000000000006E-4</v>
      </c>
      <c r="BC201">
        <f t="shared" si="245"/>
        <v>2.5000000000000006E-4</v>
      </c>
      <c r="BD201">
        <f t="shared" si="246"/>
        <v>2.5000000000000006E-4</v>
      </c>
      <c r="BE201">
        <f t="shared" si="247"/>
        <v>38.979252064283273</v>
      </c>
      <c r="BF201">
        <f t="shared" si="248"/>
        <v>17.641276046794442</v>
      </c>
      <c r="BG201">
        <f t="shared" si="249"/>
        <v>6.8851335335138746</v>
      </c>
      <c r="BH201">
        <f t="shared" si="251"/>
        <v>274.45265885658745</v>
      </c>
      <c r="BI201">
        <f t="shared" si="252"/>
        <v>34.191647355086232</v>
      </c>
      <c r="BJ201">
        <f t="shared" si="253"/>
        <v>6.8126450019009068</v>
      </c>
      <c r="BK201" s="7">
        <f t="shared" si="254"/>
        <v>2.8086429342972757E-2</v>
      </c>
      <c r="BL201" s="8">
        <f>BL$3*temperature!$I311+BL$4*temperature!$I311^2+BL$5*temperature!$I311^6</f>
        <v>-40.308585651475219</v>
      </c>
      <c r="BM201" s="8">
        <f>BM$3*temperature!$I311+BM$4*temperature!$I311^2+BM$5*temperature!$I311^6</f>
        <v>-34.108634066294563</v>
      </c>
      <c r="BN201" s="8">
        <f>BN$3*temperature!$I311+BN$4*temperature!$I311^2+BN$5*temperature!$I311^6</f>
        <v>-29.090323632311655</v>
      </c>
      <c r="BO201" s="8"/>
      <c r="BP201" s="8"/>
      <c r="BQ201" s="8"/>
    </row>
    <row r="202" spans="1:69" x14ac:dyDescent="0.3">
      <c r="A202">
        <f t="shared" si="201"/>
        <v>2156</v>
      </c>
      <c r="B202" s="4">
        <f t="shared" si="202"/>
        <v>1165.3549262570384</v>
      </c>
      <c r="C202" s="4">
        <f t="shared" si="203"/>
        <v>2963.9156218297921</v>
      </c>
      <c r="D202" s="4">
        <f t="shared" si="204"/>
        <v>4369.1910674135124</v>
      </c>
      <c r="E202" s="11">
        <f t="shared" si="205"/>
        <v>2.2975995856842047E-6</v>
      </c>
      <c r="F202" s="11">
        <f t="shared" si="206"/>
        <v>4.5264252504424573E-6</v>
      </c>
      <c r="G202" s="11">
        <f t="shared" si="207"/>
        <v>9.2405361341531739E-6</v>
      </c>
      <c r="H202" s="4">
        <f t="shared" si="208"/>
        <v>155316.31840839275</v>
      </c>
      <c r="I202" s="4">
        <f t="shared" si="209"/>
        <v>70608.413641907086</v>
      </c>
      <c r="J202" s="4">
        <f t="shared" si="210"/>
        <v>27590.224075059326</v>
      </c>
      <c r="K202" s="4">
        <f t="shared" si="211"/>
        <v>133278.12403663804</v>
      </c>
      <c r="L202" s="4">
        <f t="shared" si="212"/>
        <v>23822.680079642931</v>
      </c>
      <c r="M202" s="4">
        <f t="shared" si="213"/>
        <v>6314.7213407154277</v>
      </c>
      <c r="N202" s="11">
        <f t="shared" si="214"/>
        <v>-3.8549142864389152E-3</v>
      </c>
      <c r="O202" s="11">
        <f t="shared" si="215"/>
        <v>6.092225465375023E-4</v>
      </c>
      <c r="P202" s="11">
        <f t="shared" si="216"/>
        <v>1.7949904187235521E-3</v>
      </c>
      <c r="Q202" s="4">
        <f t="shared" si="217"/>
        <v>4519.4003001754772</v>
      </c>
      <c r="R202" s="4">
        <f t="shared" si="218"/>
        <v>7071.0847564834903</v>
      </c>
      <c r="S202" s="4">
        <f t="shared" si="219"/>
        <v>4341.7524534067652</v>
      </c>
      <c r="T202" s="4">
        <f t="shared" si="220"/>
        <v>29.098039063043256</v>
      </c>
      <c r="U202" s="4">
        <f t="shared" si="221"/>
        <v>100.14507325351808</v>
      </c>
      <c r="V202" s="4">
        <f t="shared" si="222"/>
        <v>157.36561042762858</v>
      </c>
      <c r="W202" s="11">
        <f t="shared" si="223"/>
        <v>-1.0734613539272964E-2</v>
      </c>
      <c r="X202" s="11">
        <f t="shared" si="224"/>
        <v>-1.217998157191269E-2</v>
      </c>
      <c r="Y202" s="11">
        <f t="shared" si="225"/>
        <v>-9.7425357312937999E-3</v>
      </c>
      <c r="Z202" s="4">
        <f t="shared" si="238"/>
        <v>5576.2953596331636</v>
      </c>
      <c r="AA202" s="4">
        <f t="shared" si="239"/>
        <v>20407.1520765356</v>
      </c>
      <c r="AB202" s="4">
        <f t="shared" si="240"/>
        <v>40499.626373564832</v>
      </c>
      <c r="AC202" s="12">
        <f t="shared" si="226"/>
        <v>1.2799050774781975</v>
      </c>
      <c r="AD202" s="12">
        <f t="shared" si="227"/>
        <v>3.0027352545409114</v>
      </c>
      <c r="AE202" s="12">
        <f t="shared" si="228"/>
        <v>9.7407712908418951</v>
      </c>
      <c r="AF202" s="11">
        <f t="shared" si="229"/>
        <v>-4.0504037456468023E-3</v>
      </c>
      <c r="AG202" s="11">
        <f t="shared" si="230"/>
        <v>2.9673830763510267E-4</v>
      </c>
      <c r="AH202" s="11">
        <f t="shared" si="231"/>
        <v>9.7937136394747881E-3</v>
      </c>
      <c r="AI202" s="1">
        <f t="shared" si="195"/>
        <v>319461.16073549399</v>
      </c>
      <c r="AJ202" s="1">
        <f t="shared" si="196"/>
        <v>139075.16932799897</v>
      </c>
      <c r="AK202" s="1">
        <f t="shared" si="197"/>
        <v>53815.473561736479</v>
      </c>
      <c r="AL202" s="10">
        <f t="shared" si="232"/>
        <v>72.683689037465115</v>
      </c>
      <c r="AM202" s="10">
        <f t="shared" si="233"/>
        <v>16.751363530223895</v>
      </c>
      <c r="AN202" s="10">
        <f t="shared" si="234"/>
        <v>5.391388200620824</v>
      </c>
      <c r="AO202" s="7">
        <f t="shared" si="235"/>
        <v>4.7539069938402744E-3</v>
      </c>
      <c r="AP202" s="7">
        <f t="shared" si="236"/>
        <v>5.9886689857500718E-3</v>
      </c>
      <c r="AQ202" s="7">
        <f t="shared" si="237"/>
        <v>5.4324783861084656E-3</v>
      </c>
      <c r="AR202" s="1">
        <f t="shared" si="241"/>
        <v>155316.31840839275</v>
      </c>
      <c r="AS202" s="1">
        <f t="shared" si="242"/>
        <v>70608.413641907086</v>
      </c>
      <c r="AT202" s="1">
        <f t="shared" si="243"/>
        <v>27590.224075059326</v>
      </c>
      <c r="AU202" s="1">
        <f t="shared" si="198"/>
        <v>31063.263681678553</v>
      </c>
      <c r="AV202" s="1">
        <f t="shared" si="199"/>
        <v>14121.682728381418</v>
      </c>
      <c r="AW202" s="1">
        <f t="shared" si="200"/>
        <v>5518.0448150118655</v>
      </c>
      <c r="AX202">
        <v>0.05</v>
      </c>
      <c r="AY202">
        <v>0.05</v>
      </c>
      <c r="AZ202">
        <v>0.05</v>
      </c>
      <c r="BA202">
        <f t="shared" si="244"/>
        <v>4.9999999999999996E-2</v>
      </c>
      <c r="BB202">
        <f t="shared" si="250"/>
        <v>2.5000000000000006E-4</v>
      </c>
      <c r="BC202">
        <f t="shared" si="245"/>
        <v>2.5000000000000006E-4</v>
      </c>
      <c r="BD202">
        <f t="shared" si="246"/>
        <v>2.5000000000000006E-4</v>
      </c>
      <c r="BE202">
        <f t="shared" si="247"/>
        <v>38.829079602098197</v>
      </c>
      <c r="BF202">
        <f t="shared" si="248"/>
        <v>17.652103410476776</v>
      </c>
      <c r="BG202">
        <f t="shared" si="249"/>
        <v>6.897556018764833</v>
      </c>
      <c r="BH202">
        <f t="shared" si="251"/>
        <v>278.52957634333461</v>
      </c>
      <c r="BI202">
        <f t="shared" si="252"/>
        <v>34.599837045901928</v>
      </c>
      <c r="BJ202">
        <f t="shared" si="253"/>
        <v>6.8124638535105584</v>
      </c>
      <c r="BK202" s="7">
        <f t="shared" si="254"/>
        <v>2.7994765820844453E-2</v>
      </c>
      <c r="BL202" s="8">
        <f>BL$3*temperature!$I312+BL$4*temperature!$I312^2+BL$5*temperature!$I312^6</f>
        <v>-40.790410589246108</v>
      </c>
      <c r="BM202" s="8">
        <f>BM$3*temperature!$I312+BM$4*temperature!$I312^2+BM$5*temperature!$I312^6</f>
        <v>-34.482861874781833</v>
      </c>
      <c r="BN202" s="8">
        <f>BN$3*temperature!$I312+BN$4*temperature!$I312^2+BN$5*temperature!$I312^6</f>
        <v>-29.383481307856989</v>
      </c>
      <c r="BO202" s="8"/>
      <c r="BP202" s="8"/>
      <c r="BQ202" s="8"/>
    </row>
    <row r="203" spans="1:69" x14ac:dyDescent="0.3">
      <c r="A203">
        <f t="shared" si="201"/>
        <v>2157</v>
      </c>
      <c r="B203" s="4">
        <f t="shared" si="202"/>
        <v>1165.3574699000844</v>
      </c>
      <c r="C203" s="4">
        <f t="shared" si="203"/>
        <v>2963.9283669751776</v>
      </c>
      <c r="D203" s="4">
        <f t="shared" si="204"/>
        <v>4369.2294223980516</v>
      </c>
      <c r="E203" s="11">
        <f t="shared" si="205"/>
        <v>2.1827196063999944E-6</v>
      </c>
      <c r="F203" s="11">
        <f t="shared" si="206"/>
        <v>4.3001039879203342E-6</v>
      </c>
      <c r="G203" s="11">
        <f t="shared" si="207"/>
        <v>8.7785093274455143E-6</v>
      </c>
      <c r="H203" s="4">
        <f t="shared" si="208"/>
        <v>154701.78595255251</v>
      </c>
      <c r="I203" s="4">
        <f t="shared" si="209"/>
        <v>70645.467432502861</v>
      </c>
      <c r="J203" s="4">
        <f t="shared" si="210"/>
        <v>27638.08294197798</v>
      </c>
      <c r="K203" s="4">
        <f t="shared" si="211"/>
        <v>132750.4992659603</v>
      </c>
      <c r="L203" s="4">
        <f t="shared" si="212"/>
        <v>23835.079221094584</v>
      </c>
      <c r="M203" s="4">
        <f t="shared" si="213"/>
        <v>6325.6195246457937</v>
      </c>
      <c r="N203" s="11">
        <f t="shared" si="214"/>
        <v>-3.9588250096669331E-3</v>
      </c>
      <c r="O203" s="11">
        <f t="shared" si="215"/>
        <v>5.2047634481944272E-4</v>
      </c>
      <c r="P203" s="11">
        <f t="shared" si="216"/>
        <v>1.7258376644584406E-3</v>
      </c>
      <c r="Q203" s="4">
        <f t="shared" si="217"/>
        <v>4453.196548143469</v>
      </c>
      <c r="R203" s="4">
        <f t="shared" si="218"/>
        <v>6988.6246321072986</v>
      </c>
      <c r="S203" s="4">
        <f t="shared" si="219"/>
        <v>4306.9107404528704</v>
      </c>
      <c r="T203" s="4">
        <f t="shared" si="220"/>
        <v>28.785682858950818</v>
      </c>
      <c r="U203" s="4">
        <f t="shared" si="221"/>
        <v>98.925308106772377</v>
      </c>
      <c r="V203" s="4">
        <f t="shared" si="222"/>
        <v>155.83247034516054</v>
      </c>
      <c r="W203" s="11">
        <f t="shared" si="223"/>
        <v>-1.0734613539272964E-2</v>
      </c>
      <c r="X203" s="11">
        <f t="shared" si="224"/>
        <v>-1.217998157191269E-2</v>
      </c>
      <c r="Y203" s="11">
        <f t="shared" si="225"/>
        <v>-9.7425357312937999E-3</v>
      </c>
      <c r="Z203" s="4">
        <f t="shared" si="238"/>
        <v>5472.9255110790009</v>
      </c>
      <c r="AA203" s="4">
        <f t="shared" si="239"/>
        <v>20176.951210061514</v>
      </c>
      <c r="AB203" s="4">
        <f t="shared" si="240"/>
        <v>40570.902882178169</v>
      </c>
      <c r="AC203" s="12">
        <f t="shared" si="226"/>
        <v>1.2747209451583075</v>
      </c>
      <c r="AD203" s="12">
        <f t="shared" si="227"/>
        <v>3.0036262811186201</v>
      </c>
      <c r="AE203" s="12">
        <f t="shared" si="228"/>
        <v>9.8361696154920182</v>
      </c>
      <c r="AF203" s="11">
        <f t="shared" si="229"/>
        <v>-4.0504037456468023E-3</v>
      </c>
      <c r="AG203" s="11">
        <f t="shared" si="230"/>
        <v>2.9673830763510267E-4</v>
      </c>
      <c r="AH203" s="11">
        <f t="shared" si="231"/>
        <v>9.7937136394747881E-3</v>
      </c>
      <c r="AI203" s="1">
        <f t="shared" si="195"/>
        <v>318578.30834362318</v>
      </c>
      <c r="AJ203" s="1">
        <f t="shared" si="196"/>
        <v>139289.3351235805</v>
      </c>
      <c r="AK203" s="1">
        <f t="shared" si="197"/>
        <v>53951.971020574703</v>
      </c>
      <c r="AL203" s="10">
        <f t="shared" si="232"/>
        <v>73.025765220141906</v>
      </c>
      <c r="AM203" s="10">
        <f t="shared" si="233"/>
        <v>16.850678717753947</v>
      </c>
      <c r="AN203" s="10">
        <f t="shared" si="234"/>
        <v>5.4203839144931072</v>
      </c>
      <c r="AO203" s="7">
        <f t="shared" si="235"/>
        <v>4.706367923901872E-3</v>
      </c>
      <c r="AP203" s="7">
        <f t="shared" si="236"/>
        <v>5.9287822958925714E-3</v>
      </c>
      <c r="AQ203" s="7">
        <f t="shared" si="237"/>
        <v>5.3781536022473805E-3</v>
      </c>
      <c r="AR203" s="1">
        <f t="shared" si="241"/>
        <v>154701.78595255251</v>
      </c>
      <c r="AS203" s="1">
        <f t="shared" si="242"/>
        <v>70645.467432502861</v>
      </c>
      <c r="AT203" s="1">
        <f t="shared" si="243"/>
        <v>27638.08294197798</v>
      </c>
      <c r="AU203" s="1">
        <f t="shared" si="198"/>
        <v>30940.357190510505</v>
      </c>
      <c r="AV203" s="1">
        <f t="shared" si="199"/>
        <v>14129.093486500573</v>
      </c>
      <c r="AW203" s="1">
        <f t="shared" si="200"/>
        <v>5527.6165883955964</v>
      </c>
      <c r="AX203">
        <v>0.05</v>
      </c>
      <c r="AY203">
        <v>0.05</v>
      </c>
      <c r="AZ203">
        <v>0.05</v>
      </c>
      <c r="BA203">
        <f t="shared" si="244"/>
        <v>4.9999999999999996E-2</v>
      </c>
      <c r="BB203">
        <f t="shared" si="250"/>
        <v>2.5000000000000006E-4</v>
      </c>
      <c r="BC203">
        <f t="shared" si="245"/>
        <v>2.5000000000000006E-4</v>
      </c>
      <c r="BD203">
        <f t="shared" si="246"/>
        <v>2.5000000000000006E-4</v>
      </c>
      <c r="BE203">
        <f t="shared" si="247"/>
        <v>38.675446488138135</v>
      </c>
      <c r="BF203">
        <f t="shared" si="248"/>
        <v>17.661366858125721</v>
      </c>
      <c r="BG203">
        <f t="shared" si="249"/>
        <v>6.909520735494497</v>
      </c>
      <c r="BH203">
        <f t="shared" si="251"/>
        <v>282.66744292314092</v>
      </c>
      <c r="BI203">
        <f t="shared" si="252"/>
        <v>35.012954483071027</v>
      </c>
      <c r="BJ203">
        <f t="shared" si="253"/>
        <v>6.8122918097833951</v>
      </c>
      <c r="BK203" s="7">
        <f t="shared" si="254"/>
        <v>2.7904594332571281E-2</v>
      </c>
      <c r="BL203" s="8">
        <f>BL$3*temperature!$I313+BL$4*temperature!$I313^2+BL$5*temperature!$I313^6</f>
        <v>-41.270271176637692</v>
      </c>
      <c r="BM203" s="8">
        <f>BM$3*temperature!$I313+BM$4*temperature!$I313^2+BM$5*temperature!$I313^6</f>
        <v>-34.855465904229774</v>
      </c>
      <c r="BN203" s="8">
        <f>BN$3*temperature!$I313+BN$4*temperature!$I313^2+BN$5*temperature!$I313^6</f>
        <v>-29.675283957657388</v>
      </c>
      <c r="BO203" s="8"/>
      <c r="BP203" s="8"/>
      <c r="BQ203" s="8"/>
    </row>
    <row r="204" spans="1:69" x14ac:dyDescent="0.3">
      <c r="A204">
        <f t="shared" si="201"/>
        <v>2158</v>
      </c>
      <c r="B204" s="4">
        <f t="shared" si="202"/>
        <v>1165.3598863662526</v>
      </c>
      <c r="C204" s="4">
        <f t="shared" si="203"/>
        <v>2963.9404749153591</v>
      </c>
      <c r="D204" s="4">
        <f t="shared" si="204"/>
        <v>4369.2658599532278</v>
      </c>
      <c r="E204" s="11">
        <f t="shared" si="205"/>
        <v>2.0735836260799947E-6</v>
      </c>
      <c r="F204" s="11">
        <f t="shared" si="206"/>
        <v>4.0850987885243171E-6</v>
      </c>
      <c r="G204" s="11">
        <f t="shared" si="207"/>
        <v>8.3395838610732374E-6</v>
      </c>
      <c r="H204" s="4">
        <f t="shared" si="208"/>
        <v>154073.80210823385</v>
      </c>
      <c r="I204" s="4">
        <f t="shared" si="209"/>
        <v>70676.364616825085</v>
      </c>
      <c r="J204" s="4">
        <f t="shared" si="210"/>
        <v>27684.13733008648</v>
      </c>
      <c r="K204" s="4">
        <f t="shared" si="211"/>
        <v>132211.34853770921</v>
      </c>
      <c r="L204" s="4">
        <f t="shared" si="212"/>
        <v>23845.406213444076</v>
      </c>
      <c r="M204" s="4">
        <f t="shared" si="213"/>
        <v>6336.1073043934275</v>
      </c>
      <c r="N204" s="11">
        <f t="shared" si="214"/>
        <v>-4.0613838082139697E-3</v>
      </c>
      <c r="O204" s="11">
        <f t="shared" si="215"/>
        <v>4.3326863962556139E-4</v>
      </c>
      <c r="P204" s="11">
        <f t="shared" si="216"/>
        <v>1.6579845984683317E-3</v>
      </c>
      <c r="Q204" s="4">
        <f t="shared" si="217"/>
        <v>4387.5103094071055</v>
      </c>
      <c r="R204" s="4">
        <f t="shared" si="218"/>
        <v>6906.5225980760797</v>
      </c>
      <c r="S204" s="4">
        <f t="shared" si="219"/>
        <v>4272.0573578126068</v>
      </c>
      <c r="T204" s="4">
        <f t="shared" si="220"/>
        <v>28.476679677995907</v>
      </c>
      <c r="U204" s="4">
        <f t="shared" si="221"/>
        <v>97.720399677036099</v>
      </c>
      <c r="V204" s="4">
        <f t="shared" si="222"/>
        <v>154.31426693472704</v>
      </c>
      <c r="W204" s="11">
        <f t="shared" si="223"/>
        <v>-1.0734613539272964E-2</v>
      </c>
      <c r="X204" s="11">
        <f t="shared" si="224"/>
        <v>-1.217998157191269E-2</v>
      </c>
      <c r="Y204" s="11">
        <f t="shared" si="225"/>
        <v>-9.7425357312937999E-3</v>
      </c>
      <c r="Z204" s="4">
        <f t="shared" si="238"/>
        <v>5370.9109371259447</v>
      </c>
      <c r="AA204" s="4">
        <f t="shared" si="239"/>
        <v>19947.573236365446</v>
      </c>
      <c r="AB204" s="4">
        <f t="shared" si="240"/>
        <v>40639.480564606252</v>
      </c>
      <c r="AC204" s="12">
        <f t="shared" si="226"/>
        <v>1.2695578106673839</v>
      </c>
      <c r="AD204" s="12">
        <f t="shared" si="227"/>
        <v>3.0045175720980475</v>
      </c>
      <c r="AE204" s="12">
        <f t="shared" si="228"/>
        <v>9.9325022440154491</v>
      </c>
      <c r="AF204" s="11">
        <f t="shared" si="229"/>
        <v>-4.0504037456468023E-3</v>
      </c>
      <c r="AG204" s="11">
        <f t="shared" si="230"/>
        <v>2.9673830763510267E-4</v>
      </c>
      <c r="AH204" s="11">
        <f t="shared" si="231"/>
        <v>9.7937136394747881E-3</v>
      </c>
      <c r="AI204" s="1">
        <f t="shared" si="195"/>
        <v>317660.83469977137</v>
      </c>
      <c r="AJ204" s="1">
        <f t="shared" si="196"/>
        <v>139489.49509772303</v>
      </c>
      <c r="AK204" s="1">
        <f t="shared" si="197"/>
        <v>54084.39050691283</v>
      </c>
      <c r="AL204" s="10">
        <f t="shared" si="232"/>
        <v>73.366014478001858</v>
      </c>
      <c r="AM204" s="10">
        <f t="shared" si="233"/>
        <v>16.949583683352984</v>
      </c>
      <c r="AN204" s="10">
        <f t="shared" si="234"/>
        <v>5.4492440551956483</v>
      </c>
      <c r="AO204" s="7">
        <f t="shared" si="235"/>
        <v>4.6593042446628529E-3</v>
      </c>
      <c r="AP204" s="7">
        <f t="shared" si="236"/>
        <v>5.8694944729336456E-3</v>
      </c>
      <c r="AQ204" s="7">
        <f t="shared" si="237"/>
        <v>5.3243720662249066E-3</v>
      </c>
      <c r="AR204" s="1">
        <f t="shared" si="241"/>
        <v>154073.80210823385</v>
      </c>
      <c r="AS204" s="1">
        <f t="shared" si="242"/>
        <v>70676.364616825085</v>
      </c>
      <c r="AT204" s="1">
        <f t="shared" si="243"/>
        <v>27684.13733008648</v>
      </c>
      <c r="AU204" s="1">
        <f t="shared" si="198"/>
        <v>30814.760421646773</v>
      </c>
      <c r="AV204" s="1">
        <f t="shared" si="199"/>
        <v>14135.272923365017</v>
      </c>
      <c r="AW204" s="1">
        <f t="shared" si="200"/>
        <v>5536.8274660172965</v>
      </c>
      <c r="AX204">
        <v>0.05</v>
      </c>
      <c r="AY204">
        <v>0.05</v>
      </c>
      <c r="AZ204">
        <v>0.05</v>
      </c>
      <c r="BA204">
        <f t="shared" si="244"/>
        <v>5.000000000000001E-2</v>
      </c>
      <c r="BB204">
        <f t="shared" si="250"/>
        <v>2.5000000000000006E-4</v>
      </c>
      <c r="BC204">
        <f t="shared" si="245"/>
        <v>2.5000000000000006E-4</v>
      </c>
      <c r="BD204">
        <f t="shared" si="246"/>
        <v>2.5000000000000006E-4</v>
      </c>
      <c r="BE204">
        <f t="shared" si="247"/>
        <v>38.518450527058469</v>
      </c>
      <c r="BF204">
        <f t="shared" si="248"/>
        <v>17.669091154206274</v>
      </c>
      <c r="BG204">
        <f t="shared" si="249"/>
        <v>6.9210343325216215</v>
      </c>
      <c r="BH204">
        <f t="shared" si="251"/>
        <v>286.86717004225932</v>
      </c>
      <c r="BI204">
        <f t="shared" si="252"/>
        <v>35.431059096441096</v>
      </c>
      <c r="BJ204">
        <f t="shared" si="253"/>
        <v>6.8121287342922301</v>
      </c>
      <c r="BK204" s="7">
        <f t="shared" si="254"/>
        <v>2.78158971132558E-2</v>
      </c>
      <c r="BL204" s="8">
        <f>BL$3*temperature!$I314+BL$4*temperature!$I314^2+BL$5*temperature!$I314^6</f>
        <v>-41.748118612279974</v>
      </c>
      <c r="BM204" s="8">
        <f>BM$3*temperature!$I314+BM$4*temperature!$I314^2+BM$5*temperature!$I314^6</f>
        <v>-35.226411029622213</v>
      </c>
      <c r="BN204" s="8">
        <f>BN$3*temperature!$I314+BN$4*temperature!$I314^2+BN$5*temperature!$I314^6</f>
        <v>-29.96570641723379</v>
      </c>
      <c r="BO204" s="8"/>
      <c r="BP204" s="8"/>
      <c r="BQ204" s="8"/>
    </row>
    <row r="205" spans="1:69" x14ac:dyDescent="0.3">
      <c r="A205">
        <f t="shared" si="201"/>
        <v>2159</v>
      </c>
      <c r="B205" s="4">
        <f t="shared" si="202"/>
        <v>1165.3621820138724</v>
      </c>
      <c r="C205" s="4">
        <f t="shared" si="203"/>
        <v>2963.9519775055205</v>
      </c>
      <c r="D205" s="4">
        <f t="shared" si="204"/>
        <v>4369.3004759193263</v>
      </c>
      <c r="E205" s="11">
        <f t="shared" si="205"/>
        <v>1.9699044447759948E-6</v>
      </c>
      <c r="F205" s="11">
        <f t="shared" si="206"/>
        <v>3.8808438490981011E-6</v>
      </c>
      <c r="G205" s="11">
        <f t="shared" si="207"/>
        <v>7.9226046680195747E-6</v>
      </c>
      <c r="H205" s="4">
        <f t="shared" si="208"/>
        <v>153432.7552125151</v>
      </c>
      <c r="I205" s="4">
        <f t="shared" si="209"/>
        <v>70701.204660677075</v>
      </c>
      <c r="J205" s="4">
        <f t="shared" si="210"/>
        <v>27728.413883355657</v>
      </c>
      <c r="K205" s="4">
        <f t="shared" si="211"/>
        <v>131661.00426166793</v>
      </c>
      <c r="L205" s="4">
        <f t="shared" si="212"/>
        <v>23853.694390885383</v>
      </c>
      <c r="M205" s="4">
        <f t="shared" si="213"/>
        <v>6346.1906628249089</v>
      </c>
      <c r="N205" s="11">
        <f t="shared" si="214"/>
        <v>-4.162609958435759E-3</v>
      </c>
      <c r="O205" s="11">
        <f t="shared" si="215"/>
        <v>3.4757962884413018E-4</v>
      </c>
      <c r="P205" s="11">
        <f t="shared" si="216"/>
        <v>1.591412194754005E-3</v>
      </c>
      <c r="Q205" s="4">
        <f t="shared" si="217"/>
        <v>4322.3531538863954</v>
      </c>
      <c r="R205" s="4">
        <f t="shared" si="218"/>
        <v>6824.7990936870774</v>
      </c>
      <c r="S205" s="4">
        <f t="shared" si="219"/>
        <v>4237.2026243051187</v>
      </c>
      <c r="T205" s="4">
        <f t="shared" si="220"/>
        <v>28.170993526770953</v>
      </c>
      <c r="U205" s="4">
        <f t="shared" si="221"/>
        <v>96.530167009769855</v>
      </c>
      <c r="V205" s="4">
        <f t="shared" si="222"/>
        <v>152.81085467526705</v>
      </c>
      <c r="W205" s="11">
        <f t="shared" si="223"/>
        <v>-1.0734613539272964E-2</v>
      </c>
      <c r="X205" s="11">
        <f t="shared" si="224"/>
        <v>-1.217998157191269E-2</v>
      </c>
      <c r="Y205" s="11">
        <f t="shared" si="225"/>
        <v>-9.7425357312937999E-3</v>
      </c>
      <c r="Z205" s="4">
        <f t="shared" si="238"/>
        <v>5270.254610322454</v>
      </c>
      <c r="AA205" s="4">
        <f t="shared" si="239"/>
        <v>19719.079753143982</v>
      </c>
      <c r="AB205" s="4">
        <f t="shared" si="240"/>
        <v>40705.398882985828</v>
      </c>
      <c r="AC205" s="12">
        <f t="shared" si="226"/>
        <v>1.2644155889557416</v>
      </c>
      <c r="AD205" s="12">
        <f t="shared" si="227"/>
        <v>3.0054091275576518</v>
      </c>
      <c r="AE205" s="12">
        <f t="shared" si="228"/>
        <v>10.029778326716777</v>
      </c>
      <c r="AF205" s="11">
        <f t="shared" si="229"/>
        <v>-4.0504037456468023E-3</v>
      </c>
      <c r="AG205" s="11">
        <f t="shared" si="230"/>
        <v>2.9673830763510267E-4</v>
      </c>
      <c r="AH205" s="11">
        <f t="shared" si="231"/>
        <v>9.7937136394747881E-3</v>
      </c>
      <c r="AI205" s="1">
        <f t="shared" si="195"/>
        <v>316709.51165144099</v>
      </c>
      <c r="AJ205" s="1">
        <f t="shared" si="196"/>
        <v>139675.81851131574</v>
      </c>
      <c r="AK205" s="1">
        <f t="shared" si="197"/>
        <v>54212.778922238846</v>
      </c>
      <c r="AL205" s="10">
        <f t="shared" si="232"/>
        <v>73.704430714846495</v>
      </c>
      <c r="AM205" s="10">
        <f t="shared" si="233"/>
        <v>17.048074316223474</v>
      </c>
      <c r="AN205" s="10">
        <f t="shared" si="234"/>
        <v>5.4779677199968786</v>
      </c>
      <c r="AO205" s="7">
        <f t="shared" si="235"/>
        <v>4.612711202216224E-3</v>
      </c>
      <c r="AP205" s="7">
        <f t="shared" si="236"/>
        <v>5.8107995282043095E-3</v>
      </c>
      <c r="AQ205" s="7">
        <f t="shared" si="237"/>
        <v>5.2711283455626574E-3</v>
      </c>
      <c r="AR205" s="1">
        <f t="shared" si="241"/>
        <v>153432.7552125151</v>
      </c>
      <c r="AS205" s="1">
        <f t="shared" si="242"/>
        <v>70701.204660677075</v>
      </c>
      <c r="AT205" s="1">
        <f t="shared" si="243"/>
        <v>27728.413883355657</v>
      </c>
      <c r="AU205" s="1">
        <f t="shared" si="198"/>
        <v>30686.551042503022</v>
      </c>
      <c r="AV205" s="1">
        <f t="shared" si="199"/>
        <v>14140.240932135415</v>
      </c>
      <c r="AW205" s="1">
        <f t="shared" si="200"/>
        <v>5545.6827766711322</v>
      </c>
      <c r="AX205">
        <v>0.05</v>
      </c>
      <c r="AY205">
        <v>0.05</v>
      </c>
      <c r="AZ205">
        <v>0.05</v>
      </c>
      <c r="BA205">
        <f t="shared" si="244"/>
        <v>0.05</v>
      </c>
      <c r="BB205">
        <f t="shared" si="250"/>
        <v>2.5000000000000006E-4</v>
      </c>
      <c r="BC205">
        <f t="shared" si="245"/>
        <v>2.5000000000000006E-4</v>
      </c>
      <c r="BD205">
        <f t="shared" si="246"/>
        <v>2.5000000000000006E-4</v>
      </c>
      <c r="BE205">
        <f t="shared" si="247"/>
        <v>38.358188803128783</v>
      </c>
      <c r="BF205">
        <f t="shared" si="248"/>
        <v>17.675301165169273</v>
      </c>
      <c r="BG205">
        <f t="shared" si="249"/>
        <v>6.932103470838916</v>
      </c>
      <c r="BH205">
        <f t="shared" si="251"/>
        <v>291.12968263809847</v>
      </c>
      <c r="BI205">
        <f t="shared" si="252"/>
        <v>35.854211020879205</v>
      </c>
      <c r="BJ205">
        <f t="shared" si="253"/>
        <v>6.8119744909183719</v>
      </c>
      <c r="BK205" s="7">
        <f t="shared" si="254"/>
        <v>2.7728656216310571E-2</v>
      </c>
      <c r="BL205" s="8">
        <f>BL$3*temperature!$I315+BL$4*temperature!$I315^2+BL$5*temperature!$I315^6</f>
        <v>-42.223906169248174</v>
      </c>
      <c r="BM205" s="8">
        <f>BM$3*temperature!$I315+BM$4*temperature!$I315^2+BM$5*temperature!$I315^6</f>
        <v>-35.595663690375588</v>
      </c>
      <c r="BN205" s="8">
        <f>BN$3*temperature!$I315+BN$4*temperature!$I315^2+BN$5*temperature!$I315^6</f>
        <v>-30.254724708056369</v>
      </c>
      <c r="BO205" s="8"/>
      <c r="BP205" s="8"/>
      <c r="BQ205" s="8"/>
    </row>
    <row r="206" spans="1:69" x14ac:dyDescent="0.3">
      <c r="A206">
        <f t="shared" si="201"/>
        <v>2160</v>
      </c>
      <c r="B206" s="4">
        <f t="shared" si="202"/>
        <v>1165.3643628834072</v>
      </c>
      <c r="C206" s="4">
        <f t="shared" si="203"/>
        <v>2963.9629050085814</v>
      </c>
      <c r="D206" s="4">
        <f t="shared" si="204"/>
        <v>4369.3333613476552</v>
      </c>
      <c r="E206" s="11">
        <f t="shared" si="205"/>
        <v>1.8714092225371951E-6</v>
      </c>
      <c r="F206" s="11">
        <f t="shared" si="206"/>
        <v>3.6868016566431958E-6</v>
      </c>
      <c r="G206" s="11">
        <f t="shared" si="207"/>
        <v>7.5264744346185959E-6</v>
      </c>
      <c r="H206" s="4">
        <f t="shared" si="208"/>
        <v>152779.03048447342</v>
      </c>
      <c r="I206" s="4">
        <f t="shared" si="209"/>
        <v>70720.087340346392</v>
      </c>
      <c r="J206" s="4">
        <f t="shared" si="210"/>
        <v>27770.939270991112</v>
      </c>
      <c r="K206" s="4">
        <f t="shared" si="211"/>
        <v>131099.79621005341</v>
      </c>
      <c r="L206" s="4">
        <f t="shared" si="212"/>
        <v>23859.977201753016</v>
      </c>
      <c r="M206" s="4">
        <f t="shared" si="213"/>
        <v>6355.8755934396331</v>
      </c>
      <c r="N206" s="11">
        <f t="shared" si="214"/>
        <v>-4.2625229449044788E-3</v>
      </c>
      <c r="O206" s="11">
        <f t="shared" si="215"/>
        <v>2.6338942574999358E-4</v>
      </c>
      <c r="P206" s="11">
        <f t="shared" si="216"/>
        <v>1.526101425136428E-3</v>
      </c>
      <c r="Q206" s="4">
        <f t="shared" si="217"/>
        <v>4257.7359775661298</v>
      </c>
      <c r="R206" s="4">
        <f t="shared" si="218"/>
        <v>6743.4737136762787</v>
      </c>
      <c r="S206" s="4">
        <f t="shared" si="219"/>
        <v>4202.356556849335</v>
      </c>
      <c r="T206" s="4">
        <f t="shared" si="220"/>
        <v>27.868588798243707</v>
      </c>
      <c r="U206" s="4">
        <f t="shared" si="221"/>
        <v>95.354431354457205</v>
      </c>
      <c r="V206" s="4">
        <f t="shared" si="222"/>
        <v>151.32208946346373</v>
      </c>
      <c r="W206" s="11">
        <f t="shared" si="223"/>
        <v>-1.0734613539272964E-2</v>
      </c>
      <c r="X206" s="11">
        <f t="shared" si="224"/>
        <v>-1.217998157191269E-2</v>
      </c>
      <c r="Y206" s="11">
        <f t="shared" si="225"/>
        <v>-9.7425357312937999E-3</v>
      </c>
      <c r="Z206" s="4">
        <f t="shared" si="238"/>
        <v>5170.9585249641514</v>
      </c>
      <c r="AA206" s="4">
        <f t="shared" si="239"/>
        <v>19491.529983248365</v>
      </c>
      <c r="AB206" s="4">
        <f t="shared" si="240"/>
        <v>40768.697364099142</v>
      </c>
      <c r="AC206" s="12">
        <f t="shared" si="226"/>
        <v>1.2592941953181811</v>
      </c>
      <c r="AD206" s="12">
        <f t="shared" si="227"/>
        <v>3.0063009475759142</v>
      </c>
      <c r="AE206" s="12">
        <f t="shared" si="228"/>
        <v>10.128007103516051</v>
      </c>
      <c r="AF206" s="11">
        <f t="shared" si="229"/>
        <v>-4.0504037456468023E-3</v>
      </c>
      <c r="AG206" s="11">
        <f t="shared" si="230"/>
        <v>2.9673830763510267E-4</v>
      </c>
      <c r="AH206" s="11">
        <f t="shared" si="231"/>
        <v>9.7937136394747881E-3</v>
      </c>
      <c r="AI206" s="1">
        <f t="shared" si="195"/>
        <v>315725.11152879993</v>
      </c>
      <c r="AJ206" s="1">
        <f t="shared" si="196"/>
        <v>139848.47759231957</v>
      </c>
      <c r="AK206" s="1">
        <f t="shared" si="197"/>
        <v>54337.183806686095</v>
      </c>
      <c r="AL206" s="10">
        <f t="shared" si="232"/>
        <v>74.04100819552572</v>
      </c>
      <c r="AM206" s="10">
        <f t="shared" si="233"/>
        <v>17.146146628995041</v>
      </c>
      <c r="AN206" s="10">
        <f t="shared" si="234"/>
        <v>5.5065540402125821</v>
      </c>
      <c r="AO206" s="7">
        <f t="shared" si="235"/>
        <v>4.5665840901940617E-3</v>
      </c>
      <c r="AP206" s="7">
        <f t="shared" si="236"/>
        <v>5.7526915329222661E-3</v>
      </c>
      <c r="AQ206" s="7">
        <f t="shared" si="237"/>
        <v>5.2184170621070308E-3</v>
      </c>
      <c r="AR206" s="1">
        <f t="shared" si="241"/>
        <v>152779.03048447342</v>
      </c>
      <c r="AS206" s="1">
        <f t="shared" si="242"/>
        <v>70720.087340346392</v>
      </c>
      <c r="AT206" s="1">
        <f t="shared" si="243"/>
        <v>27770.939270991112</v>
      </c>
      <c r="AU206" s="1">
        <f t="shared" si="198"/>
        <v>30555.806096894685</v>
      </c>
      <c r="AV206" s="1">
        <f t="shared" si="199"/>
        <v>14144.01746806928</v>
      </c>
      <c r="AW206" s="1">
        <f t="shared" si="200"/>
        <v>5554.1878541982223</v>
      </c>
      <c r="AX206">
        <v>0.05</v>
      </c>
      <c r="AY206">
        <v>0.05</v>
      </c>
      <c r="AZ206">
        <v>0.05</v>
      </c>
      <c r="BA206">
        <f t="shared" si="244"/>
        <v>0.05</v>
      </c>
      <c r="BB206">
        <f t="shared" si="250"/>
        <v>2.5000000000000006E-4</v>
      </c>
      <c r="BC206">
        <f t="shared" si="245"/>
        <v>2.5000000000000006E-4</v>
      </c>
      <c r="BD206">
        <f t="shared" si="246"/>
        <v>2.5000000000000006E-4</v>
      </c>
      <c r="BE206">
        <f t="shared" si="247"/>
        <v>38.194757621118363</v>
      </c>
      <c r="BF206">
        <f t="shared" si="248"/>
        <v>17.680021835086603</v>
      </c>
      <c r="BG206">
        <f t="shared" si="249"/>
        <v>6.9427348177477795</v>
      </c>
      <c r="BH206">
        <f t="shared" si="251"/>
        <v>295.45591933660427</v>
      </c>
      <c r="BI206">
        <f t="shared" si="252"/>
        <v>36.282471104692895</v>
      </c>
      <c r="BJ206">
        <f t="shared" si="253"/>
        <v>6.8118289439010056</v>
      </c>
      <c r="BK206" s="7">
        <f t="shared" si="254"/>
        <v>2.7642853526186756E-2</v>
      </c>
      <c r="BL206" s="8">
        <f>BL$3*temperature!$I316+BL$4*temperature!$I316^2+BL$5*temperature!$I316^6</f>
        <v>-42.697589166742475</v>
      </c>
      <c r="BM206" s="8">
        <f>BM$3*temperature!$I316+BM$4*temperature!$I316^2+BM$5*temperature!$I316^6</f>
        <v>-35.963191868010597</v>
      </c>
      <c r="BN206" s="8">
        <f>BN$3*temperature!$I316+BN$4*temperature!$I316^2+BN$5*temperature!$I316^6</f>
        <v>-30.54231601977212</v>
      </c>
      <c r="BO206" s="8"/>
      <c r="BP206" s="8"/>
      <c r="BQ206" s="8"/>
    </row>
    <row r="207" spans="1:69" x14ac:dyDescent="0.3">
      <c r="A207">
        <f t="shared" si="201"/>
        <v>2161</v>
      </c>
      <c r="B207" s="4">
        <f t="shared" si="202"/>
        <v>1165.3664347133426</v>
      </c>
      <c r="C207" s="4">
        <f t="shared" si="203"/>
        <v>2963.9732861747625</v>
      </c>
      <c r="D207" s="4">
        <f t="shared" si="204"/>
        <v>4369.3646027397035</v>
      </c>
      <c r="E207" s="11">
        <f t="shared" si="205"/>
        <v>1.7778387614103352E-6</v>
      </c>
      <c r="F207" s="11">
        <f t="shared" si="206"/>
        <v>3.5024615738110359E-6</v>
      </c>
      <c r="G207" s="11">
        <f t="shared" si="207"/>
        <v>7.1501507128876656E-6</v>
      </c>
      <c r="H207" s="4">
        <f t="shared" si="208"/>
        <v>152113.00980103857</v>
      </c>
      <c r="I207" s="4">
        <f t="shared" si="209"/>
        <v>70733.112648402268</v>
      </c>
      <c r="J207" s="4">
        <f t="shared" si="210"/>
        <v>27811.740164839623</v>
      </c>
      <c r="K207" s="4">
        <f t="shared" si="211"/>
        <v>130528.05132357824</v>
      </c>
      <c r="L207" s="4">
        <f t="shared" si="212"/>
        <v>23864.288176392049</v>
      </c>
      <c r="M207" s="4">
        <f t="shared" si="213"/>
        <v>6365.1680950133914</v>
      </c>
      <c r="N207" s="11">
        <f t="shared" si="214"/>
        <v>-4.3611424502834062E-3</v>
      </c>
      <c r="O207" s="11">
        <f t="shared" si="215"/>
        <v>1.8067807033439465E-4</v>
      </c>
      <c r="P207" s="11">
        <f t="shared" si="216"/>
        <v>1.4620332693970894E-3</v>
      </c>
      <c r="Q207" s="4">
        <f t="shared" si="217"/>
        <v>4193.6690165059563</v>
      </c>
      <c r="R207" s="4">
        <f t="shared" si="218"/>
        <v>6662.5652211649294</v>
      </c>
      <c r="S207" s="4">
        <f t="shared" si="219"/>
        <v>4167.5288732867293</v>
      </c>
      <c r="T207" s="4">
        <f t="shared" si="220"/>
        <v>27.569430267609651</v>
      </c>
      <c r="U207" s="4">
        <f t="shared" si="221"/>
        <v>94.193016137759699</v>
      </c>
      <c r="V207" s="4">
        <f t="shared" si="222"/>
        <v>149.84782859993189</v>
      </c>
      <c r="W207" s="11">
        <f t="shared" si="223"/>
        <v>-1.0734613539272964E-2</v>
      </c>
      <c r="X207" s="11">
        <f t="shared" si="224"/>
        <v>-1.217998157191269E-2</v>
      </c>
      <c r="Y207" s="11">
        <f t="shared" si="225"/>
        <v>-9.7425357312937999E-3</v>
      </c>
      <c r="Z207" s="4">
        <f t="shared" si="238"/>
        <v>5073.0237319967991</v>
      </c>
      <c r="AA207" s="4">
        <f t="shared" si="239"/>
        <v>19264.980806562377</v>
      </c>
      <c r="AB207" s="4">
        <f t="shared" si="240"/>
        <v>40829.415564866067</v>
      </c>
      <c r="AC207" s="12">
        <f t="shared" si="226"/>
        <v>1.254193545392593</v>
      </c>
      <c r="AD207" s="12">
        <f t="shared" si="227"/>
        <v>3.0071930322313398</v>
      </c>
      <c r="AE207" s="12">
        <f t="shared" si="228"/>
        <v>10.227197904826454</v>
      </c>
      <c r="AF207" s="11">
        <f t="shared" si="229"/>
        <v>-4.0504037456468023E-3</v>
      </c>
      <c r="AG207" s="11">
        <f t="shared" si="230"/>
        <v>2.9673830763510267E-4</v>
      </c>
      <c r="AH207" s="11">
        <f t="shared" si="231"/>
        <v>9.7937136394747881E-3</v>
      </c>
      <c r="AI207" s="1">
        <f t="shared" si="195"/>
        <v>314708.40647281462</v>
      </c>
      <c r="AJ207" s="1">
        <f t="shared" si="196"/>
        <v>140007.64730115689</v>
      </c>
      <c r="AK207" s="1">
        <f t="shared" si="197"/>
        <v>54457.653280215709</v>
      </c>
      <c r="AL207" s="10">
        <f t="shared" si="232"/>
        <v>74.375741540672848</v>
      </c>
      <c r="AM207" s="10">
        <f t="shared" si="233"/>
        <v>17.243796756604556</v>
      </c>
      <c r="AN207" s="10">
        <f t="shared" si="234"/>
        <v>5.5350021808138727</v>
      </c>
      <c r="AO207" s="7">
        <f t="shared" si="235"/>
        <v>4.5209182492921213E-3</v>
      </c>
      <c r="AP207" s="7">
        <f t="shared" si="236"/>
        <v>5.6951646175930435E-3</v>
      </c>
      <c r="AQ207" s="7">
        <f t="shared" si="237"/>
        <v>5.1662328914859603E-3</v>
      </c>
      <c r="AR207" s="1">
        <f t="shared" si="241"/>
        <v>152113.00980103857</v>
      </c>
      <c r="AS207" s="1">
        <f t="shared" si="242"/>
        <v>70733.112648402268</v>
      </c>
      <c r="AT207" s="1">
        <f t="shared" si="243"/>
        <v>27811.740164839623</v>
      </c>
      <c r="AU207" s="1">
        <f t="shared" si="198"/>
        <v>30422.601960207714</v>
      </c>
      <c r="AV207" s="1">
        <f t="shared" si="199"/>
        <v>14146.622529680455</v>
      </c>
      <c r="AW207" s="1">
        <f t="shared" si="200"/>
        <v>5562.3480329679251</v>
      </c>
      <c r="AX207">
        <v>0.05</v>
      </c>
      <c r="AY207">
        <v>0.05</v>
      </c>
      <c r="AZ207">
        <v>0.05</v>
      </c>
      <c r="BA207">
        <f t="shared" si="244"/>
        <v>0.05</v>
      </c>
      <c r="BB207">
        <f t="shared" si="250"/>
        <v>2.5000000000000006E-4</v>
      </c>
      <c r="BC207">
        <f t="shared" si="245"/>
        <v>2.5000000000000006E-4</v>
      </c>
      <c r="BD207">
        <f t="shared" si="246"/>
        <v>2.5000000000000006E-4</v>
      </c>
      <c r="BE207">
        <f t="shared" si="247"/>
        <v>38.02825245025965</v>
      </c>
      <c r="BF207">
        <f t="shared" si="248"/>
        <v>17.683278162100571</v>
      </c>
      <c r="BG207">
        <f t="shared" si="249"/>
        <v>6.9529350412099076</v>
      </c>
      <c r="BH207">
        <f t="shared" si="251"/>
        <v>299.84683265253562</v>
      </c>
      <c r="BI207">
        <f t="shared" si="252"/>
        <v>36.715900918161275</v>
      </c>
      <c r="BJ207">
        <f t="shared" si="253"/>
        <v>6.8116919578863087</v>
      </c>
      <c r="BK207" s="7">
        <f t="shared" si="254"/>
        <v>2.7558470770934179E-2</v>
      </c>
      <c r="BL207" s="8">
        <f>BL$3*temperature!$I317+BL$4*temperature!$I317^2+BL$5*temperature!$I317^6</f>
        <v>-43.16912494069517</v>
      </c>
      <c r="BM207" s="8">
        <f>BM$3*temperature!$I317+BM$4*temperature!$I317^2+BM$5*temperature!$I317^6</f>
        <v>-36.328965063055463</v>
      </c>
      <c r="BN207" s="8">
        <f>BN$3*temperature!$I317+BN$4*temperature!$I317^2+BN$5*temperature!$I317^6</f>
        <v>-30.828458691885057</v>
      </c>
      <c r="BO207" s="8"/>
      <c r="BP207" s="8"/>
      <c r="BQ207" s="8"/>
    </row>
    <row r="208" spans="1:69" x14ac:dyDescent="0.3">
      <c r="A208">
        <f t="shared" si="201"/>
        <v>2162</v>
      </c>
      <c r="B208" s="4">
        <f t="shared" si="202"/>
        <v>1165.3684029552805</v>
      </c>
      <c r="C208" s="4">
        <f t="shared" si="203"/>
        <v>2963.9831483171761</v>
      </c>
      <c r="D208" s="4">
        <f t="shared" si="204"/>
        <v>4369.3942822743611</v>
      </c>
      <c r="E208" s="11">
        <f t="shared" si="205"/>
        <v>1.6889468233398184E-6</v>
      </c>
      <c r="F208" s="11">
        <f t="shared" si="206"/>
        <v>3.327338495120484E-6</v>
      </c>
      <c r="G208" s="11">
        <f t="shared" si="207"/>
        <v>6.7926431772432816E-6</v>
      </c>
      <c r="H208" s="4">
        <f t="shared" si="208"/>
        <v>151435.07148501385</v>
      </c>
      <c r="I208" s="4">
        <f t="shared" si="209"/>
        <v>70740.380702764596</v>
      </c>
      <c r="J208" s="4">
        <f t="shared" si="210"/>
        <v>27850.843217663019</v>
      </c>
      <c r="K208" s="4">
        <f t="shared" si="211"/>
        <v>129946.09352800941</v>
      </c>
      <c r="L208" s="4">
        <f t="shared" si="212"/>
        <v>23866.660896141726</v>
      </c>
      <c r="M208" s="4">
        <f t="shared" si="213"/>
        <v>6374.0741664462639</v>
      </c>
      <c r="N208" s="11">
        <f t="shared" si="214"/>
        <v>-4.4584883453607782E-3</v>
      </c>
      <c r="O208" s="11">
        <f t="shared" si="215"/>
        <v>9.9425540462050321E-5</v>
      </c>
      <c r="P208" s="11">
        <f t="shared" si="216"/>
        <v>1.3991887252513546E-3</v>
      </c>
      <c r="Q208" s="4">
        <f t="shared" si="217"/>
        <v>4130.1618611052063</v>
      </c>
      <c r="R208" s="4">
        <f t="shared" si="218"/>
        <v>6582.0915610963957</v>
      </c>
      <c r="S208" s="4">
        <f t="shared" si="219"/>
        <v>4132.7289954230055</v>
      </c>
      <c r="T208" s="4">
        <f t="shared" si="220"/>
        <v>27.273483088188925</v>
      </c>
      <c r="U208" s="4">
        <f t="shared" si="221"/>
        <v>93.04574693699891</v>
      </c>
      <c r="V208" s="4">
        <f t="shared" si="222"/>
        <v>148.38793077554027</v>
      </c>
      <c r="W208" s="11">
        <f t="shared" si="223"/>
        <v>-1.0734613539272964E-2</v>
      </c>
      <c r="X208" s="11">
        <f t="shared" si="224"/>
        <v>-1.217998157191269E-2</v>
      </c>
      <c r="Y208" s="11">
        <f t="shared" si="225"/>
        <v>-9.7425357312937999E-3</v>
      </c>
      <c r="Z208" s="4">
        <f t="shared" si="238"/>
        <v>4976.4503736477891</v>
      </c>
      <c r="AA208" s="4">
        <f t="shared" si="239"/>
        <v>19039.486793471198</v>
      </c>
      <c r="AB208" s="4">
        <f t="shared" si="240"/>
        <v>40887.593039120526</v>
      </c>
      <c r="AC208" s="12">
        <f t="shared" si="226"/>
        <v>1.2491135551585688</v>
      </c>
      <c r="AD208" s="12">
        <f t="shared" si="227"/>
        <v>3.0080853816024562</v>
      </c>
      <c r="AE208" s="12">
        <f t="shared" si="228"/>
        <v>10.32736015244056</v>
      </c>
      <c r="AF208" s="11">
        <f t="shared" si="229"/>
        <v>-4.0504037456468023E-3</v>
      </c>
      <c r="AG208" s="11">
        <f t="shared" si="230"/>
        <v>2.9673830763510267E-4</v>
      </c>
      <c r="AH208" s="11">
        <f t="shared" si="231"/>
        <v>9.7937136394747881E-3</v>
      </c>
      <c r="AI208" s="1">
        <f t="shared" si="195"/>
        <v>313660.16778574092</v>
      </c>
      <c r="AJ208" s="1">
        <f t="shared" si="196"/>
        <v>140153.50510072167</v>
      </c>
      <c r="AK208" s="1">
        <f t="shared" si="197"/>
        <v>54574.235985162064</v>
      </c>
      <c r="AL208" s="10">
        <f t="shared" si="232"/>
        <v>74.708625721436363</v>
      </c>
      <c r="AM208" s="10">
        <f t="shared" si="233"/>
        <v>17.341020955154125</v>
      </c>
      <c r="AN208" s="10">
        <f t="shared" si="234"/>
        <v>5.5633113400316301</v>
      </c>
      <c r="AO208" s="7">
        <f t="shared" si="235"/>
        <v>4.4757090667992003E-3</v>
      </c>
      <c r="AP208" s="7">
        <f t="shared" si="236"/>
        <v>5.6382129714171126E-3</v>
      </c>
      <c r="AQ208" s="7">
        <f t="shared" si="237"/>
        <v>5.1145705625711005E-3</v>
      </c>
      <c r="AR208" s="1">
        <f t="shared" si="241"/>
        <v>151435.07148501385</v>
      </c>
      <c r="AS208" s="1">
        <f t="shared" si="242"/>
        <v>70740.380702764596</v>
      </c>
      <c r="AT208" s="1">
        <f t="shared" si="243"/>
        <v>27850.843217663019</v>
      </c>
      <c r="AU208" s="1">
        <f t="shared" si="198"/>
        <v>30287.01429700277</v>
      </c>
      <c r="AV208" s="1">
        <f t="shared" si="199"/>
        <v>14148.076140552919</v>
      </c>
      <c r="AW208" s="1">
        <f t="shared" si="200"/>
        <v>5570.1686435326046</v>
      </c>
      <c r="AX208">
        <v>0.05</v>
      </c>
      <c r="AY208">
        <v>0.05</v>
      </c>
      <c r="AZ208">
        <v>0.05</v>
      </c>
      <c r="BA208">
        <f t="shared" si="244"/>
        <v>0.05</v>
      </c>
      <c r="BB208">
        <f t="shared" si="250"/>
        <v>2.5000000000000006E-4</v>
      </c>
      <c r="BC208">
        <f t="shared" si="245"/>
        <v>2.5000000000000006E-4</v>
      </c>
      <c r="BD208">
        <f t="shared" si="246"/>
        <v>2.5000000000000006E-4</v>
      </c>
      <c r="BE208">
        <f t="shared" si="247"/>
        <v>37.85876787125347</v>
      </c>
      <c r="BF208">
        <f t="shared" si="248"/>
        <v>17.685095175691153</v>
      </c>
      <c r="BG208">
        <f t="shared" si="249"/>
        <v>6.9627108044157566</v>
      </c>
      <c r="BH208">
        <f t="shared" si="251"/>
        <v>304.30338919266745</v>
      </c>
      <c r="BI208">
        <f t="shared" si="252"/>
        <v>37.154562762175964</v>
      </c>
      <c r="BJ208">
        <f t="shared" si="253"/>
        <v>6.8115633979764549</v>
      </c>
      <c r="BK208" s="7">
        <f t="shared" si="254"/>
        <v>2.7475489534581538E-2</v>
      </c>
      <c r="BL208" s="8">
        <f>BL$3*temperature!$I318+BL$4*temperature!$I318^2+BL$5*temperature!$I318^6</f>
        <v>-43.638472813385931</v>
      </c>
      <c r="BM208" s="8">
        <f>BM$3*temperature!$I318+BM$4*temperature!$I318^2+BM$5*temperature!$I318^6</f>
        <v>-36.692954271240815</v>
      </c>
      <c r="BN208" s="8">
        <f>BN$3*temperature!$I318+BN$4*temperature!$I318^2+BN$5*temperature!$I318^6</f>
        <v>-31.113132194934074</v>
      </c>
      <c r="BO208" s="8"/>
      <c r="BP208" s="8"/>
      <c r="BQ208" s="8"/>
    </row>
    <row r="209" spans="1:69" x14ac:dyDescent="0.3">
      <c r="A209">
        <f t="shared" si="201"/>
        <v>2163</v>
      </c>
      <c r="B209" s="4">
        <f t="shared" si="202"/>
        <v>1165.3702727882796</v>
      </c>
      <c r="C209" s="4">
        <f t="shared" si="203"/>
        <v>2963.9925173836427</v>
      </c>
      <c r="D209" s="4">
        <f t="shared" si="204"/>
        <v>4369.4224780238083</v>
      </c>
      <c r="E209" s="11">
        <f t="shared" si="205"/>
        <v>1.6044994821728274E-6</v>
      </c>
      <c r="F209" s="11">
        <f t="shared" si="206"/>
        <v>3.1609715703644595E-6</v>
      </c>
      <c r="G209" s="11">
        <f t="shared" si="207"/>
        <v>6.4530110183811172E-6</v>
      </c>
      <c r="H209" s="4">
        <f t="shared" si="208"/>
        <v>150745.59010509911</v>
      </c>
      <c r="I209" s="4">
        <f t="shared" si="209"/>
        <v>70741.991659054402</v>
      </c>
      <c r="J209" s="4">
        <f t="shared" si="210"/>
        <v>27888.275042275858</v>
      </c>
      <c r="K209" s="4">
        <f t="shared" si="211"/>
        <v>129354.24356108149</v>
      </c>
      <c r="L209" s="4">
        <f t="shared" si="212"/>
        <v>23867.128963435891</v>
      </c>
      <c r="M209" s="4">
        <f t="shared" si="213"/>
        <v>6382.5998018138771</v>
      </c>
      <c r="N209" s="11">
        <f t="shared" si="214"/>
        <v>-4.5545806792595123E-3</v>
      </c>
      <c r="O209" s="11">
        <f t="shared" si="215"/>
        <v>1.9611762877236316E-5</v>
      </c>
      <c r="P209" s="11">
        <f t="shared" si="216"/>
        <v>1.3375488180689121E-3</v>
      </c>
      <c r="Q209" s="4">
        <f t="shared" si="217"/>
        <v>4067.22347058788</v>
      </c>
      <c r="R209" s="4">
        <f t="shared" si="218"/>
        <v>6502.0698741193801</v>
      </c>
      <c r="S209" s="4">
        <f t="shared" si="219"/>
        <v>4097.9660522743152</v>
      </c>
      <c r="T209" s="4">
        <f t="shared" si="220"/>
        <v>26.98071278736732</v>
      </c>
      <c r="U209" s="4">
        <f t="shared" si="221"/>
        <v>91.91245145396141</v>
      </c>
      <c r="V209" s="4">
        <f t="shared" si="222"/>
        <v>146.94225605786681</v>
      </c>
      <c r="W209" s="11">
        <f t="shared" si="223"/>
        <v>-1.0734613539272964E-2</v>
      </c>
      <c r="X209" s="11">
        <f t="shared" si="224"/>
        <v>-1.217998157191269E-2</v>
      </c>
      <c r="Y209" s="11">
        <f t="shared" si="225"/>
        <v>-9.7425357312937999E-3</v>
      </c>
      <c r="Z209" s="4">
        <f t="shared" si="238"/>
        <v>4881.2377177417384</v>
      </c>
      <c r="AA209" s="4">
        <f t="shared" si="239"/>
        <v>18815.100239794672</v>
      </c>
      <c r="AB209" s="4">
        <f t="shared" si="240"/>
        <v>40943.269305671034</v>
      </c>
      <c r="AC209" s="12">
        <f t="shared" si="226"/>
        <v>1.2440541409360164</v>
      </c>
      <c r="AD209" s="12">
        <f t="shared" si="227"/>
        <v>3.0089779957678147</v>
      </c>
      <c r="AE209" s="12">
        <f t="shared" si="228"/>
        <v>10.428503360425285</v>
      </c>
      <c r="AF209" s="11">
        <f t="shared" si="229"/>
        <v>-4.0504037456468023E-3</v>
      </c>
      <c r="AG209" s="11">
        <f t="shared" si="230"/>
        <v>2.9673830763510267E-4</v>
      </c>
      <c r="AH209" s="11">
        <f t="shared" si="231"/>
        <v>9.7937136394747881E-3</v>
      </c>
      <c r="AI209" s="1">
        <f t="shared" si="195"/>
        <v>312581.16530416958</v>
      </c>
      <c r="AJ209" s="1">
        <f t="shared" si="196"/>
        <v>140286.23073120241</v>
      </c>
      <c r="AK209" s="1">
        <f t="shared" si="197"/>
        <v>54686.98103017846</v>
      </c>
      <c r="AL209" s="10">
        <f t="shared" si="232"/>
        <v>75.039656054210809</v>
      </c>
      <c r="AM209" s="10">
        <f t="shared" si="233"/>
        <v>17.437815600748223</v>
      </c>
      <c r="AN209" s="10">
        <f t="shared" si="234"/>
        <v>5.5914807489576726</v>
      </c>
      <c r="AO209" s="7">
        <f t="shared" si="235"/>
        <v>4.4309519761312087E-3</v>
      </c>
      <c r="AP209" s="7">
        <f t="shared" si="236"/>
        <v>5.5818308417029412E-3</v>
      </c>
      <c r="AQ209" s="7">
        <f t="shared" si="237"/>
        <v>5.0634248569453892E-3</v>
      </c>
      <c r="AR209" s="1">
        <f t="shared" si="241"/>
        <v>150745.59010509911</v>
      </c>
      <c r="AS209" s="1">
        <f t="shared" si="242"/>
        <v>70741.991659054402</v>
      </c>
      <c r="AT209" s="1">
        <f t="shared" si="243"/>
        <v>27888.275042275858</v>
      </c>
      <c r="AU209" s="1">
        <f t="shared" si="198"/>
        <v>30149.118021019822</v>
      </c>
      <c r="AV209" s="1">
        <f t="shared" si="199"/>
        <v>14148.39833181088</v>
      </c>
      <c r="AW209" s="1">
        <f t="shared" si="200"/>
        <v>5577.6550084551718</v>
      </c>
      <c r="AX209">
        <v>0.05</v>
      </c>
      <c r="AY209">
        <v>0.05</v>
      </c>
      <c r="AZ209">
        <v>0.05</v>
      </c>
      <c r="BA209">
        <f t="shared" si="244"/>
        <v>5.000000000000001E-2</v>
      </c>
      <c r="BB209">
        <f t="shared" si="250"/>
        <v>2.5000000000000006E-4</v>
      </c>
      <c r="BC209">
        <f t="shared" si="245"/>
        <v>2.5000000000000006E-4</v>
      </c>
      <c r="BD209">
        <f t="shared" si="246"/>
        <v>2.5000000000000006E-4</v>
      </c>
      <c r="BE209">
        <f t="shared" si="247"/>
        <v>37.686397526274789</v>
      </c>
      <c r="BF209">
        <f t="shared" si="248"/>
        <v>17.685497914763605</v>
      </c>
      <c r="BG209">
        <f t="shared" si="249"/>
        <v>6.9720687605689662</v>
      </c>
      <c r="BH209">
        <f t="shared" si="251"/>
        <v>308.82656986195758</v>
      </c>
      <c r="BI209">
        <f t="shared" si="252"/>
        <v>37.598519676994513</v>
      </c>
      <c r="BJ209">
        <f t="shared" si="253"/>
        <v>6.8114431297778832</v>
      </c>
      <c r="BK209" s="7">
        <f t="shared" si="254"/>
        <v>2.7393891269310106E-2</v>
      </c>
      <c r="BL209" s="8">
        <f>BL$3*temperature!$I319+BL$4*temperature!$I319^2+BL$5*temperature!$I319^6</f>
        <v>-44.105594062143773</v>
      </c>
      <c r="BM209" s="8">
        <f>BM$3*temperature!$I319+BM$4*temperature!$I319^2+BM$5*temperature!$I319^6</f>
        <v>-37.055131959044459</v>
      </c>
      <c r="BN209" s="8">
        <f>BN$3*temperature!$I319+BN$4*temperature!$I319^2+BN$5*temperature!$I319^6</f>
        <v>-31.396317111211602</v>
      </c>
      <c r="BO209" s="8"/>
      <c r="BP209" s="8"/>
      <c r="BQ209" s="8"/>
    </row>
    <row r="210" spans="1:69" x14ac:dyDescent="0.3">
      <c r="A210">
        <f t="shared" si="201"/>
        <v>2164</v>
      </c>
      <c r="B210" s="4">
        <f t="shared" si="202"/>
        <v>1165.3720491324791</v>
      </c>
      <c r="C210" s="4">
        <f t="shared" si="203"/>
        <v>2964.0014180249209</v>
      </c>
      <c r="D210" s="4">
        <f t="shared" si="204"/>
        <v>4369.449264158633</v>
      </c>
      <c r="E210" s="11">
        <f t="shared" si="205"/>
        <v>1.5242745080641861E-6</v>
      </c>
      <c r="F210" s="11">
        <f t="shared" si="206"/>
        <v>3.0029229918462365E-6</v>
      </c>
      <c r="G210" s="11">
        <f t="shared" si="207"/>
        <v>6.1303604674620612E-6</v>
      </c>
      <c r="H210" s="4">
        <f t="shared" si="208"/>
        <v>150044.93628774091</v>
      </c>
      <c r="I210" s="4">
        <f t="shared" si="209"/>
        <v>70738.045626228122</v>
      </c>
      <c r="J210" s="4">
        <f t="shared" si="210"/>
        <v>27924.062191543664</v>
      </c>
      <c r="K210" s="4">
        <f t="shared" si="211"/>
        <v>128752.81880961251</v>
      </c>
      <c r="L210" s="4">
        <f t="shared" si="212"/>
        <v>23865.725973020897</v>
      </c>
      <c r="M210" s="4">
        <f t="shared" si="213"/>
        <v>6390.7509856212118</v>
      </c>
      <c r="N210" s="11">
        <f t="shared" si="214"/>
        <v>-4.6494396697931428E-3</v>
      </c>
      <c r="O210" s="11">
        <f t="shared" si="215"/>
        <v>-5.8783375962101481E-5</v>
      </c>
      <c r="P210" s="11">
        <f t="shared" si="216"/>
        <v>1.2770946104154746E-3</v>
      </c>
      <c r="Q210" s="4">
        <f t="shared" si="217"/>
        <v>4004.8621876745988</v>
      </c>
      <c r="R210" s="4">
        <f t="shared" si="218"/>
        <v>6422.5165108747788</v>
      </c>
      <c r="S210" s="4">
        <f t="shared" si="219"/>
        <v>4063.24888350423</v>
      </c>
      <c r="T210" s="4">
        <f t="shared" si="220"/>
        <v>26.691085262580813</v>
      </c>
      <c r="U210" s="4">
        <f t="shared" si="221"/>
        <v>90.792959489022834</v>
      </c>
      <c r="V210" s="4">
        <f t="shared" si="222"/>
        <v>145.51066587778612</v>
      </c>
      <c r="W210" s="11">
        <f t="shared" si="223"/>
        <v>-1.0734613539272964E-2</v>
      </c>
      <c r="X210" s="11">
        <f t="shared" si="224"/>
        <v>-1.217998157191269E-2</v>
      </c>
      <c r="Y210" s="11">
        <f t="shared" si="225"/>
        <v>-9.7425357312937999E-3</v>
      </c>
      <c r="Z210" s="4">
        <f t="shared" si="238"/>
        <v>4787.3841916586434</v>
      </c>
      <c r="AA210" s="4">
        <f t="shared" si="239"/>
        <v>18591.871203062103</v>
      </c>
      <c r="AB210" s="4">
        <f t="shared" si="240"/>
        <v>40996.483817639491</v>
      </c>
      <c r="AC210" s="12">
        <f t="shared" si="226"/>
        <v>1.2390152193837818</v>
      </c>
      <c r="AD210" s="12">
        <f t="shared" si="227"/>
        <v>3.0098708748059901</v>
      </c>
      <c r="AE210" s="12">
        <f t="shared" si="228"/>
        <v>10.530637136025591</v>
      </c>
      <c r="AF210" s="11">
        <f t="shared" si="229"/>
        <v>-4.0504037456468023E-3</v>
      </c>
      <c r="AG210" s="11">
        <f t="shared" si="230"/>
        <v>2.9673830763510267E-4</v>
      </c>
      <c r="AH210" s="11">
        <f t="shared" si="231"/>
        <v>9.7937136394747881E-3</v>
      </c>
      <c r="AI210" s="1">
        <f t="shared" si="195"/>
        <v>311472.16679477249</v>
      </c>
      <c r="AJ210" s="1">
        <f t="shared" si="196"/>
        <v>140406.00598989305</v>
      </c>
      <c r="AK210" s="1">
        <f t="shared" si="197"/>
        <v>54795.937935615788</v>
      </c>
      <c r="AL210" s="10">
        <f t="shared" si="232"/>
        <v>75.368828195369602</v>
      </c>
      <c r="AM210" s="10">
        <f t="shared" si="233"/>
        <v>17.534177188311087</v>
      </c>
      <c r="AN210" s="10">
        <f t="shared" si="234"/>
        <v>5.6195096711429624</v>
      </c>
      <c r="AO210" s="7">
        <f t="shared" si="235"/>
        <v>4.3866424563698964E-3</v>
      </c>
      <c r="AP210" s="7">
        <f t="shared" si="236"/>
        <v>5.5260125332859114E-3</v>
      </c>
      <c r="AQ210" s="7">
        <f t="shared" si="237"/>
        <v>5.0127906083759352E-3</v>
      </c>
      <c r="AR210" s="1">
        <f t="shared" si="241"/>
        <v>150044.93628774091</v>
      </c>
      <c r="AS210" s="1">
        <f t="shared" si="242"/>
        <v>70738.045626228122</v>
      </c>
      <c r="AT210" s="1">
        <f t="shared" si="243"/>
        <v>27924.062191543664</v>
      </c>
      <c r="AU210" s="1">
        <f t="shared" si="198"/>
        <v>30008.987257548186</v>
      </c>
      <c r="AV210" s="1">
        <f t="shared" si="199"/>
        <v>14147.609125245624</v>
      </c>
      <c r="AW210" s="1">
        <f t="shared" si="200"/>
        <v>5584.8124383087334</v>
      </c>
      <c r="AX210">
        <v>0.05</v>
      </c>
      <c r="AY210">
        <v>0.05</v>
      </c>
      <c r="AZ210">
        <v>0.05</v>
      </c>
      <c r="BA210">
        <f t="shared" si="244"/>
        <v>0.05</v>
      </c>
      <c r="BB210">
        <f t="shared" si="250"/>
        <v>2.5000000000000006E-4</v>
      </c>
      <c r="BC210">
        <f t="shared" si="245"/>
        <v>2.5000000000000006E-4</v>
      </c>
      <c r="BD210">
        <f t="shared" si="246"/>
        <v>2.5000000000000006E-4</v>
      </c>
      <c r="BE210">
        <f t="shared" si="247"/>
        <v>37.511234071935235</v>
      </c>
      <c r="BF210">
        <f t="shared" si="248"/>
        <v>17.684511406557036</v>
      </c>
      <c r="BG210">
        <f t="shared" si="249"/>
        <v>6.9810155478859173</v>
      </c>
      <c r="BH210">
        <f t="shared" si="251"/>
        <v>313.41737007272894</v>
      </c>
      <c r="BI210">
        <f t="shared" si="252"/>
        <v>38.047835451106977</v>
      </c>
      <c r="BJ210">
        <f t="shared" si="253"/>
        <v>6.8113310194492405</v>
      </c>
      <c r="BK210" s="7">
        <f t="shared" si="254"/>
        <v>2.7313657307450695E-2</v>
      </c>
      <c r="BL210" s="8">
        <f>BL$3*temperature!$I320+BL$4*temperature!$I320^2+BL$5*temperature!$I320^6</f>
        <v>-44.570451887212322</v>
      </c>
      <c r="BM210" s="8">
        <f>BM$3*temperature!$I320+BM$4*temperature!$I320^2+BM$5*temperature!$I320^6</f>
        <v>-37.415472038643088</v>
      </c>
      <c r="BN210" s="8">
        <f>BN$3*temperature!$I320+BN$4*temperature!$I320^2+BN$5*temperature!$I320^6</f>
        <v>-31.677995115065769</v>
      </c>
      <c r="BO210" s="8"/>
      <c r="BP210" s="8"/>
      <c r="BQ210" s="8"/>
    </row>
    <row r="211" spans="1:69" x14ac:dyDescent="0.3">
      <c r="A211">
        <f t="shared" si="201"/>
        <v>2165</v>
      </c>
      <c r="B211" s="4">
        <f t="shared" si="202"/>
        <v>1165.3737366620405</v>
      </c>
      <c r="C211" s="4">
        <f t="shared" si="203"/>
        <v>2964.0098736595269</v>
      </c>
      <c r="D211" s="4">
        <f t="shared" si="204"/>
        <v>4369.474711142715</v>
      </c>
      <c r="E211" s="11">
        <f t="shared" si="205"/>
        <v>1.4480607826609766E-6</v>
      </c>
      <c r="F211" s="11">
        <f t="shared" si="206"/>
        <v>2.8527768422539245E-6</v>
      </c>
      <c r="G211" s="11">
        <f t="shared" si="207"/>
        <v>5.8238424440889582E-6</v>
      </c>
      <c r="H211" s="4">
        <f t="shared" si="208"/>
        <v>149333.47654061651</v>
      </c>
      <c r="I211" s="4">
        <f t="shared" si="209"/>
        <v>70728.64258549166</v>
      </c>
      <c r="J211" s="4">
        <f t="shared" si="210"/>
        <v>27958.231139236457</v>
      </c>
      <c r="K211" s="4">
        <f t="shared" si="211"/>
        <v>128142.1331566556</v>
      </c>
      <c r="L211" s="4">
        <f t="shared" si="212"/>
        <v>23862.485484289649</v>
      </c>
      <c r="M211" s="4">
        <f t="shared" si="213"/>
        <v>6398.5336882576348</v>
      </c>
      <c r="N211" s="11">
        <f t="shared" si="214"/>
        <v>-4.7430856939911781E-3</v>
      </c>
      <c r="O211" s="11">
        <f t="shared" si="215"/>
        <v>-1.3578001921710214E-4</v>
      </c>
      <c r="P211" s="11">
        <f t="shared" si="216"/>
        <v>1.2178072113799843E-3</v>
      </c>
      <c r="Q211" s="4">
        <f t="shared" si="217"/>
        <v>3943.0857534095262</v>
      </c>
      <c r="R211" s="4">
        <f t="shared" si="218"/>
        <v>6343.4470466447683</v>
      </c>
      <c r="S211" s="4">
        <f t="shared" si="219"/>
        <v>4028.5860430378866</v>
      </c>
      <c r="T211" s="4">
        <f t="shared" si="220"/>
        <v>26.404566777343224</v>
      </c>
      <c r="U211" s="4">
        <f t="shared" si="221"/>
        <v>89.687102915587118</v>
      </c>
      <c r="V211" s="4">
        <f t="shared" si="222"/>
        <v>144.09302301618743</v>
      </c>
      <c r="W211" s="11">
        <f t="shared" si="223"/>
        <v>-1.0734613539272964E-2</v>
      </c>
      <c r="X211" s="11">
        <f t="shared" si="224"/>
        <v>-1.217998157191269E-2</v>
      </c>
      <c r="Y211" s="11">
        <f t="shared" si="225"/>
        <v>-9.7425357312937999E-3</v>
      </c>
      <c r="Z211" s="4">
        <f t="shared" si="238"/>
        <v>4694.8874158960589</v>
      </c>
      <c r="AA211" s="4">
        <f t="shared" si="239"/>
        <v>18369.847540009203</v>
      </c>
      <c r="AB211" s="4">
        <f t="shared" si="240"/>
        <v>41047.275933073171</v>
      </c>
      <c r="AC211" s="12">
        <f t="shared" si="226"/>
        <v>1.2339967074982763</v>
      </c>
      <c r="AD211" s="12">
        <f t="shared" si="227"/>
        <v>3.0107640187955802</v>
      </c>
      <c r="AE211" s="12">
        <f t="shared" si="228"/>
        <v>10.633771180577044</v>
      </c>
      <c r="AF211" s="11">
        <f t="shared" si="229"/>
        <v>-4.0504037456468023E-3</v>
      </c>
      <c r="AG211" s="11">
        <f t="shared" si="230"/>
        <v>2.9673830763510267E-4</v>
      </c>
      <c r="AH211" s="11">
        <f t="shared" si="231"/>
        <v>9.7937136394747881E-3</v>
      </c>
      <c r="AI211" s="1">
        <f t="shared" si="195"/>
        <v>310333.93737284344</v>
      </c>
      <c r="AJ211" s="1">
        <f t="shared" si="196"/>
        <v>140513.01451614936</v>
      </c>
      <c r="AK211" s="1">
        <f t="shared" si="197"/>
        <v>54901.156580362942</v>
      </c>
      <c r="AL211" s="10">
        <f t="shared" si="232"/>
        <v>75.696138136001778</v>
      </c>
      <c r="AM211" s="10">
        <f t="shared" si="233"/>
        <v>17.630102330385519</v>
      </c>
      <c r="AN211" s="10">
        <f t="shared" si="234"/>
        <v>5.6473974021931133</v>
      </c>
      <c r="AO211" s="7">
        <f t="shared" si="235"/>
        <v>4.342776031806197E-3</v>
      </c>
      <c r="AP211" s="7">
        <f t="shared" si="236"/>
        <v>5.4707524079530521E-3</v>
      </c>
      <c r="AQ211" s="7">
        <f t="shared" si="237"/>
        <v>4.9626627022921754E-3</v>
      </c>
      <c r="AR211" s="1">
        <f t="shared" si="241"/>
        <v>149333.47654061651</v>
      </c>
      <c r="AS211" s="1">
        <f t="shared" si="242"/>
        <v>70728.64258549166</v>
      </c>
      <c r="AT211" s="1">
        <f t="shared" si="243"/>
        <v>27958.231139236457</v>
      </c>
      <c r="AU211" s="1">
        <f t="shared" si="198"/>
        <v>29866.695308123304</v>
      </c>
      <c r="AV211" s="1">
        <f t="shared" si="199"/>
        <v>14145.728517098332</v>
      </c>
      <c r="AW211" s="1">
        <f t="shared" si="200"/>
        <v>5591.6462278472918</v>
      </c>
      <c r="AX211">
        <v>0.05</v>
      </c>
      <c r="AY211">
        <v>0.05</v>
      </c>
      <c r="AZ211">
        <v>0.05</v>
      </c>
      <c r="BA211">
        <f t="shared" si="244"/>
        <v>0.05</v>
      </c>
      <c r="BB211">
        <f t="shared" si="250"/>
        <v>2.5000000000000006E-4</v>
      </c>
      <c r="BC211">
        <f t="shared" si="245"/>
        <v>2.5000000000000006E-4</v>
      </c>
      <c r="BD211">
        <f t="shared" si="246"/>
        <v>2.5000000000000006E-4</v>
      </c>
      <c r="BE211">
        <f t="shared" si="247"/>
        <v>37.333369135154136</v>
      </c>
      <c r="BF211">
        <f t="shared" si="248"/>
        <v>17.682160646372918</v>
      </c>
      <c r="BG211">
        <f t="shared" si="249"/>
        <v>6.9895577848091159</v>
      </c>
      <c r="BH211">
        <f t="shared" si="251"/>
        <v>318.07679995690586</v>
      </c>
      <c r="BI211">
        <f t="shared" si="252"/>
        <v>38.502574630217232</v>
      </c>
      <c r="BJ211">
        <f t="shared" si="253"/>
        <v>6.8112269337487445</v>
      </c>
      <c r="BK211" s="7">
        <f t="shared" si="254"/>
        <v>2.7234768873291987E-2</v>
      </c>
      <c r="BL211" s="8">
        <f>BL$3*temperature!$I321+BL$4*temperature!$I321^2+BL$5*temperature!$I321^6</f>
        <v>-45.033011378852677</v>
      </c>
      <c r="BM211" s="8">
        <f>BM$3*temperature!$I321+BM$4*temperature!$I321^2+BM$5*temperature!$I321^6</f>
        <v>-37.773949842325891</v>
      </c>
      <c r="BN211" s="8">
        <f>BN$3*temperature!$I321+BN$4*temperature!$I321^2+BN$5*temperature!$I321^6</f>
        <v>-31.958148952826811</v>
      </c>
      <c r="BO211" s="8"/>
      <c r="BP211" s="8"/>
      <c r="BQ211" s="8"/>
    </row>
    <row r="212" spans="1:69" x14ac:dyDescent="0.3">
      <c r="A212">
        <f t="shared" si="201"/>
        <v>2166</v>
      </c>
      <c r="B212" s="4">
        <f t="shared" si="202"/>
        <v>1165.3753398174454</v>
      </c>
      <c r="C212" s="4">
        <f t="shared" si="203"/>
        <v>2964.0179065353186</v>
      </c>
      <c r="D212" s="4">
        <f t="shared" si="204"/>
        <v>4369.4988859183823</v>
      </c>
      <c r="E212" s="11">
        <f t="shared" si="205"/>
        <v>1.3756577435279278E-6</v>
      </c>
      <c r="F212" s="11">
        <f t="shared" si="206"/>
        <v>2.7101380001412282E-6</v>
      </c>
      <c r="G212" s="11">
        <f t="shared" si="207"/>
        <v>5.53265032188451E-6</v>
      </c>
      <c r="H212" s="4">
        <f t="shared" si="208"/>
        <v>148611.573087545</v>
      </c>
      <c r="I212" s="4">
        <f t="shared" si="209"/>
        <v>70713.882312483431</v>
      </c>
      <c r="J212" s="4">
        <f t="shared" si="210"/>
        <v>27990.808261729999</v>
      </c>
      <c r="K212" s="4">
        <f t="shared" si="211"/>
        <v>127522.49683850768</v>
      </c>
      <c r="L212" s="4">
        <f t="shared" si="212"/>
        <v>23857.440994727953</v>
      </c>
      <c r="M212" s="4">
        <f t="shared" si="213"/>
        <v>6405.9538616513191</v>
      </c>
      <c r="N212" s="11">
        <f t="shared" si="214"/>
        <v>-4.8355392787976514E-3</v>
      </c>
      <c r="O212" s="11">
        <f t="shared" si="215"/>
        <v>-2.1139832918992685E-4</v>
      </c>
      <c r="P212" s="11">
        <f t="shared" si="216"/>
        <v>1.1596677856524629E-3</v>
      </c>
      <c r="Q212" s="4">
        <f t="shared" si="217"/>
        <v>3881.9013221115661</v>
      </c>
      <c r="R212" s="4">
        <f t="shared" si="218"/>
        <v>6264.8762963240788</v>
      </c>
      <c r="S212" s="4">
        <f t="shared" si="219"/>
        <v>3993.9858028399572</v>
      </c>
      <c r="T212" s="4">
        <f t="shared" si="220"/>
        <v>26.121123957316517</v>
      </c>
      <c r="U212" s="4">
        <f t="shared" si="221"/>
        <v>88.594715654837032</v>
      </c>
      <c r="V212" s="4">
        <f t="shared" si="222"/>
        <v>142.68919159082208</v>
      </c>
      <c r="W212" s="11">
        <f t="shared" si="223"/>
        <v>-1.0734613539272964E-2</v>
      </c>
      <c r="X212" s="11">
        <f t="shared" si="224"/>
        <v>-1.217998157191269E-2</v>
      </c>
      <c r="Y212" s="11">
        <f t="shared" si="225"/>
        <v>-9.7425357312937999E-3</v>
      </c>
      <c r="Z212" s="4">
        <f t="shared" si="238"/>
        <v>4603.7442371995057</v>
      </c>
      <c r="AA212" s="4">
        <f t="shared" si="239"/>
        <v>18149.074945181143</v>
      </c>
      <c r="AB212" s="4">
        <f t="shared" si="240"/>
        <v>41095.684886821662</v>
      </c>
      <c r="AC212" s="12">
        <f t="shared" si="226"/>
        <v>1.2289985226121094</v>
      </c>
      <c r="AD212" s="12">
        <f t="shared" si="227"/>
        <v>3.0116574278152064</v>
      </c>
      <c r="AE212" s="12">
        <f t="shared" si="228"/>
        <v>10.737915290427315</v>
      </c>
      <c r="AF212" s="11">
        <f t="shared" si="229"/>
        <v>-4.0504037456468023E-3</v>
      </c>
      <c r="AG212" s="11">
        <f t="shared" si="230"/>
        <v>2.9673830763510267E-4</v>
      </c>
      <c r="AH212" s="11">
        <f t="shared" si="231"/>
        <v>9.7937136394747881E-3</v>
      </c>
      <c r="AI212" s="1">
        <f t="shared" si="195"/>
        <v>309167.2389436824</v>
      </c>
      <c r="AJ212" s="1">
        <f t="shared" si="196"/>
        <v>140607.44158163277</v>
      </c>
      <c r="AK212" s="1">
        <f t="shared" si="197"/>
        <v>55002.687150173937</v>
      </c>
      <c r="AL212" s="10">
        <f t="shared" si="232"/>
        <v>76.021582196655132</v>
      </c>
      <c r="AM212" s="10">
        <f t="shared" si="233"/>
        <v>17.725587755914173</v>
      </c>
      <c r="AN212" s="10">
        <f t="shared" si="234"/>
        <v>5.6751432693614694</v>
      </c>
      <c r="AO212" s="7">
        <f t="shared" si="235"/>
        <v>4.2993482714881346E-3</v>
      </c>
      <c r="AP212" s="7">
        <f t="shared" si="236"/>
        <v>5.4160448838735213E-3</v>
      </c>
      <c r="AQ212" s="7">
        <f t="shared" si="237"/>
        <v>4.9130360752692535E-3</v>
      </c>
      <c r="AR212" s="1">
        <f t="shared" si="241"/>
        <v>148611.573087545</v>
      </c>
      <c r="AS212" s="1">
        <f t="shared" si="242"/>
        <v>70713.882312483431</v>
      </c>
      <c r="AT212" s="1">
        <f t="shared" si="243"/>
        <v>27990.808261729999</v>
      </c>
      <c r="AU212" s="1">
        <f t="shared" si="198"/>
        <v>29722.314617509001</v>
      </c>
      <c r="AV212" s="1">
        <f t="shared" si="199"/>
        <v>14142.776462496688</v>
      </c>
      <c r="AW212" s="1">
        <f t="shared" si="200"/>
        <v>5598.1616523459998</v>
      </c>
      <c r="AX212">
        <v>0.05</v>
      </c>
      <c r="AY212">
        <v>0.05</v>
      </c>
      <c r="AZ212">
        <v>0.05</v>
      </c>
      <c r="BA212">
        <f t="shared" si="244"/>
        <v>0.05</v>
      </c>
      <c r="BB212">
        <f t="shared" si="250"/>
        <v>2.5000000000000006E-4</v>
      </c>
      <c r="BC212">
        <f t="shared" si="245"/>
        <v>2.5000000000000006E-4</v>
      </c>
      <c r="BD212">
        <f t="shared" si="246"/>
        <v>2.5000000000000006E-4</v>
      </c>
      <c r="BE212">
        <f t="shared" si="247"/>
        <v>37.152893271886256</v>
      </c>
      <c r="BF212">
        <f t="shared" si="248"/>
        <v>17.678470578120862</v>
      </c>
      <c r="BG212">
        <f t="shared" si="249"/>
        <v>6.9977020654325015</v>
      </c>
      <c r="BH212">
        <f t="shared" si="251"/>
        <v>322.80588458134378</v>
      </c>
      <c r="BI212">
        <f t="shared" si="252"/>
        <v>38.962802526339807</v>
      </c>
      <c r="BJ212">
        <f t="shared" si="253"/>
        <v>6.8111307400806806</v>
      </c>
      <c r="BK212" s="7">
        <f t="shared" si="254"/>
        <v>2.7157207094681474E-2</v>
      </c>
      <c r="BL212" s="8">
        <f>BL$3*temperature!$I322+BL$4*temperature!$I322^2+BL$5*temperature!$I322^6</f>
        <v>-45.493239483756085</v>
      </c>
      <c r="BM212" s="8">
        <f>BM$3*temperature!$I322+BM$4*temperature!$I322^2+BM$5*temperature!$I322^6</f>
        <v>-38.130542096423888</v>
      </c>
      <c r="BN212" s="8">
        <f>BN$3*temperature!$I322+BN$4*temperature!$I322^2+BN$5*temperature!$I322^6</f>
        <v>-32.236762422397803</v>
      </c>
      <c r="BO212" s="8"/>
      <c r="BP212" s="8"/>
      <c r="BQ212" s="8"/>
    </row>
    <row r="213" spans="1:69" x14ac:dyDescent="0.3">
      <c r="A213">
        <f t="shared" si="201"/>
        <v>2167</v>
      </c>
      <c r="B213" s="4">
        <f t="shared" si="202"/>
        <v>1165.3768628171752</v>
      </c>
      <c r="C213" s="4">
        <f t="shared" si="203"/>
        <v>2964.0255377880021</v>
      </c>
      <c r="D213" s="4">
        <f t="shared" si="204"/>
        <v>4369.5218520823291</v>
      </c>
      <c r="E213" s="11">
        <f t="shared" si="205"/>
        <v>1.3068748563515314E-6</v>
      </c>
      <c r="F213" s="11">
        <f t="shared" si="206"/>
        <v>2.5746311001341667E-6</v>
      </c>
      <c r="G213" s="11">
        <f t="shared" si="207"/>
        <v>5.2560178057902845E-6</v>
      </c>
      <c r="H213" s="4">
        <f t="shared" si="208"/>
        <v>147879.58371460816</v>
      </c>
      <c r="I213" s="4">
        <f t="shared" si="209"/>
        <v>70693.864302710761</v>
      </c>
      <c r="J213" s="4">
        <f t="shared" si="210"/>
        <v>28021.819820547353</v>
      </c>
      <c r="K213" s="4">
        <f t="shared" si="211"/>
        <v>126894.21631138698</v>
      </c>
      <c r="L213" s="4">
        <f t="shared" si="212"/>
        <v>23850.625914467761</v>
      </c>
      <c r="M213" s="4">
        <f t="shared" si="213"/>
        <v>6413.017435121269</v>
      </c>
      <c r="N213" s="11">
        <f t="shared" si="214"/>
        <v>-4.9268210919392041E-3</v>
      </c>
      <c r="O213" s="11">
        <f t="shared" si="215"/>
        <v>-2.8565847702177738E-4</v>
      </c>
      <c r="P213" s="11">
        <f t="shared" si="216"/>
        <v>1.1026575624022428E-3</v>
      </c>
      <c r="Q213" s="4">
        <f t="shared" si="217"/>
        <v>3821.3154764204478</v>
      </c>
      <c r="R213" s="4">
        <f t="shared" si="218"/>
        <v>6186.8183296748557</v>
      </c>
      <c r="S213" s="4">
        <f t="shared" si="219"/>
        <v>3959.456156843612</v>
      </c>
      <c r="T213" s="4">
        <f t="shared" si="220"/>
        <v>25.840723786423279</v>
      </c>
      <c r="U213" s="4">
        <f t="shared" si="221"/>
        <v>87.515633650792267</v>
      </c>
      <c r="V213" s="4">
        <f t="shared" si="222"/>
        <v>141.29903704327907</v>
      </c>
      <c r="W213" s="11">
        <f t="shared" si="223"/>
        <v>-1.0734613539272964E-2</v>
      </c>
      <c r="X213" s="11">
        <f t="shared" si="224"/>
        <v>-1.217998157191269E-2</v>
      </c>
      <c r="Y213" s="11">
        <f t="shared" si="225"/>
        <v>-9.7425357312937999E-3</v>
      </c>
      <c r="Z213" s="4">
        <f t="shared" si="238"/>
        <v>4513.9507612279904</v>
      </c>
      <c r="AA213" s="4">
        <f t="shared" si="239"/>
        <v>17929.59699052935</v>
      </c>
      <c r="AB213" s="4">
        <f t="shared" si="240"/>
        <v>41141.749763667256</v>
      </c>
      <c r="AC213" s="12">
        <f t="shared" si="226"/>
        <v>1.2240205823927268</v>
      </c>
      <c r="AD213" s="12">
        <f t="shared" si="227"/>
        <v>3.0125511019435129</v>
      </c>
      <c r="AE213" s="12">
        <f t="shared" si="228"/>
        <v>10.843079357866698</v>
      </c>
      <c r="AF213" s="11">
        <f t="shared" si="229"/>
        <v>-4.0504037456468023E-3</v>
      </c>
      <c r="AG213" s="11">
        <f t="shared" si="230"/>
        <v>2.9673830763510267E-4</v>
      </c>
      <c r="AH213" s="11">
        <f t="shared" si="231"/>
        <v>9.7937136394747881E-3</v>
      </c>
      <c r="AI213" s="1">
        <f t="shared" si="195"/>
        <v>307972.82966682321</v>
      </c>
      <c r="AJ213" s="1">
        <f t="shared" si="196"/>
        <v>140689.47388596617</v>
      </c>
      <c r="AK213" s="1">
        <f t="shared" si="197"/>
        <v>55100.580087502545</v>
      </c>
      <c r="AL213" s="10">
        <f t="shared" si="232"/>
        <v>76.345157022087989</v>
      </c>
      <c r="AM213" s="10">
        <f t="shared" si="233"/>
        <v>17.82063030900445</v>
      </c>
      <c r="AN213" s="10">
        <f t="shared" si="234"/>
        <v>5.702746631140017</v>
      </c>
      <c r="AO213" s="7">
        <f t="shared" si="235"/>
        <v>4.2563547887732528E-3</v>
      </c>
      <c r="AP213" s="7">
        <f t="shared" si="236"/>
        <v>5.3618844350347859E-3</v>
      </c>
      <c r="AQ213" s="7">
        <f t="shared" si="237"/>
        <v>4.8639057145165605E-3</v>
      </c>
      <c r="AR213" s="1">
        <f t="shared" si="241"/>
        <v>147879.58371460816</v>
      </c>
      <c r="AS213" s="1">
        <f t="shared" si="242"/>
        <v>70693.864302710761</v>
      </c>
      <c r="AT213" s="1">
        <f t="shared" si="243"/>
        <v>28021.819820547353</v>
      </c>
      <c r="AU213" s="1">
        <f t="shared" si="198"/>
        <v>29575.916742921632</v>
      </c>
      <c r="AV213" s="1">
        <f t="shared" si="199"/>
        <v>14138.772860542153</v>
      </c>
      <c r="AW213" s="1">
        <f t="shared" si="200"/>
        <v>5604.3639641094705</v>
      </c>
      <c r="AX213">
        <v>0.05</v>
      </c>
      <c r="AY213">
        <v>0.05</v>
      </c>
      <c r="AZ213">
        <v>0.05</v>
      </c>
      <c r="BA213">
        <f t="shared" si="244"/>
        <v>0.05</v>
      </c>
      <c r="BB213">
        <f t="shared" si="250"/>
        <v>2.5000000000000006E-4</v>
      </c>
      <c r="BC213">
        <f t="shared" si="245"/>
        <v>2.5000000000000006E-4</v>
      </c>
      <c r="BD213">
        <f t="shared" si="246"/>
        <v>2.5000000000000006E-4</v>
      </c>
      <c r="BE213">
        <f t="shared" si="247"/>
        <v>36.969895928652051</v>
      </c>
      <c r="BF213">
        <f t="shared" si="248"/>
        <v>17.673466075677695</v>
      </c>
      <c r="BG213">
        <f t="shared" si="249"/>
        <v>7.0054549551368401</v>
      </c>
      <c r="BH213">
        <f t="shared" si="251"/>
        <v>327.60566416630235</v>
      </c>
      <c r="BI213">
        <f t="shared" si="252"/>
        <v>39.428585227014423</v>
      </c>
      <c r="BJ213">
        <f t="shared" si="253"/>
        <v>6.8110423065413084</v>
      </c>
      <c r="BK213" s="7">
        <f t="shared" si="254"/>
        <v>2.7080953014445991E-2</v>
      </c>
      <c r="BL213" s="8">
        <f>BL$3*temperature!$I323+BL$4*temperature!$I323^2+BL$5*temperature!$I323^6</f>
        <v>-45.951104970836667</v>
      </c>
      <c r="BM213" s="8">
        <f>BM$3*temperature!$I323+BM$4*temperature!$I323^2+BM$5*temperature!$I323^6</f>
        <v>-38.485226894806672</v>
      </c>
      <c r="BN213" s="8">
        <f>BN$3*temperature!$I323+BN$4*temperature!$I323^2+BN$5*temperature!$I323^6</f>
        <v>-32.513820352548159</v>
      </c>
      <c r="BO213" s="8"/>
      <c r="BP213" s="8"/>
      <c r="BQ213" s="8"/>
    </row>
    <row r="214" spans="1:69" x14ac:dyDescent="0.3">
      <c r="A214">
        <f t="shared" si="201"/>
        <v>2168</v>
      </c>
      <c r="B214" s="4">
        <f t="shared" si="202"/>
        <v>1165.3783096688092</v>
      </c>
      <c r="C214" s="4">
        <f t="shared" si="203"/>
        <v>2964.0327874967165</v>
      </c>
      <c r="D214" s="4">
        <f t="shared" si="204"/>
        <v>4369.5436700527534</v>
      </c>
      <c r="E214" s="11">
        <f t="shared" si="205"/>
        <v>1.2415311135339547E-6</v>
      </c>
      <c r="F214" s="11">
        <f t="shared" si="206"/>
        <v>2.4458995451274582E-6</v>
      </c>
      <c r="G214" s="11">
        <f t="shared" si="207"/>
        <v>4.9932169155007705E-6</v>
      </c>
      <c r="H214" s="4">
        <f t="shared" si="208"/>
        <v>147137.86162724992</v>
      </c>
      <c r="I214" s="4">
        <f t="shared" si="209"/>
        <v>70668.687700218186</v>
      </c>
      <c r="J214" s="4">
        <f t="shared" si="210"/>
        <v>28051.291945731286</v>
      </c>
      <c r="K214" s="4">
        <f t="shared" si="211"/>
        <v>126257.59412758015</v>
      </c>
      <c r="L214" s="4">
        <f t="shared" si="212"/>
        <v>23842.073541940019</v>
      </c>
      <c r="M214" s="4">
        <f t="shared" si="213"/>
        <v>6419.7303114246306</v>
      </c>
      <c r="N214" s="11">
        <f t="shared" si="214"/>
        <v>-5.0169519329755774E-3</v>
      </c>
      <c r="O214" s="11">
        <f t="shared" si="215"/>
        <v>-3.585806325758778E-4</v>
      </c>
      <c r="P214" s="11">
        <f t="shared" si="216"/>
        <v>1.0467578439126157E-3</v>
      </c>
      <c r="Q214" s="4">
        <f t="shared" si="217"/>
        <v>3761.3342424095786</v>
      </c>
      <c r="R214" s="4">
        <f t="shared" si="218"/>
        <v>6109.2864868279112</v>
      </c>
      <c r="S214" s="4">
        <f t="shared" si="219"/>
        <v>3925.0048250178997</v>
      </c>
      <c r="T214" s="4">
        <f t="shared" si="220"/>
        <v>25.563333603000927</v>
      </c>
      <c r="U214" s="4">
        <f t="shared" si="221"/>
        <v>86.44969484567136</v>
      </c>
      <c r="V214" s="4">
        <f t="shared" si="222"/>
        <v>139.92242612608752</v>
      </c>
      <c r="W214" s="11">
        <f t="shared" si="223"/>
        <v>-1.0734613539272964E-2</v>
      </c>
      <c r="X214" s="11">
        <f t="shared" si="224"/>
        <v>-1.217998157191269E-2</v>
      </c>
      <c r="Y214" s="11">
        <f t="shared" si="225"/>
        <v>-9.7425357312937999E-3</v>
      </c>
      <c r="Z214" s="4">
        <f t="shared" si="238"/>
        <v>4425.5023847242592</v>
      </c>
      <c r="AA214" s="4">
        <f t="shared" si="239"/>
        <v>17711.45516589352</v>
      </c>
      <c r="AB214" s="4">
        <f t="shared" si="240"/>
        <v>41185.509472697566</v>
      </c>
      <c r="AC214" s="12">
        <f t="shared" si="226"/>
        <v>1.2190628048410546</v>
      </c>
      <c r="AD214" s="12">
        <f t="shared" si="227"/>
        <v>3.013445041259168</v>
      </c>
      <c r="AE214" s="12">
        <f t="shared" si="228"/>
        <v>10.949273372067744</v>
      </c>
      <c r="AF214" s="11">
        <f t="shared" si="229"/>
        <v>-4.0504037456468023E-3</v>
      </c>
      <c r="AG214" s="11">
        <f t="shared" si="230"/>
        <v>2.9673830763510267E-4</v>
      </c>
      <c r="AH214" s="11">
        <f t="shared" si="231"/>
        <v>9.7937136394747881E-3</v>
      </c>
      <c r="AI214" s="1">
        <f t="shared" si="195"/>
        <v>306751.4634430625</v>
      </c>
      <c r="AJ214" s="1">
        <f t="shared" si="196"/>
        <v>140759.29935791172</v>
      </c>
      <c r="AK214" s="1">
        <f t="shared" si="197"/>
        <v>55194.886042861763</v>
      </c>
      <c r="AL214" s="10">
        <f t="shared" si="232"/>
        <v>76.666859576031698</v>
      </c>
      <c r="AM214" s="10">
        <f t="shared" si="233"/>
        <v>17.915226947678047</v>
      </c>
      <c r="AN214" s="10">
        <f t="shared" si="234"/>
        <v>5.7302068768483823</v>
      </c>
      <c r="AO214" s="7">
        <f t="shared" si="235"/>
        <v>4.2137912408855204E-3</v>
      </c>
      <c r="AP214" s="7">
        <f t="shared" si="236"/>
        <v>5.3082655906844384E-3</v>
      </c>
      <c r="AQ214" s="7">
        <f t="shared" si="237"/>
        <v>4.8152666573713946E-3</v>
      </c>
      <c r="AR214" s="1">
        <f t="shared" si="241"/>
        <v>147137.86162724992</v>
      </c>
      <c r="AS214" s="1">
        <f t="shared" si="242"/>
        <v>70668.687700218186</v>
      </c>
      <c r="AT214" s="1">
        <f t="shared" si="243"/>
        <v>28051.291945731286</v>
      </c>
      <c r="AU214" s="1">
        <f t="shared" si="198"/>
        <v>29427.572325449986</v>
      </c>
      <c r="AV214" s="1">
        <f t="shared" si="199"/>
        <v>14133.737540043638</v>
      </c>
      <c r="AW214" s="1">
        <f t="shared" si="200"/>
        <v>5610.2583891462573</v>
      </c>
      <c r="AX214">
        <v>0.05</v>
      </c>
      <c r="AY214">
        <v>0.05</v>
      </c>
      <c r="AZ214">
        <v>0.05</v>
      </c>
      <c r="BA214">
        <f t="shared" si="244"/>
        <v>0.05</v>
      </c>
      <c r="BB214">
        <f t="shared" si="250"/>
        <v>2.5000000000000006E-4</v>
      </c>
      <c r="BC214">
        <f t="shared" si="245"/>
        <v>2.5000000000000006E-4</v>
      </c>
      <c r="BD214">
        <f t="shared" si="246"/>
        <v>2.5000000000000006E-4</v>
      </c>
      <c r="BE214">
        <f t="shared" si="247"/>
        <v>36.784465406812487</v>
      </c>
      <c r="BF214">
        <f t="shared" si="248"/>
        <v>17.66717192505455</v>
      </c>
      <c r="BG214">
        <f t="shared" si="249"/>
        <v>7.0128229864328233</v>
      </c>
      <c r="BH214">
        <f t="shared" si="251"/>
        <v>332.47719430709947</v>
      </c>
      <c r="BI214">
        <f t="shared" si="252"/>
        <v>39.899989604639046</v>
      </c>
      <c r="BJ214">
        <f t="shared" si="253"/>
        <v>6.8109615019639067</v>
      </c>
      <c r="BK214" s="7">
        <f t="shared" si="254"/>
        <v>2.7005987601604303E-2</v>
      </c>
      <c r="BL214" s="8">
        <f>BL$3*temperature!$I324+BL$4*temperature!$I324^2+BL$5*temperature!$I324^6</f>
        <v>-46.406578396471843</v>
      </c>
      <c r="BM214" s="8">
        <f>BM$3*temperature!$I324+BM$4*temperature!$I324^2+BM$5*temperature!$I324^6</f>
        <v>-38.837983671997193</v>
      </c>
      <c r="BN214" s="8">
        <f>BN$3*temperature!$I324+BN$4*temperature!$I324^2+BN$5*temperature!$I324^6</f>
        <v>-32.789308581947374</v>
      </c>
      <c r="BO214" s="8"/>
      <c r="BP214" s="8"/>
      <c r="BQ214" s="8"/>
    </row>
    <row r="215" spans="1:69" x14ac:dyDescent="0.3">
      <c r="A215">
        <f t="shared" si="201"/>
        <v>2169</v>
      </c>
      <c r="B215" s="4">
        <f t="shared" si="202"/>
        <v>1165.3796841795681</v>
      </c>
      <c r="C215" s="4">
        <f t="shared" si="203"/>
        <v>2964.0396747368409</v>
      </c>
      <c r="D215" s="4">
        <f t="shared" si="204"/>
        <v>4369.5643972281514</v>
      </c>
      <c r="E215" s="11">
        <f t="shared" si="205"/>
        <v>1.179454557857257E-6</v>
      </c>
      <c r="F215" s="11">
        <f t="shared" si="206"/>
        <v>2.3236045678710851E-6</v>
      </c>
      <c r="G215" s="11">
        <f t="shared" si="207"/>
        <v>4.7435560697257315E-6</v>
      </c>
      <c r="H215" s="4">
        <f t="shared" si="208"/>
        <v>146386.75531811596</v>
      </c>
      <c r="I215" s="4">
        <f t="shared" si="209"/>
        <v>70638.451229460159</v>
      </c>
      <c r="J215" s="4">
        <f t="shared" si="210"/>
        <v>28079.250620037015</v>
      </c>
      <c r="K215" s="4">
        <f t="shared" si="211"/>
        <v>125612.92882085276</v>
      </c>
      <c r="L215" s="4">
        <f t="shared" si="212"/>
        <v>23831.817040617621</v>
      </c>
      <c r="M215" s="4">
        <f t="shared" si="213"/>
        <v>6426.0983629968214</v>
      </c>
      <c r="N215" s="11">
        <f t="shared" si="214"/>
        <v>-5.1059527245226333E-3</v>
      </c>
      <c r="O215" s="11">
        <f t="shared" si="215"/>
        <v>-4.3018495452395999E-4</v>
      </c>
      <c r="P215" s="11">
        <f t="shared" si="216"/>
        <v>9.9195001398388882E-4</v>
      </c>
      <c r="Q215" s="4">
        <f t="shared" si="217"/>
        <v>3701.9631047388839</v>
      </c>
      <c r="R215" s="4">
        <f t="shared" si="218"/>
        <v>6032.2933939945033</v>
      </c>
      <c r="S215" s="4">
        <f t="shared" si="219"/>
        <v>3890.6392575613322</v>
      </c>
      <c r="T215" s="4">
        <f t="shared" si="220"/>
        <v>25.288921095997203</v>
      </c>
      <c r="U215" s="4">
        <f t="shared" si="221"/>
        <v>85.396739155553604</v>
      </c>
      <c r="V215" s="4">
        <f t="shared" si="222"/>
        <v>138.5592268899448</v>
      </c>
      <c r="W215" s="11">
        <f t="shared" si="223"/>
        <v>-1.0734613539272964E-2</v>
      </c>
      <c r="X215" s="11">
        <f t="shared" si="224"/>
        <v>-1.217998157191269E-2</v>
      </c>
      <c r="Y215" s="11">
        <f t="shared" si="225"/>
        <v>-9.7425357312937999E-3</v>
      </c>
      <c r="Z215" s="4">
        <f t="shared" si="238"/>
        <v>4338.3938271619209</v>
      </c>
      <c r="AA215" s="4">
        <f t="shared" si="239"/>
        <v>17494.688920264089</v>
      </c>
      <c r="AB215" s="4">
        <f t="shared" si="240"/>
        <v>41227.002722906051</v>
      </c>
      <c r="AC215" s="12">
        <f t="shared" si="226"/>
        <v>1.2141251082901476</v>
      </c>
      <c r="AD215" s="12">
        <f t="shared" si="227"/>
        <v>3.0143392458408624</v>
      </c>
      <c r="AE215" s="12">
        <f t="shared" si="228"/>
        <v>11.056507420034102</v>
      </c>
      <c r="AF215" s="11">
        <f t="shared" si="229"/>
        <v>-4.0504037456468023E-3</v>
      </c>
      <c r="AG215" s="11">
        <f t="shared" si="230"/>
        <v>2.9673830763510267E-4</v>
      </c>
      <c r="AH215" s="11">
        <f t="shared" si="231"/>
        <v>9.7937136394747881E-3</v>
      </c>
      <c r="AI215" s="1">
        <f t="shared" si="195"/>
        <v>305503.88942420622</v>
      </c>
      <c r="AJ215" s="1">
        <f t="shared" si="196"/>
        <v>140817.10696216419</v>
      </c>
      <c r="AK215" s="1">
        <f t="shared" si="197"/>
        <v>55285.655827721843</v>
      </c>
      <c r="AL215" s="10">
        <f t="shared" si="232"/>
        <v>76.986687135965894</v>
      </c>
      <c r="AM215" s="10">
        <f t="shared" si="233"/>
        <v>18.009374742606152</v>
      </c>
      <c r="AN215" s="10">
        <f t="shared" si="234"/>
        <v>5.7575234262211712</v>
      </c>
      <c r="AO215" s="7">
        <f t="shared" si="235"/>
        <v>4.1716533284766651E-3</v>
      </c>
      <c r="AP215" s="7">
        <f t="shared" si="236"/>
        <v>5.2551829347775936E-3</v>
      </c>
      <c r="AQ215" s="7">
        <f t="shared" si="237"/>
        <v>4.7671139907976808E-3</v>
      </c>
      <c r="AR215" s="1">
        <f t="shared" si="241"/>
        <v>146386.75531811596</v>
      </c>
      <c r="AS215" s="1">
        <f t="shared" si="242"/>
        <v>70638.451229460159</v>
      </c>
      <c r="AT215" s="1">
        <f t="shared" si="243"/>
        <v>28079.250620037015</v>
      </c>
      <c r="AU215" s="1">
        <f t="shared" si="198"/>
        <v>29277.351063623195</v>
      </c>
      <c r="AV215" s="1">
        <f t="shared" si="199"/>
        <v>14127.690245892032</v>
      </c>
      <c r="AW215" s="1">
        <f t="shared" si="200"/>
        <v>5615.8501240074038</v>
      </c>
      <c r="AX215">
        <v>0.05</v>
      </c>
      <c r="AY215">
        <v>0.05</v>
      </c>
      <c r="AZ215">
        <v>0.05</v>
      </c>
      <c r="BA215">
        <f t="shared" si="244"/>
        <v>5.000000000000001E-2</v>
      </c>
      <c r="BB215">
        <f t="shared" si="250"/>
        <v>2.5000000000000006E-4</v>
      </c>
      <c r="BC215">
        <f t="shared" si="245"/>
        <v>2.5000000000000006E-4</v>
      </c>
      <c r="BD215">
        <f t="shared" si="246"/>
        <v>2.5000000000000006E-4</v>
      </c>
      <c r="BE215">
        <f t="shared" si="247"/>
        <v>36.596688829529</v>
      </c>
      <c r="BF215">
        <f t="shared" si="248"/>
        <v>17.659612807365043</v>
      </c>
      <c r="BG215">
        <f t="shared" si="249"/>
        <v>7.0198126550092557</v>
      </c>
      <c r="BH215">
        <f t="shared" si="251"/>
        <v>337.42154619899708</v>
      </c>
      <c r="BI215">
        <f t="shared" si="252"/>
        <v>40.377083325922811</v>
      </c>
      <c r="BJ215">
        <f t="shared" si="253"/>
        <v>6.8108881959628773</v>
      </c>
      <c r="BK215" s="7">
        <f t="shared" si="254"/>
        <v>2.6932291762386512E-2</v>
      </c>
      <c r="BL215" s="8">
        <f>BL$3*temperature!$I325+BL$4*temperature!$I325^2+BL$5*temperature!$I325^6</f>
        <v>-46.859632069256257</v>
      </c>
      <c r="BM215" s="8">
        <f>BM$3*temperature!$I325+BM$4*temperature!$I325^2+BM$5*temperature!$I325^6</f>
        <v>-39.188793175952782</v>
      </c>
      <c r="BN215" s="8">
        <f>BN$3*temperature!$I325+BN$4*temperature!$I325^2+BN$5*temperature!$I325^6</f>
        <v>-33.063213937974936</v>
      </c>
      <c r="BO215" s="8"/>
      <c r="BP215" s="8"/>
      <c r="BQ215" s="8"/>
    </row>
    <row r="216" spans="1:69" x14ac:dyDescent="0.3">
      <c r="A216">
        <f t="shared" si="201"/>
        <v>2170</v>
      </c>
      <c r="B216" s="4">
        <f t="shared" si="202"/>
        <v>1165.3809899663293</v>
      </c>
      <c r="C216" s="4">
        <f t="shared" si="203"/>
        <v>2964.0462176301621</v>
      </c>
      <c r="D216" s="4">
        <f t="shared" si="204"/>
        <v>4369.5840881381846</v>
      </c>
      <c r="E216" s="11">
        <f t="shared" si="205"/>
        <v>1.120481829964394E-6</v>
      </c>
      <c r="F216" s="11">
        <f t="shared" si="206"/>
        <v>2.2074243394775306E-6</v>
      </c>
      <c r="G216" s="11">
        <f t="shared" si="207"/>
        <v>4.5063782662394447E-6</v>
      </c>
      <c r="H216" s="4">
        <f t="shared" si="208"/>
        <v>145626.60844538372</v>
      </c>
      <c r="I216" s="4">
        <f t="shared" si="209"/>
        <v>70603.253130346595</v>
      </c>
      <c r="J216" s="4">
        <f t="shared" si="210"/>
        <v>28105.721663933738</v>
      </c>
      <c r="K216" s="4">
        <f t="shared" si="211"/>
        <v>124960.51480090751</v>
      </c>
      <c r="L216" s="4">
        <f t="shared" si="212"/>
        <v>23819.88941683773</v>
      </c>
      <c r="M216" s="4">
        <f t="shared" si="213"/>
        <v>6432.1274283816729</v>
      </c>
      <c r="N216" s="11">
        <f t="shared" si="214"/>
        <v>-5.1938445036634473E-3</v>
      </c>
      <c r="O216" s="11">
        <f t="shared" si="215"/>
        <v>-5.004915806278154E-4</v>
      </c>
      <c r="P216" s="11">
        <f t="shared" si="216"/>
        <v>9.3821554608752855E-4</v>
      </c>
      <c r="Q216" s="4">
        <f t="shared" si="217"/>
        <v>3643.2070218220811</v>
      </c>
      <c r="R216" s="4">
        <f t="shared" si="218"/>
        <v>5955.8509793543026</v>
      </c>
      <c r="S216" s="4">
        <f t="shared" si="219"/>
        <v>3856.3666392098371</v>
      </c>
      <c r="T216" s="4">
        <f t="shared" si="220"/>
        <v>25.017454301206506</v>
      </c>
      <c r="U216" s="4">
        <f t="shared" si="221"/>
        <v>84.356608446337532</v>
      </c>
      <c r="V216" s="4">
        <f t="shared" si="222"/>
        <v>137.20930867106907</v>
      </c>
      <c r="W216" s="11">
        <f t="shared" si="223"/>
        <v>-1.0734613539272964E-2</v>
      </c>
      <c r="X216" s="11">
        <f t="shared" si="224"/>
        <v>-1.217998157191269E-2</v>
      </c>
      <c r="Y216" s="11">
        <f t="shared" si="225"/>
        <v>-9.7425357312937999E-3</v>
      </c>
      <c r="Z216" s="4">
        <f t="shared" si="238"/>
        <v>4252.6191618441553</v>
      </c>
      <c r="AA216" s="4">
        <f t="shared" si="239"/>
        <v>17279.33570372402</v>
      </c>
      <c r="AB216" s="4">
        <f t="shared" si="240"/>
        <v>41266.268000004588</v>
      </c>
      <c r="AC216" s="12">
        <f t="shared" si="226"/>
        <v>1.2092074114038454</v>
      </c>
      <c r="AD216" s="12">
        <f t="shared" si="227"/>
        <v>3.0152337157673115</v>
      </c>
      <c r="AE216" s="12">
        <f t="shared" si="228"/>
        <v>11.164791687558644</v>
      </c>
      <c r="AF216" s="11">
        <f t="shared" si="229"/>
        <v>-4.0504037456468023E-3</v>
      </c>
      <c r="AG216" s="11">
        <f t="shared" si="230"/>
        <v>2.9673830763510267E-4</v>
      </c>
      <c r="AH216" s="11">
        <f t="shared" si="231"/>
        <v>9.7937136394747881E-3</v>
      </c>
      <c r="AI216" s="1">
        <f t="shared" si="195"/>
        <v>304230.85154540883</v>
      </c>
      <c r="AJ216" s="1">
        <f t="shared" si="196"/>
        <v>140863.08651183982</v>
      </c>
      <c r="AK216" s="1">
        <f t="shared" si="197"/>
        <v>55372.940368957061</v>
      </c>
      <c r="AL216" s="10">
        <f t="shared" si="232"/>
        <v>77.304637287908648</v>
      </c>
      <c r="AM216" s="10">
        <f t="shared" si="233"/>
        <v>18.103070875831378</v>
      </c>
      <c r="AN216" s="10">
        <f t="shared" si="234"/>
        <v>5.7846957289938805</v>
      </c>
      <c r="AO216" s="7">
        <f t="shared" si="235"/>
        <v>4.1299367951918983E-3</v>
      </c>
      <c r="AP216" s="7">
        <f t="shared" si="236"/>
        <v>5.2026311054298177E-3</v>
      </c>
      <c r="AQ216" s="7">
        <f t="shared" si="237"/>
        <v>4.7194428508897041E-3</v>
      </c>
      <c r="AR216" s="1">
        <f t="shared" si="241"/>
        <v>145626.60844538372</v>
      </c>
      <c r="AS216" s="1">
        <f t="shared" si="242"/>
        <v>70603.253130346595</v>
      </c>
      <c r="AT216" s="1">
        <f t="shared" si="243"/>
        <v>28105.721663933738</v>
      </c>
      <c r="AU216" s="1">
        <f t="shared" si="198"/>
        <v>29125.321689076747</v>
      </c>
      <c r="AV216" s="1">
        <f t="shared" si="199"/>
        <v>14120.65062606932</v>
      </c>
      <c r="AW216" s="1">
        <f t="shared" si="200"/>
        <v>5621.1443327867482</v>
      </c>
      <c r="AX216">
        <v>0.05</v>
      </c>
      <c r="AY216">
        <v>0.05</v>
      </c>
      <c r="AZ216">
        <v>0.05</v>
      </c>
      <c r="BA216">
        <f t="shared" si="244"/>
        <v>0.05</v>
      </c>
      <c r="BB216">
        <f t="shared" si="250"/>
        <v>2.5000000000000006E-4</v>
      </c>
      <c r="BC216">
        <f t="shared" si="245"/>
        <v>2.5000000000000006E-4</v>
      </c>
      <c r="BD216">
        <f t="shared" si="246"/>
        <v>2.5000000000000006E-4</v>
      </c>
      <c r="BE216">
        <f t="shared" si="247"/>
        <v>36.406652111345942</v>
      </c>
      <c r="BF216">
        <f t="shared" si="248"/>
        <v>17.650813282586654</v>
      </c>
      <c r="BG216">
        <f t="shared" si="249"/>
        <v>7.0264304159834365</v>
      </c>
      <c r="BH216">
        <f t="shared" si="251"/>
        <v>342.439806865359</v>
      </c>
      <c r="BI216">
        <f t="shared" si="252"/>
        <v>40.859934861460147</v>
      </c>
      <c r="BJ216">
        <f t="shared" si="253"/>
        <v>6.8108222589769003</v>
      </c>
      <c r="BK216" s="7">
        <f t="shared" si="254"/>
        <v>2.685984635104996E-2</v>
      </c>
      <c r="BL216" s="8">
        <f>BL$3*temperature!$I326+BL$4*temperature!$I326^2+BL$5*temperature!$I326^6</f>
        <v>-47.310240014332415</v>
      </c>
      <c r="BM216" s="8">
        <f>BM$3*temperature!$I326+BM$4*temperature!$I326^2+BM$5*temperature!$I326^6</f>
        <v>-39.537637440559585</v>
      </c>
      <c r="BN216" s="8">
        <f>BN$3*temperature!$I326+BN$4*temperature!$I326^2+BN$5*temperature!$I326^6</f>
        <v>-33.335524215341188</v>
      </c>
      <c r="BO216" s="8"/>
      <c r="BP216" s="8"/>
      <c r="BQ216" s="8"/>
    </row>
    <row r="217" spans="1:69" x14ac:dyDescent="0.3">
      <c r="A217">
        <f t="shared" si="201"/>
        <v>2171</v>
      </c>
      <c r="B217" s="4">
        <f t="shared" si="202"/>
        <v>1165.3822304651421</v>
      </c>
      <c r="C217" s="4">
        <f t="shared" si="203"/>
        <v>2964.0524333925382</v>
      </c>
      <c r="D217" s="4">
        <f t="shared" si="204"/>
        <v>4369.6027945870137</v>
      </c>
      <c r="E217" s="11">
        <f t="shared" si="205"/>
        <v>1.0644577384661743E-6</v>
      </c>
      <c r="F217" s="11">
        <f t="shared" si="206"/>
        <v>2.097053122503654E-6</v>
      </c>
      <c r="G217" s="11">
        <f t="shared" si="207"/>
        <v>4.2810593529274726E-6</v>
      </c>
      <c r="H217" s="4">
        <f t="shared" si="208"/>
        <v>144857.75972132469</v>
      </c>
      <c r="I217" s="4">
        <f t="shared" si="209"/>
        <v>70563.19109642577</v>
      </c>
      <c r="J217" s="4">
        <f t="shared" si="210"/>
        <v>28130.730721403059</v>
      </c>
      <c r="K217" s="4">
        <f t="shared" si="211"/>
        <v>124300.64225666734</v>
      </c>
      <c r="L217" s="4">
        <f t="shared" si="212"/>
        <v>23806.323498691254</v>
      </c>
      <c r="M217" s="4">
        <f t="shared" si="213"/>
        <v>6437.8233088487832</v>
      </c>
      <c r="N217" s="11">
        <f t="shared" si="214"/>
        <v>-5.280648413552913E-3</v>
      </c>
      <c r="O217" s="11">
        <f t="shared" si="215"/>
        <v>-5.6952061821435862E-4</v>
      </c>
      <c r="P217" s="11">
        <f t="shared" si="216"/>
        <v>8.8553601130114679E-4</v>
      </c>
      <c r="Q217" s="4">
        <f t="shared" si="217"/>
        <v>3585.0704409841187</v>
      </c>
      <c r="R217" s="4">
        <f t="shared" si="218"/>
        <v>5879.9704890866315</v>
      </c>
      <c r="S217" s="4">
        <f t="shared" si="219"/>
        <v>3822.193893647714</v>
      </c>
      <c r="T217" s="4">
        <f t="shared" si="220"/>
        <v>24.748901597546631</v>
      </c>
      <c r="U217" s="4">
        <f t="shared" si="221"/>
        <v>83.329146509992086</v>
      </c>
      <c r="V217" s="4">
        <f t="shared" si="222"/>
        <v>135.87254207867505</v>
      </c>
      <c r="W217" s="11">
        <f t="shared" si="223"/>
        <v>-1.0734613539272964E-2</v>
      </c>
      <c r="X217" s="11">
        <f t="shared" si="224"/>
        <v>-1.217998157191269E-2</v>
      </c>
      <c r="Y217" s="11">
        <f t="shared" si="225"/>
        <v>-9.7425357312937999E-3</v>
      </c>
      <c r="Z217" s="4">
        <f t="shared" si="238"/>
        <v>4168.1718464310698</v>
      </c>
      <c r="AA217" s="4">
        <f t="shared" si="239"/>
        <v>17065.43100997281</v>
      </c>
      <c r="AB217" s="4">
        <f t="shared" si="240"/>
        <v>41303.343544430798</v>
      </c>
      <c r="AC217" s="12">
        <f t="shared" si="226"/>
        <v>1.2043096331754313</v>
      </c>
      <c r="AD217" s="12">
        <f t="shared" si="227"/>
        <v>3.0161284511172526</v>
      </c>
      <c r="AE217" s="12">
        <f t="shared" si="228"/>
        <v>11.274136460190983</v>
      </c>
      <c r="AF217" s="11">
        <f t="shared" si="229"/>
        <v>-4.0504037456468023E-3</v>
      </c>
      <c r="AG217" s="11">
        <f t="shared" si="230"/>
        <v>2.9673830763510267E-4</v>
      </c>
      <c r="AH217" s="11">
        <f t="shared" si="231"/>
        <v>9.7937136394747881E-3</v>
      </c>
      <c r="AI217" s="1">
        <f t="shared" si="195"/>
        <v>302933.08807994466</v>
      </c>
      <c r="AJ217" s="1">
        <f t="shared" si="196"/>
        <v>140897.42848672517</v>
      </c>
      <c r="AK217" s="1">
        <f t="shared" si="197"/>
        <v>55456.7906648481</v>
      </c>
      <c r="AL217" s="10">
        <f t="shared" si="232"/>
        <v>77.6207079212232</v>
      </c>
      <c r="AM217" s="10">
        <f t="shared" si="233"/>
        <v>18.196312639477355</v>
      </c>
      <c r="AN217" s="10">
        <f t="shared" si="234"/>
        <v>5.8117232644876253</v>
      </c>
      <c r="AO217" s="7">
        <f t="shared" si="235"/>
        <v>4.0886374272399795E-3</v>
      </c>
      <c r="AP217" s="7">
        <f t="shared" si="236"/>
        <v>5.1506047943755198E-3</v>
      </c>
      <c r="AQ217" s="7">
        <f t="shared" si="237"/>
        <v>4.6722484223808069E-3</v>
      </c>
      <c r="AR217" s="1">
        <f t="shared" si="241"/>
        <v>144857.75972132469</v>
      </c>
      <c r="AS217" s="1">
        <f t="shared" si="242"/>
        <v>70563.19109642577</v>
      </c>
      <c r="AT217" s="1">
        <f t="shared" si="243"/>
        <v>28130.730721403059</v>
      </c>
      <c r="AU217" s="1">
        <f t="shared" si="198"/>
        <v>28971.551944264938</v>
      </c>
      <c r="AV217" s="1">
        <f t="shared" si="199"/>
        <v>14112.638219285154</v>
      </c>
      <c r="AW217" s="1">
        <f t="shared" si="200"/>
        <v>5626.1461442806121</v>
      </c>
      <c r="AX217">
        <v>0.05</v>
      </c>
      <c r="AY217">
        <v>0.05</v>
      </c>
      <c r="AZ217">
        <v>0.05</v>
      </c>
      <c r="BA217">
        <f t="shared" si="244"/>
        <v>0.05</v>
      </c>
      <c r="BB217">
        <f t="shared" si="250"/>
        <v>2.5000000000000006E-4</v>
      </c>
      <c r="BC217">
        <f t="shared" si="245"/>
        <v>2.5000000000000006E-4</v>
      </c>
      <c r="BD217">
        <f t="shared" si="246"/>
        <v>2.5000000000000006E-4</v>
      </c>
      <c r="BE217">
        <f t="shared" si="247"/>
        <v>36.214439930331181</v>
      </c>
      <c r="BF217">
        <f t="shared" si="248"/>
        <v>17.640797774106446</v>
      </c>
      <c r="BG217">
        <f t="shared" si="249"/>
        <v>7.0326826803507663</v>
      </c>
      <c r="BH217">
        <f t="shared" si="251"/>
        <v>347.53307938912559</v>
      </c>
      <c r="BI217">
        <f t="shared" si="252"/>
        <v>41.34861349542804</v>
      </c>
      <c r="BJ217">
        <f t="shared" si="253"/>
        <v>6.8107635623111955</v>
      </c>
      <c r="BK217" s="7">
        <f t="shared" si="254"/>
        <v>2.6788632180490851E-2</v>
      </c>
      <c r="BL217" s="8">
        <f>BL$3*temperature!$I327+BL$4*temperature!$I327^2+BL$5*temperature!$I327^6</f>
        <v>-47.758377937359398</v>
      </c>
      <c r="BM217" s="8">
        <f>BM$3*temperature!$I327+BM$4*temperature!$I327^2+BM$5*temperature!$I327^6</f>
        <v>-39.884499757885578</v>
      </c>
      <c r="BN217" s="8">
        <f>BN$3*temperature!$I327+BN$4*temperature!$I327^2+BN$5*temperature!$I327^6</f>
        <v>-33.606228154552795</v>
      </c>
      <c r="BO217" s="8"/>
      <c r="BP217" s="8"/>
      <c r="BQ217" s="8"/>
    </row>
    <row r="218" spans="1:69" x14ac:dyDescent="0.3">
      <c r="A218">
        <f t="shared" si="201"/>
        <v>2172</v>
      </c>
      <c r="B218" s="4">
        <f t="shared" si="202"/>
        <v>1165.383408940269</v>
      </c>
      <c r="C218" s="4">
        <f t="shared" si="203"/>
        <v>2964.0583383791782</v>
      </c>
      <c r="D218" s="4">
        <f t="shared" si="204"/>
        <v>4369.6205657894798</v>
      </c>
      <c r="E218" s="11">
        <f t="shared" si="205"/>
        <v>1.0112348515428656E-6</v>
      </c>
      <c r="F218" s="11">
        <f t="shared" si="206"/>
        <v>1.9922004663784712E-6</v>
      </c>
      <c r="G218" s="11">
        <f t="shared" si="207"/>
        <v>4.0670063852810989E-6</v>
      </c>
      <c r="H218" s="4">
        <f t="shared" si="208"/>
        <v>144080.54281083643</v>
      </c>
      <c r="I218" s="4">
        <f t="shared" si="209"/>
        <v>70518.362216163354</v>
      </c>
      <c r="J218" s="4">
        <f t="shared" si="210"/>
        <v>28154.303246520296</v>
      </c>
      <c r="K218" s="4">
        <f t="shared" si="211"/>
        <v>123633.59706815699</v>
      </c>
      <c r="L218" s="4">
        <f t="shared" si="212"/>
        <v>23791.151915965518</v>
      </c>
      <c r="M218" s="4">
        <f t="shared" si="213"/>
        <v>6443.191765194726</v>
      </c>
      <c r="N218" s="11">
        <f t="shared" si="214"/>
        <v>-5.3663856951999822E-3</v>
      </c>
      <c r="O218" s="11">
        <f t="shared" si="215"/>
        <v>-6.3729213486363179E-4</v>
      </c>
      <c r="P218" s="11">
        <f t="shared" si="216"/>
        <v>8.3389308596948375E-4</v>
      </c>
      <c r="Q218" s="4">
        <f t="shared" si="217"/>
        <v>3527.5573135858176</v>
      </c>
      <c r="R218" s="4">
        <f t="shared" si="218"/>
        <v>5804.6625035134566</v>
      </c>
      <c r="S218" s="4">
        <f t="shared" si="219"/>
        <v>3788.1276880104292</v>
      </c>
      <c r="T218" s="4">
        <f t="shared" si="220"/>
        <v>24.483231703375473</v>
      </c>
      <c r="U218" s="4">
        <f t="shared" si="221"/>
        <v>82.314199041097169</v>
      </c>
      <c r="V218" s="4">
        <f t="shared" si="222"/>
        <v>134.54879898257184</v>
      </c>
      <c r="W218" s="11">
        <f t="shared" si="223"/>
        <v>-1.0734613539272964E-2</v>
      </c>
      <c r="X218" s="11">
        <f t="shared" si="224"/>
        <v>-1.217998157191269E-2</v>
      </c>
      <c r="Y218" s="11">
        <f t="shared" si="225"/>
        <v>-9.7425357312937999E-3</v>
      </c>
      <c r="Z218" s="4">
        <f t="shared" si="238"/>
        <v>4085.0447528751338</v>
      </c>
      <c r="AA218" s="4">
        <f t="shared" si="239"/>
        <v>16853.008419339494</v>
      </c>
      <c r="AB218" s="4">
        <f t="shared" si="240"/>
        <v>41338.267330532268</v>
      </c>
      <c r="AC218" s="12">
        <f t="shared" si="226"/>
        <v>1.1994316929262989</v>
      </c>
      <c r="AD218" s="12">
        <f t="shared" si="227"/>
        <v>3.0170234519694472</v>
      </c>
      <c r="AE218" s="12">
        <f t="shared" si="228"/>
        <v>11.384552124214455</v>
      </c>
      <c r="AF218" s="11">
        <f t="shared" si="229"/>
        <v>-4.0504037456468023E-3</v>
      </c>
      <c r="AG218" s="11">
        <f t="shared" si="230"/>
        <v>2.9673830763510267E-4</v>
      </c>
      <c r="AH218" s="11">
        <f t="shared" si="231"/>
        <v>9.7937136394747881E-3</v>
      </c>
      <c r="AI218" s="1">
        <f t="shared" si="195"/>
        <v>301611.33121621516</v>
      </c>
      <c r="AJ218" s="1">
        <f t="shared" si="196"/>
        <v>140920.32385733782</v>
      </c>
      <c r="AK218" s="1">
        <f t="shared" si="197"/>
        <v>55537.257742643902</v>
      </c>
      <c r="AL218" s="10">
        <f t="shared" si="232"/>
        <v>77.934897223443414</v>
      </c>
      <c r="AM218" s="10">
        <f t="shared" si="233"/>
        <v>18.289097434446994</v>
      </c>
      <c r="AN218" s="10">
        <f t="shared" si="234"/>
        <v>5.8386055411929032</v>
      </c>
      <c r="AO218" s="7">
        <f t="shared" si="235"/>
        <v>4.0477510529675796E-3</v>
      </c>
      <c r="AP218" s="7">
        <f t="shared" si="236"/>
        <v>5.0990987464317643E-3</v>
      </c>
      <c r="AQ218" s="7">
        <f t="shared" si="237"/>
        <v>4.6255259381569984E-3</v>
      </c>
      <c r="AR218" s="1">
        <f t="shared" si="241"/>
        <v>144080.54281083643</v>
      </c>
      <c r="AS218" s="1">
        <f t="shared" si="242"/>
        <v>70518.362216163354</v>
      </c>
      <c r="AT218" s="1">
        <f t="shared" si="243"/>
        <v>28154.303246520296</v>
      </c>
      <c r="AU218" s="1">
        <f t="shared" si="198"/>
        <v>28816.108562167286</v>
      </c>
      <c r="AV218" s="1">
        <f t="shared" si="199"/>
        <v>14103.672443232672</v>
      </c>
      <c r="AW218" s="1">
        <f t="shared" si="200"/>
        <v>5630.8606493040597</v>
      </c>
      <c r="AX218">
        <v>0.05</v>
      </c>
      <c r="AY218">
        <v>0.05</v>
      </c>
      <c r="AZ218">
        <v>0.05</v>
      </c>
      <c r="BA218">
        <f t="shared" si="244"/>
        <v>0.05</v>
      </c>
      <c r="BB218">
        <f t="shared" si="250"/>
        <v>2.5000000000000006E-4</v>
      </c>
      <c r="BC218">
        <f t="shared" si="245"/>
        <v>2.5000000000000006E-4</v>
      </c>
      <c r="BD218">
        <f t="shared" si="246"/>
        <v>2.5000000000000006E-4</v>
      </c>
      <c r="BE218">
        <f t="shared" si="247"/>
        <v>36.020135702709119</v>
      </c>
      <c r="BF218">
        <f t="shared" si="248"/>
        <v>17.629590554040842</v>
      </c>
      <c r="BG218">
        <f t="shared" si="249"/>
        <v>7.0385758116300758</v>
      </c>
      <c r="BH218">
        <f t="shared" si="251"/>
        <v>352.70248314765649</v>
      </c>
      <c r="BI218">
        <f t="shared" si="252"/>
        <v>41.843189335407175</v>
      </c>
      <c r="BJ218">
        <f t="shared" si="253"/>
        <v>6.8107119781785466</v>
      </c>
      <c r="BK218" s="7">
        <f t="shared" si="254"/>
        <v>2.671863003265626E-2</v>
      </c>
      <c r="BL218" s="8">
        <f>BL$3*temperature!$I328+BL$4*temperature!$I328^2+BL$5*temperature!$I328^6</f>
        <v>-48.204023188178446</v>
      </c>
      <c r="BM218" s="8">
        <f>BM$3*temperature!$I328+BM$4*temperature!$I328^2+BM$5*temperature!$I328^6</f>
        <v>-40.229364650235681</v>
      </c>
      <c r="BN218" s="8">
        <f>BN$3*temperature!$I328+BN$4*temperature!$I328^2+BN$5*temperature!$I328^6</f>
        <v>-33.875315420254914</v>
      </c>
      <c r="BO218" s="8"/>
      <c r="BP218" s="8"/>
      <c r="BQ218" s="8"/>
    </row>
    <row r="219" spans="1:69" x14ac:dyDescent="0.3">
      <c r="A219">
        <f t="shared" si="201"/>
        <v>2173</v>
      </c>
      <c r="B219" s="4">
        <f t="shared" si="202"/>
        <v>1165.3845284927718</v>
      </c>
      <c r="C219" s="4">
        <f t="shared" si="203"/>
        <v>2964.0639481276621</v>
      </c>
      <c r="D219" s="4">
        <f t="shared" si="204"/>
        <v>4369.6374485004844</v>
      </c>
      <c r="E219" s="11">
        <f t="shared" si="205"/>
        <v>9.6067310896572221E-7</v>
      </c>
      <c r="F219" s="11">
        <f t="shared" si="206"/>
        <v>1.8925904430595475E-6</v>
      </c>
      <c r="G219" s="11">
        <f t="shared" si="207"/>
        <v>3.8636560660170436E-6</v>
      </c>
      <c r="H219" s="4">
        <f t="shared" si="208"/>
        <v>143295.28623967263</v>
      </c>
      <c r="I219" s="4">
        <f t="shared" si="209"/>
        <v>70468.862917273145</v>
      </c>
      <c r="J219" s="4">
        <f t="shared" si="210"/>
        <v>28176.464490805258</v>
      </c>
      <c r="K219" s="4">
        <f t="shared" si="211"/>
        <v>122959.66072674819</v>
      </c>
      <c r="L219" s="4">
        <f t="shared" si="212"/>
        <v>23774.407081124842</v>
      </c>
      <c r="M219" s="4">
        <f t="shared" si="213"/>
        <v>6448.2385147249443</v>
      </c>
      <c r="N219" s="11">
        <f t="shared" si="214"/>
        <v>-5.4510776794536309E-3</v>
      </c>
      <c r="O219" s="11">
        <f t="shared" si="215"/>
        <v>-7.0382614931052689E-4</v>
      </c>
      <c r="P219" s="11">
        <f t="shared" si="216"/>
        <v>7.8326855914490068E-4</v>
      </c>
      <c r="Q219" s="4">
        <f t="shared" si="217"/>
        <v>3470.6711100939287</v>
      </c>
      <c r="R219" s="4">
        <f t="shared" si="218"/>
        <v>5729.9369533239815</v>
      </c>
      <c r="S219" s="4">
        <f t="shared" si="219"/>
        <v>3754.1744374686846</v>
      </c>
      <c r="T219" s="4">
        <f t="shared" si="220"/>
        <v>24.220413672847261</v>
      </c>
      <c r="U219" s="4">
        <f t="shared" si="221"/>
        <v>81.311613613669849</v>
      </c>
      <c r="V219" s="4">
        <f t="shared" si="222"/>
        <v>133.23795250088148</v>
      </c>
      <c r="W219" s="11">
        <f t="shared" si="223"/>
        <v>-1.0734613539272964E-2</v>
      </c>
      <c r="X219" s="11">
        <f t="shared" si="224"/>
        <v>-1.217998157191269E-2</v>
      </c>
      <c r="Y219" s="11">
        <f t="shared" si="225"/>
        <v>-9.7425357312937999E-3</v>
      </c>
      <c r="Z219" s="4">
        <f t="shared" si="238"/>
        <v>4003.2301967464064</v>
      </c>
      <c r="AA219" s="4">
        <f t="shared" si="239"/>
        <v>16642.099642195251</v>
      </c>
      <c r="AB219" s="4">
        <f t="shared" si="240"/>
        <v>41371.077046906692</v>
      </c>
      <c r="AC219" s="12">
        <f t="shared" si="226"/>
        <v>1.1945735103046227</v>
      </c>
      <c r="AD219" s="12">
        <f t="shared" si="227"/>
        <v>3.0179187184026799</v>
      </c>
      <c r="AE219" s="12">
        <f t="shared" si="228"/>
        <v>11.496049167632686</v>
      </c>
      <c r="AF219" s="11">
        <f t="shared" si="229"/>
        <v>-4.0504037456468023E-3</v>
      </c>
      <c r="AG219" s="11">
        <f t="shared" si="230"/>
        <v>2.9673830763510267E-4</v>
      </c>
      <c r="AH219" s="11">
        <f t="shared" si="231"/>
        <v>9.7937136394747881E-3</v>
      </c>
      <c r="AI219" s="1">
        <f t="shared" si="195"/>
        <v>300266.30665676092</v>
      </c>
      <c r="AJ219" s="1">
        <f t="shared" si="196"/>
        <v>140931.9639148367</v>
      </c>
      <c r="AK219" s="1">
        <f t="shared" si="197"/>
        <v>55614.392617683567</v>
      </c>
      <c r="AL219" s="10">
        <f t="shared" si="232"/>
        <v>78.247203675119536</v>
      </c>
      <c r="AM219" s="10">
        <f t="shared" si="233"/>
        <v>18.381422769110337</v>
      </c>
      <c r="AN219" s="10">
        <f t="shared" si="234"/>
        <v>5.8653420963526237</v>
      </c>
      <c r="AO219" s="7">
        <f t="shared" si="235"/>
        <v>4.0072735424379041E-3</v>
      </c>
      <c r="AP219" s="7">
        <f t="shared" si="236"/>
        <v>5.0481077589674466E-3</v>
      </c>
      <c r="AQ219" s="7">
        <f t="shared" si="237"/>
        <v>4.5792706787754281E-3</v>
      </c>
      <c r="AR219" s="1">
        <f t="shared" si="241"/>
        <v>143295.28623967263</v>
      </c>
      <c r="AS219" s="1">
        <f t="shared" si="242"/>
        <v>70468.862917273145</v>
      </c>
      <c r="AT219" s="1">
        <f t="shared" si="243"/>
        <v>28176.464490805258</v>
      </c>
      <c r="AU219" s="1">
        <f t="shared" si="198"/>
        <v>28659.057247934528</v>
      </c>
      <c r="AV219" s="1">
        <f t="shared" si="199"/>
        <v>14093.772583454629</v>
      </c>
      <c r="AW219" s="1">
        <f t="shared" si="200"/>
        <v>5635.2928981610521</v>
      </c>
      <c r="AX219">
        <v>0.05</v>
      </c>
      <c r="AY219">
        <v>0.05</v>
      </c>
      <c r="AZ219">
        <v>0.05</v>
      </c>
      <c r="BA219">
        <f t="shared" si="244"/>
        <v>0.05</v>
      </c>
      <c r="BB219">
        <f t="shared" si="250"/>
        <v>2.5000000000000006E-4</v>
      </c>
      <c r="BC219">
        <f t="shared" si="245"/>
        <v>2.5000000000000006E-4</v>
      </c>
      <c r="BD219">
        <f t="shared" si="246"/>
        <v>2.5000000000000006E-4</v>
      </c>
      <c r="BE219">
        <f t="shared" si="247"/>
        <v>35.823821559918166</v>
      </c>
      <c r="BF219">
        <f t="shared" si="248"/>
        <v>17.617215729318289</v>
      </c>
      <c r="BG219">
        <f t="shared" si="249"/>
        <v>7.0441161227013165</v>
      </c>
      <c r="BH219">
        <f t="shared" si="251"/>
        <v>357.94915405098305</v>
      </c>
      <c r="BI219">
        <f t="shared" si="252"/>
        <v>42.34373332232834</v>
      </c>
      <c r="BJ219">
        <f t="shared" si="253"/>
        <v>6.8106673797393951</v>
      </c>
      <c r="BK219" s="7">
        <f t="shared" si="254"/>
        <v>2.6649820668744745E-2</v>
      </c>
      <c r="BL219" s="8">
        <f>BL$3*temperature!$I329+BL$4*temperature!$I329^2+BL$5*temperature!$I329^6</f>
        <v>-48.647154724232216</v>
      </c>
      <c r="BM219" s="8">
        <f>BM$3*temperature!$I329+BM$4*temperature!$I329^2+BM$5*temperature!$I329^6</f>
        <v>-40.572217842050904</v>
      </c>
      <c r="BN219" s="8">
        <f>BN$3*temperature!$I329+BN$4*temperature!$I329^2+BN$5*temperature!$I329^6</f>
        <v>-34.14277657948108</v>
      </c>
      <c r="BO219" s="8"/>
      <c r="BP219" s="8"/>
      <c r="BQ219" s="8"/>
    </row>
    <row r="220" spans="1:69" x14ac:dyDescent="0.3">
      <c r="A220">
        <f t="shared" si="201"/>
        <v>2174</v>
      </c>
      <c r="B220" s="4">
        <f t="shared" si="202"/>
        <v>1165.385592068671</v>
      </c>
      <c r="C220" s="4">
        <f t="shared" si="203"/>
        <v>2964.0692773988076</v>
      </c>
      <c r="D220" s="4">
        <f t="shared" si="204"/>
        <v>4369.6534871379063</v>
      </c>
      <c r="E220" s="11">
        <f t="shared" si="205"/>
        <v>9.1263945351743604E-7</v>
      </c>
      <c r="F220" s="11">
        <f t="shared" si="206"/>
        <v>1.7979609209065701E-6</v>
      </c>
      <c r="G220" s="11">
        <f t="shared" si="207"/>
        <v>3.6704732627161914E-6</v>
      </c>
      <c r="H220" s="4">
        <f t="shared" si="208"/>
        <v>142502.31331209486</v>
      </c>
      <c r="I220" s="4">
        <f t="shared" si="209"/>
        <v>70414.788914051984</v>
      </c>
      <c r="J220" s="4">
        <f t="shared" si="210"/>
        <v>28197.239491326876</v>
      </c>
      <c r="K220" s="4">
        <f t="shared" si="211"/>
        <v>122279.11026353056</v>
      </c>
      <c r="L220" s="4">
        <f t="shared" si="212"/>
        <v>23756.121171312912</v>
      </c>
      <c r="M220" s="4">
        <f t="shared" si="213"/>
        <v>6452.9692284126349</v>
      </c>
      <c r="N220" s="11">
        <f t="shared" si="214"/>
        <v>-5.5347457791870003E-3</v>
      </c>
      <c r="O220" s="11">
        <f t="shared" si="215"/>
        <v>-7.6914262254923482E-4</v>
      </c>
      <c r="P220" s="11">
        <f t="shared" si="216"/>
        <v>7.3364433975076082E-4</v>
      </c>
      <c r="Q220" s="4">
        <f t="shared" si="217"/>
        <v>3414.4148350760738</v>
      </c>
      <c r="R220" s="4">
        <f t="shared" si="218"/>
        <v>5655.8031358522639</v>
      </c>
      <c r="S220" s="4">
        <f t="shared" si="219"/>
        <v>3720.3403098833815</v>
      </c>
      <c r="T220" s="4">
        <f t="shared" si="220"/>
        <v>23.960416892307922</v>
      </c>
      <c r="U220" s="4">
        <f t="shared" si="221"/>
        <v>80.321239658272859</v>
      </c>
      <c r="V220" s="4">
        <f t="shared" si="222"/>
        <v>131.9398769878772</v>
      </c>
      <c r="W220" s="11">
        <f t="shared" si="223"/>
        <v>-1.0734613539272964E-2</v>
      </c>
      <c r="X220" s="11">
        <f t="shared" si="224"/>
        <v>-1.217998157191269E-2</v>
      </c>
      <c r="Y220" s="11">
        <f t="shared" si="225"/>
        <v>-9.7425357312937999E-3</v>
      </c>
      <c r="Z220" s="4">
        <f t="shared" si="238"/>
        <v>3922.7199659314083</v>
      </c>
      <c r="AA220" s="4">
        <f t="shared" si="239"/>
        <v>16432.734562679856</v>
      </c>
      <c r="AB220" s="4">
        <f t="shared" si="240"/>
        <v>41401.810077877839</v>
      </c>
      <c r="AC220" s="12">
        <f t="shared" si="226"/>
        <v>1.1897350052840343</v>
      </c>
      <c r="AD220" s="12">
        <f t="shared" si="227"/>
        <v>3.0188142504957591</v>
      </c>
      <c r="AE220" s="12">
        <f t="shared" si="228"/>
        <v>11.608638181165803</v>
      </c>
      <c r="AF220" s="11">
        <f t="shared" si="229"/>
        <v>-4.0504037456468023E-3</v>
      </c>
      <c r="AG220" s="11">
        <f t="shared" si="230"/>
        <v>2.9673830763510267E-4</v>
      </c>
      <c r="AH220" s="11">
        <f t="shared" si="231"/>
        <v>9.7937136394747881E-3</v>
      </c>
      <c r="AI220" s="1">
        <f t="shared" si="195"/>
        <v>298898.73323901935</v>
      </c>
      <c r="AJ220" s="1">
        <f t="shared" si="196"/>
        <v>140932.54010680766</v>
      </c>
      <c r="AK220" s="1">
        <f t="shared" si="197"/>
        <v>55688.246254076264</v>
      </c>
      <c r="AL220" s="10">
        <f t="shared" si="232"/>
        <v>78.557626044686018</v>
      </c>
      <c r="AM220" s="10">
        <f t="shared" si="233"/>
        <v>18.473286257982927</v>
      </c>
      <c r="AN220" s="10">
        <f t="shared" si="234"/>
        <v>5.8919324955446104</v>
      </c>
      <c r="AO220" s="7">
        <f t="shared" si="235"/>
        <v>3.9672008070135252E-3</v>
      </c>
      <c r="AP220" s="7">
        <f t="shared" si="236"/>
        <v>4.9976266813777717E-3</v>
      </c>
      <c r="AQ220" s="7">
        <f t="shared" si="237"/>
        <v>4.5334779719876737E-3</v>
      </c>
      <c r="AR220" s="1">
        <f t="shared" si="241"/>
        <v>142502.31331209486</v>
      </c>
      <c r="AS220" s="1">
        <f t="shared" si="242"/>
        <v>70414.788914051984</v>
      </c>
      <c r="AT220" s="1">
        <f t="shared" si="243"/>
        <v>28197.239491326876</v>
      </c>
      <c r="AU220" s="1">
        <f t="shared" si="198"/>
        <v>28500.462662418973</v>
      </c>
      <c r="AV220" s="1">
        <f t="shared" si="199"/>
        <v>14082.957782810397</v>
      </c>
      <c r="AW220" s="1">
        <f t="shared" si="200"/>
        <v>5639.4478982653754</v>
      </c>
      <c r="AX220">
        <v>0.05</v>
      </c>
      <c r="AY220">
        <v>0.05</v>
      </c>
      <c r="AZ220">
        <v>0.05</v>
      </c>
      <c r="BA220">
        <f t="shared" si="244"/>
        <v>0.05</v>
      </c>
      <c r="BB220">
        <f t="shared" si="250"/>
        <v>2.5000000000000006E-4</v>
      </c>
      <c r="BC220">
        <f t="shared" si="245"/>
        <v>2.5000000000000006E-4</v>
      </c>
      <c r="BD220">
        <f t="shared" si="246"/>
        <v>2.5000000000000006E-4</v>
      </c>
      <c r="BE220">
        <f t="shared" si="247"/>
        <v>35.625578328023721</v>
      </c>
      <c r="BF220">
        <f t="shared" si="248"/>
        <v>17.603697228512999</v>
      </c>
      <c r="BG220">
        <f t="shared" si="249"/>
        <v>7.0493098728317207</v>
      </c>
      <c r="BH220">
        <f t="shared" si="251"/>
        <v>363.2742447835152</v>
      </c>
      <c r="BI220">
        <f t="shared" si="252"/>
        <v>42.85031724054619</v>
      </c>
      <c r="BJ220">
        <f t="shared" si="253"/>
        <v>6.8106296411406095</v>
      </c>
      <c r="BK220" s="7">
        <f t="shared" si="254"/>
        <v>2.6582184839198469E-2</v>
      </c>
      <c r="BL220" s="8">
        <f>BL$3*temperature!$I330+BL$4*temperature!$I330^2+BL$5*temperature!$I330^6</f>
        <v>-49.087753073792157</v>
      </c>
      <c r="BM220" s="8">
        <f>BM$3*temperature!$I330+BM$4*temperature!$I330^2+BM$5*temperature!$I330^6</f>
        <v>-40.91304623169183</v>
      </c>
      <c r="BN220" s="8">
        <f>BN$3*temperature!$I330+BN$4*temperature!$I330^2+BN$5*temperature!$I330^6</f>
        <v>-34.408603079840674</v>
      </c>
      <c r="BO220" s="8"/>
      <c r="BP220" s="8"/>
      <c r="BQ220" s="8"/>
    </row>
    <row r="221" spans="1:69" x14ac:dyDescent="0.3">
      <c r="A221">
        <f t="shared" si="201"/>
        <v>2175</v>
      </c>
      <c r="B221" s="4">
        <f t="shared" si="202"/>
        <v>1165.3866024666975</v>
      </c>
      <c r="C221" s="4">
        <f t="shared" si="203"/>
        <v>2964.074340215499</v>
      </c>
      <c r="D221" s="4">
        <f t="shared" si="204"/>
        <v>4369.6687238993836</v>
      </c>
      <c r="E221" s="11">
        <f t="shared" si="205"/>
        <v>8.6700748084156423E-7</v>
      </c>
      <c r="F221" s="11">
        <f t="shared" si="206"/>
        <v>1.7080628748612415E-6</v>
      </c>
      <c r="G221" s="11">
        <f t="shared" si="207"/>
        <v>3.4869495995803815E-6</v>
      </c>
      <c r="H221" s="4">
        <f t="shared" si="208"/>
        <v>141701.94203766738</v>
      </c>
      <c r="I221" s="4">
        <f t="shared" si="209"/>
        <v>70356.235157666961</v>
      </c>
      <c r="J221" s="4">
        <f t="shared" si="210"/>
        <v>28216.653059547079</v>
      </c>
      <c r="K221" s="4">
        <f t="shared" si="211"/>
        <v>121592.21818556706</v>
      </c>
      <c r="L221" s="4">
        <f t="shared" si="212"/>
        <v>23736.326111359209</v>
      </c>
      <c r="M221" s="4">
        <f t="shared" si="213"/>
        <v>6457.3895282311569</v>
      </c>
      <c r="N221" s="11">
        <f t="shared" si="214"/>
        <v>-5.617411481676049E-3</v>
      </c>
      <c r="O221" s="11">
        <f t="shared" si="215"/>
        <v>-8.3326144916318068E-4</v>
      </c>
      <c r="P221" s="11">
        <f t="shared" si="216"/>
        <v>6.8500246352631855E-4</v>
      </c>
      <c r="Q221" s="4">
        <f t="shared" si="217"/>
        <v>3358.7910421012662</v>
      </c>
      <c r="R221" s="4">
        <f t="shared" si="218"/>
        <v>5582.2697313805029</v>
      </c>
      <c r="S221" s="4">
        <f t="shared" si="219"/>
        <v>3686.6312305217161</v>
      </c>
      <c r="T221" s="4">
        <f t="shared" si="220"/>
        <v>23.703211076729129</v>
      </c>
      <c r="U221" s="4">
        <f t="shared" si="221"/>
        <v>79.342928439401916</v>
      </c>
      <c r="V221" s="4">
        <f t="shared" si="222"/>
        <v>130.65444802194028</v>
      </c>
      <c r="W221" s="11">
        <f t="shared" si="223"/>
        <v>-1.0734613539272964E-2</v>
      </c>
      <c r="X221" s="11">
        <f t="shared" si="224"/>
        <v>-1.217998157191269E-2</v>
      </c>
      <c r="Y221" s="11">
        <f t="shared" si="225"/>
        <v>-9.7425357312937999E-3</v>
      </c>
      <c r="Z221" s="4">
        <f t="shared" si="238"/>
        <v>3843.5053486915394</v>
      </c>
      <c r="AA221" s="4">
        <f t="shared" si="239"/>
        <v>16224.941282660589</v>
      </c>
      <c r="AB221" s="4">
        <f t="shared" si="240"/>
        <v>41430.503486084162</v>
      </c>
      <c r="AC221" s="12">
        <f t="shared" si="226"/>
        <v>1.1849160981623048</v>
      </c>
      <c r="AD221" s="12">
        <f t="shared" si="227"/>
        <v>3.0197100483275161</v>
      </c>
      <c r="AE221" s="12">
        <f t="shared" si="228"/>
        <v>11.722329859256414</v>
      </c>
      <c r="AF221" s="11">
        <f t="shared" si="229"/>
        <v>-4.0504037456468023E-3</v>
      </c>
      <c r="AG221" s="11">
        <f t="shared" si="230"/>
        <v>2.9673830763510267E-4</v>
      </c>
      <c r="AH221" s="11">
        <f t="shared" si="231"/>
        <v>9.7937136394747881E-3</v>
      </c>
      <c r="AI221" s="1">
        <f t="shared" si="195"/>
        <v>297509.3225775364</v>
      </c>
      <c r="AJ221" s="1">
        <f t="shared" si="196"/>
        <v>140922.2438789373</v>
      </c>
      <c r="AK221" s="1">
        <f t="shared" si="197"/>
        <v>55758.869526934017</v>
      </c>
      <c r="AL221" s="10">
        <f t="shared" si="232"/>
        <v>78.86616338335314</v>
      </c>
      <c r="AM221" s="10">
        <f t="shared" si="233"/>
        <v>18.564685620395597</v>
      </c>
      <c r="AN221" s="10">
        <f t="shared" si="234"/>
        <v>5.918376332263791</v>
      </c>
      <c r="AO221" s="7">
        <f t="shared" si="235"/>
        <v>3.9275287989433902E-3</v>
      </c>
      <c r="AP221" s="7">
        <f t="shared" si="236"/>
        <v>4.9476504145639939E-3</v>
      </c>
      <c r="AQ221" s="7">
        <f t="shared" si="237"/>
        <v>4.4881431922677972E-3</v>
      </c>
      <c r="AR221" s="1">
        <f t="shared" si="241"/>
        <v>141701.94203766738</v>
      </c>
      <c r="AS221" s="1">
        <f t="shared" si="242"/>
        <v>70356.235157666961</v>
      </c>
      <c r="AT221" s="1">
        <f t="shared" si="243"/>
        <v>28216.653059547079</v>
      </c>
      <c r="AU221" s="1">
        <f t="shared" si="198"/>
        <v>28340.388407533479</v>
      </c>
      <c r="AV221" s="1">
        <f t="shared" si="199"/>
        <v>14071.247031533392</v>
      </c>
      <c r="AW221" s="1">
        <f t="shared" si="200"/>
        <v>5643.3306119094159</v>
      </c>
      <c r="AX221">
        <v>0.05</v>
      </c>
      <c r="AY221">
        <v>0.05</v>
      </c>
      <c r="AZ221">
        <v>0.05</v>
      </c>
      <c r="BA221">
        <f t="shared" si="244"/>
        <v>4.9999999999999996E-2</v>
      </c>
      <c r="BB221">
        <f t="shared" si="250"/>
        <v>2.5000000000000006E-4</v>
      </c>
      <c r="BC221">
        <f t="shared" si="245"/>
        <v>2.5000000000000006E-4</v>
      </c>
      <c r="BD221">
        <f t="shared" si="246"/>
        <v>2.5000000000000006E-4</v>
      </c>
      <c r="BE221">
        <f t="shared" si="247"/>
        <v>35.425485509416852</v>
      </c>
      <c r="BF221">
        <f t="shared" si="248"/>
        <v>17.589058789416743</v>
      </c>
      <c r="BG221">
        <f t="shared" si="249"/>
        <v>7.0541632648867711</v>
      </c>
      <c r="BH221">
        <f t="shared" si="251"/>
        <v>368.67892504925896</v>
      </c>
      <c r="BI221">
        <f t="shared" si="252"/>
        <v>43.363013728040968</v>
      </c>
      <c r="BJ221">
        <f t="shared" si="253"/>
        <v>6.8105986375532712</v>
      </c>
      <c r="BK221" s="7">
        <f t="shared" si="254"/>
        <v>2.6515703293491372E-2</v>
      </c>
      <c r="BL221" s="8">
        <f>BL$3*temperature!$I331+BL$4*temperature!$I331^2+BL$5*temperature!$I331^6</f>
        <v>-49.525800299046239</v>
      </c>
      <c r="BM221" s="8">
        <f>BM$3*temperature!$I331+BM$4*temperature!$I331^2+BM$5*temperature!$I331^6</f>
        <v>-41.251837863144686</v>
      </c>
      <c r="BN221" s="8">
        <f>BN$3*temperature!$I331+BN$4*temperature!$I331^2+BN$5*temperature!$I331^6</f>
        <v>-34.672787227672224</v>
      </c>
      <c r="BO221" s="8"/>
      <c r="BP221" s="8"/>
      <c r="BQ221" s="8"/>
    </row>
    <row r="222" spans="1:69" x14ac:dyDescent="0.3">
      <c r="A222">
        <f t="shared" si="201"/>
        <v>2176</v>
      </c>
      <c r="B222" s="4">
        <f t="shared" si="202"/>
        <v>1165.3875623456547</v>
      </c>
      <c r="C222" s="4">
        <f t="shared" si="203"/>
        <v>2964.0791498995704</v>
      </c>
      <c r="D222" s="4">
        <f t="shared" si="204"/>
        <v>4369.6831988732602</v>
      </c>
      <c r="E222" s="11">
        <f t="shared" si="205"/>
        <v>8.2365710679948601E-7</v>
      </c>
      <c r="F222" s="11">
        <f t="shared" si="206"/>
        <v>1.6226597311181794E-6</v>
      </c>
      <c r="G222" s="11">
        <f t="shared" si="207"/>
        <v>3.3126021196013625E-6</v>
      </c>
      <c r="H222" s="4">
        <f t="shared" si="208"/>
        <v>140894.48506691036</v>
      </c>
      <c r="I222" s="4">
        <f t="shared" si="209"/>
        <v>70293.295789340817</v>
      </c>
      <c r="J222" s="4">
        <f t="shared" si="210"/>
        <v>28234.729770886879</v>
      </c>
      <c r="K222" s="4">
        <f t="shared" si="211"/>
        <v>120899.25241978939</v>
      </c>
      <c r="L222" s="4">
        <f t="shared" si="212"/>
        <v>23715.053557771058</v>
      </c>
      <c r="M222" s="4">
        <f t="shared" si="213"/>
        <v>6461.5049846559386</v>
      </c>
      <c r="N222" s="11">
        <f t="shared" si="214"/>
        <v>-5.6990963411828188E-3</v>
      </c>
      <c r="O222" s="11">
        <f t="shared" si="215"/>
        <v>-8.962024488688991E-4</v>
      </c>
      <c r="P222" s="11">
        <f t="shared" si="216"/>
        <v>6.3732509968450479E-4</v>
      </c>
      <c r="Q222" s="4">
        <f t="shared" si="217"/>
        <v>3303.8018485278576</v>
      </c>
      <c r="R222" s="4">
        <f t="shared" si="218"/>
        <v>5509.3448194421435</v>
      </c>
      <c r="S222" s="4">
        <f t="shared" si="219"/>
        <v>3653.052886824802</v>
      </c>
      <c r="T222" s="4">
        <f t="shared" si="220"/>
        <v>23.448766266180627</v>
      </c>
      <c r="U222" s="4">
        <f t="shared" si="221"/>
        <v>78.376533033148419</v>
      </c>
      <c r="V222" s="4">
        <f t="shared" si="222"/>
        <v>129.38154239363405</v>
      </c>
      <c r="W222" s="11">
        <f t="shared" si="223"/>
        <v>-1.0734613539272964E-2</v>
      </c>
      <c r="X222" s="11">
        <f t="shared" si="224"/>
        <v>-1.217998157191269E-2</v>
      </c>
      <c r="Y222" s="11">
        <f t="shared" si="225"/>
        <v>-9.7425357312937999E-3</v>
      </c>
      <c r="Z222" s="4">
        <f t="shared" si="238"/>
        <v>3765.5771610690413</v>
      </c>
      <c r="AA222" s="4">
        <f t="shared" si="239"/>
        <v>16018.746165845512</v>
      </c>
      <c r="AB222" s="4">
        <f t="shared" si="240"/>
        <v>41457.193996158108</v>
      </c>
      <c r="AC222" s="12">
        <f t="shared" si="226"/>
        <v>1.1801167095600311</v>
      </c>
      <c r="AD222" s="12">
        <f t="shared" si="227"/>
        <v>3.0206061119768055</v>
      </c>
      <c r="AE222" s="12">
        <f t="shared" si="228"/>
        <v>11.837135001085436</v>
      </c>
      <c r="AF222" s="11">
        <f t="shared" si="229"/>
        <v>-4.0504037456468023E-3</v>
      </c>
      <c r="AG222" s="11">
        <f t="shared" si="230"/>
        <v>2.9673830763510267E-4</v>
      </c>
      <c r="AH222" s="11">
        <f t="shared" si="231"/>
        <v>9.7937136394747881E-3</v>
      </c>
      <c r="AI222" s="1">
        <f t="shared" si="195"/>
        <v>296098.77872731624</v>
      </c>
      <c r="AJ222" s="1">
        <f t="shared" si="196"/>
        <v>140901.26652257697</v>
      </c>
      <c r="AK222" s="1">
        <f t="shared" si="197"/>
        <v>55826.31318615003</v>
      </c>
      <c r="AL222" s="10">
        <f t="shared" si="232"/>
        <v>79.172815020023933</v>
      </c>
      <c r="AM222" s="10">
        <f t="shared" si="233"/>
        <v>18.655618679156536</v>
      </c>
      <c r="AN222" s="10">
        <f t="shared" si="234"/>
        <v>5.9446732275042704</v>
      </c>
      <c r="AO222" s="7">
        <f t="shared" si="235"/>
        <v>3.8882535109539562E-3</v>
      </c>
      <c r="AP222" s="7">
        <f t="shared" si="236"/>
        <v>4.898173910418354E-3</v>
      </c>
      <c r="AQ222" s="7">
        <f t="shared" si="237"/>
        <v>4.4432617603451189E-3</v>
      </c>
      <c r="AR222" s="1">
        <f t="shared" si="241"/>
        <v>140894.48506691036</v>
      </c>
      <c r="AS222" s="1">
        <f t="shared" si="242"/>
        <v>70293.295789340817</v>
      </c>
      <c r="AT222" s="1">
        <f t="shared" si="243"/>
        <v>28234.729770886879</v>
      </c>
      <c r="AU222" s="1">
        <f t="shared" si="198"/>
        <v>28178.897013382073</v>
      </c>
      <c r="AV222" s="1">
        <f t="shared" si="199"/>
        <v>14058.659157868164</v>
      </c>
      <c r="AW222" s="1">
        <f t="shared" si="200"/>
        <v>5646.9459541773758</v>
      </c>
      <c r="AX222">
        <v>0.05</v>
      </c>
      <c r="AY222">
        <v>0.05</v>
      </c>
      <c r="AZ222">
        <v>0.05</v>
      </c>
      <c r="BA222">
        <f t="shared" si="244"/>
        <v>0.05</v>
      </c>
      <c r="BB222">
        <f t="shared" si="250"/>
        <v>2.5000000000000006E-4</v>
      </c>
      <c r="BC222">
        <f t="shared" si="245"/>
        <v>2.5000000000000006E-4</v>
      </c>
      <c r="BD222">
        <f t="shared" si="246"/>
        <v>2.5000000000000006E-4</v>
      </c>
      <c r="BE222">
        <f t="shared" si="247"/>
        <v>35.223621266727598</v>
      </c>
      <c r="BF222">
        <f t="shared" si="248"/>
        <v>17.573323947335208</v>
      </c>
      <c r="BG222">
        <f t="shared" si="249"/>
        <v>7.0586824427217216</v>
      </c>
      <c r="BH222">
        <f t="shared" si="251"/>
        <v>374.16438182058312</v>
      </c>
      <c r="BI222">
        <f t="shared" si="252"/>
        <v>43.881896286750084</v>
      </c>
      <c r="BJ222">
        <f t="shared" si="253"/>
        <v>6.8105742452090299</v>
      </c>
      <c r="BK222" s="7">
        <f t="shared" si="254"/>
        <v>2.6450356789700952E-2</v>
      </c>
      <c r="BL222" s="8">
        <f>BL$3*temperature!$I332+BL$4*temperature!$I332^2+BL$5*temperature!$I332^6</f>
        <v>-49.961279959097354</v>
      </c>
      <c r="BM222" s="8">
        <f>BM$3*temperature!$I332+BM$4*temperature!$I332^2+BM$5*temperature!$I332^6</f>
        <v>-41.588581897687419</v>
      </c>
      <c r="BN222" s="8">
        <f>BN$3*temperature!$I332+BN$4*temperature!$I332^2+BN$5*temperature!$I332^6</f>
        <v>-34.935322166189913</v>
      </c>
      <c r="BO222" s="8"/>
      <c r="BP222" s="8"/>
      <c r="BQ222" s="8"/>
    </row>
    <row r="223" spans="1:69" x14ac:dyDescent="0.3">
      <c r="A223">
        <f t="shared" si="201"/>
        <v>2177</v>
      </c>
      <c r="B223" s="4">
        <f t="shared" si="202"/>
        <v>1165.3884742314151</v>
      </c>
      <c r="C223" s="4">
        <f t="shared" si="203"/>
        <v>2964.0837191068526</v>
      </c>
      <c r="D223" s="4">
        <f t="shared" si="204"/>
        <v>4369.6969501439953</v>
      </c>
      <c r="E223" s="11">
        <f t="shared" si="205"/>
        <v>7.8247425145951167E-7</v>
      </c>
      <c r="F223" s="11">
        <f t="shared" si="206"/>
        <v>1.5415267445622704E-6</v>
      </c>
      <c r="G223" s="11">
        <f t="shared" si="207"/>
        <v>3.1469720136212941E-6</v>
      </c>
      <c r="H223" s="4">
        <f t="shared" si="208"/>
        <v>140080.24963552476</v>
      </c>
      <c r="I223" s="4">
        <f t="shared" si="209"/>
        <v>70226.064096378104</v>
      </c>
      <c r="J223" s="4">
        <f t="shared" si="210"/>
        <v>28251.493954998656</v>
      </c>
      <c r="K223" s="4">
        <f t="shared" si="211"/>
        <v>120200.4762642852</v>
      </c>
      <c r="L223" s="4">
        <f t="shared" si="212"/>
        <v>23692.334883691765</v>
      </c>
      <c r="M223" s="4">
        <f t="shared" si="213"/>
        <v>6465.3211143321223</v>
      </c>
      <c r="N223" s="11">
        <f t="shared" si="214"/>
        <v>-5.7798219717511978E-3</v>
      </c>
      <c r="O223" s="11">
        <f t="shared" si="215"/>
        <v>-9.5798535828517384E-4</v>
      </c>
      <c r="P223" s="11">
        <f t="shared" si="216"/>
        <v>5.9059455734322697E-4</v>
      </c>
      <c r="Q223" s="4">
        <f t="shared" si="217"/>
        <v>3249.4489501619028</v>
      </c>
      <c r="R223" s="4">
        <f t="shared" si="218"/>
        <v>5437.0358951002672</v>
      </c>
      <c r="S223" s="4">
        <f t="shared" si="219"/>
        <v>3619.6107332178035</v>
      </c>
      <c r="T223" s="4">
        <f t="shared" si="220"/>
        <v>23.197052822340439</v>
      </c>
      <c r="U223" s="4">
        <f t="shared" si="221"/>
        <v>77.421908305134266</v>
      </c>
      <c r="V223" s="4">
        <f t="shared" si="222"/>
        <v>128.12103809389416</v>
      </c>
      <c r="W223" s="11">
        <f t="shared" si="223"/>
        <v>-1.0734613539272964E-2</v>
      </c>
      <c r="X223" s="11">
        <f t="shared" si="224"/>
        <v>-1.217998157191269E-2</v>
      </c>
      <c r="Y223" s="11">
        <f t="shared" si="225"/>
        <v>-9.7425357312937999E-3</v>
      </c>
      <c r="Z223" s="4">
        <f t="shared" si="238"/>
        <v>3688.9257736303157</v>
      </c>
      <c r="AA223" s="4">
        <f t="shared" si="239"/>
        <v>15814.173881977113</v>
      </c>
      <c r="AB223" s="4">
        <f t="shared" si="240"/>
        <v>41481.917979470913</v>
      </c>
      <c r="AC223" s="12">
        <f t="shared" si="226"/>
        <v>1.1753367604193288</v>
      </c>
      <c r="AD223" s="12">
        <f t="shared" si="227"/>
        <v>3.0215024415225056</v>
      </c>
      <c r="AE223" s="12">
        <f t="shared" si="228"/>
        <v>11.953064511597871</v>
      </c>
      <c r="AF223" s="11">
        <f t="shared" si="229"/>
        <v>-4.0504037456468023E-3</v>
      </c>
      <c r="AG223" s="11">
        <f t="shared" si="230"/>
        <v>2.9673830763510267E-4</v>
      </c>
      <c r="AH223" s="11">
        <f t="shared" si="231"/>
        <v>9.7937136394747881E-3</v>
      </c>
      <c r="AI223" s="1">
        <f t="shared" si="195"/>
        <v>294667.7978679667</v>
      </c>
      <c r="AJ223" s="1">
        <f t="shared" si="196"/>
        <v>140869.79902818744</v>
      </c>
      <c r="AK223" s="1">
        <f t="shared" si="197"/>
        <v>55890.627821712405</v>
      </c>
      <c r="AL223" s="10">
        <f t="shared" si="232"/>
        <v>79.477580556237911</v>
      </c>
      <c r="AM223" s="10">
        <f t="shared" si="233"/>
        <v>18.746083359206523</v>
      </c>
      <c r="AN223" s="10">
        <f t="shared" si="234"/>
        <v>5.9708228293414924</v>
      </c>
      <c r="AO223" s="7">
        <f t="shared" si="235"/>
        <v>3.8493709758444165E-3</v>
      </c>
      <c r="AP223" s="7">
        <f t="shared" si="236"/>
        <v>4.8491921713141707E-3</v>
      </c>
      <c r="AQ223" s="7">
        <f t="shared" si="237"/>
        <v>4.3988291427416674E-3</v>
      </c>
      <c r="AR223" s="1">
        <f t="shared" si="241"/>
        <v>140080.24963552476</v>
      </c>
      <c r="AS223" s="1">
        <f t="shared" si="242"/>
        <v>70226.064096378104</v>
      </c>
      <c r="AT223" s="1">
        <f t="shared" si="243"/>
        <v>28251.493954998656</v>
      </c>
      <c r="AU223" s="1">
        <f t="shared" si="198"/>
        <v>28016.049927104952</v>
      </c>
      <c r="AV223" s="1">
        <f t="shared" si="199"/>
        <v>14045.212819275621</v>
      </c>
      <c r="AW223" s="1">
        <f t="shared" si="200"/>
        <v>5650.2987909997319</v>
      </c>
      <c r="AX223">
        <v>0.05</v>
      </c>
      <c r="AY223">
        <v>0.05</v>
      </c>
      <c r="AZ223">
        <v>0.05</v>
      </c>
      <c r="BA223">
        <f t="shared" si="244"/>
        <v>0.05</v>
      </c>
      <c r="BB223">
        <f t="shared" si="250"/>
        <v>2.5000000000000006E-4</v>
      </c>
      <c r="BC223">
        <f t="shared" si="245"/>
        <v>2.5000000000000006E-4</v>
      </c>
      <c r="BD223">
        <f t="shared" si="246"/>
        <v>2.5000000000000006E-4</v>
      </c>
      <c r="BE223">
        <f t="shared" si="247"/>
        <v>35.020062408881195</v>
      </c>
      <c r="BF223">
        <f t="shared" si="248"/>
        <v>17.556516024094531</v>
      </c>
      <c r="BG223">
        <f t="shared" si="249"/>
        <v>7.0628734887496654</v>
      </c>
      <c r="BH223">
        <f t="shared" si="251"/>
        <v>379.73181959058536</v>
      </c>
      <c r="BI223">
        <f t="shared" si="252"/>
        <v>44.407039293030934</v>
      </c>
      <c r="BJ223">
        <f t="shared" si="253"/>
        <v>6.8105563414353476</v>
      </c>
      <c r="BK223" s="7">
        <f t="shared" si="254"/>
        <v>2.638612610386834E-2</v>
      </c>
      <c r="BL223" s="8">
        <f>BL$3*temperature!$I333+BL$4*temperature!$I333^2+BL$5*temperature!$I333^6</f>
        <v>-50.394177072920009</v>
      </c>
      <c r="BM223" s="8">
        <f>BM$3*temperature!$I333+BM$4*temperature!$I333^2+BM$5*temperature!$I333^6</f>
        <v>-41.923268585550559</v>
      </c>
      <c r="BN223" s="8">
        <f>BN$3*temperature!$I333+BN$4*temperature!$I333^2+BN$5*temperature!$I333^6</f>
        <v>-35.196201853649377</v>
      </c>
      <c r="BO223" s="8"/>
      <c r="BP223" s="8"/>
      <c r="BQ223" s="8"/>
    </row>
    <row r="224" spans="1:69" x14ac:dyDescent="0.3">
      <c r="A224">
        <f t="shared" si="201"/>
        <v>2178</v>
      </c>
      <c r="B224" s="4">
        <f t="shared" si="202"/>
        <v>1165.3893405235654</v>
      </c>
      <c r="C224" s="4">
        <f t="shared" si="203"/>
        <v>2964.0880598604626</v>
      </c>
      <c r="D224" s="4">
        <f t="shared" si="204"/>
        <v>4369.7100138923042</v>
      </c>
      <c r="E224" s="11">
        <f t="shared" si="205"/>
        <v>7.4335053888653601E-7</v>
      </c>
      <c r="F224" s="11">
        <f t="shared" si="206"/>
        <v>1.4644504073341569E-6</v>
      </c>
      <c r="G224" s="11">
        <f t="shared" si="207"/>
        <v>2.9896234129402294E-6</v>
      </c>
      <c r="H224" s="4">
        <f t="shared" si="208"/>
        <v>139259.53751689999</v>
      </c>
      <c r="I224" s="4">
        <f t="shared" si="209"/>
        <v>70154.63247097253</v>
      </c>
      <c r="J224" s="4">
        <f t="shared" si="210"/>
        <v>28266.969686727123</v>
      </c>
      <c r="K224" s="4">
        <f t="shared" si="211"/>
        <v>119496.14834672843</v>
      </c>
      <c r="L224" s="4">
        <f t="shared" si="212"/>
        <v>23668.201164804508</v>
      </c>
      <c r="M224" s="4">
        <f t="shared" si="213"/>
        <v>6468.8433779037932</v>
      </c>
      <c r="N224" s="11">
        <f t="shared" si="214"/>
        <v>-5.8596100402145135E-3</v>
      </c>
      <c r="O224" s="11">
        <f t="shared" si="215"/>
        <v>-1.0186298229251101E-3</v>
      </c>
      <c r="P224" s="11">
        <f t="shared" si="216"/>
        <v>5.4479329168399815E-4</v>
      </c>
      <c r="Q224" s="4">
        <f t="shared" si="217"/>
        <v>3195.7336357700824</v>
      </c>
      <c r="R224" s="4">
        <f t="shared" si="218"/>
        <v>5365.3498851780887</v>
      </c>
      <c r="S224" s="4">
        <f t="shared" si="219"/>
        <v>3586.3099959538326</v>
      </c>
      <c r="T224" s="4">
        <f t="shared" si="220"/>
        <v>22.948041425042511</v>
      </c>
      <c r="U224" s="4">
        <f t="shared" si="221"/>
        <v>76.478910888715419</v>
      </c>
      <c r="V224" s="4">
        <f t="shared" si="222"/>
        <v>126.87281430233394</v>
      </c>
      <c r="W224" s="11">
        <f t="shared" si="223"/>
        <v>-1.0734613539272964E-2</v>
      </c>
      <c r="X224" s="11">
        <f t="shared" si="224"/>
        <v>-1.217998157191269E-2</v>
      </c>
      <c r="Y224" s="11">
        <f t="shared" si="225"/>
        <v>-9.7425357312937999E-3</v>
      </c>
      <c r="Z224" s="4">
        <f t="shared" si="238"/>
        <v>3613.5411375382519</v>
      </c>
      <c r="AA224" s="4">
        <f t="shared" si="239"/>
        <v>15611.247451035986</v>
      </c>
      <c r="AB224" s="4">
        <f t="shared" si="240"/>
        <v>41504.711439918785</v>
      </c>
      <c r="AC224" s="12">
        <f t="shared" si="226"/>
        <v>1.1705761720025301</v>
      </c>
      <c r="AD224" s="12">
        <f t="shared" si="227"/>
        <v>3.0223990370435181</v>
      </c>
      <c r="AE224" s="12">
        <f t="shared" si="228"/>
        <v>12.07012940253863</v>
      </c>
      <c r="AF224" s="11">
        <f t="shared" si="229"/>
        <v>-4.0504037456468023E-3</v>
      </c>
      <c r="AG224" s="11">
        <f t="shared" si="230"/>
        <v>2.9673830763510267E-4</v>
      </c>
      <c r="AH224" s="11">
        <f t="shared" si="231"/>
        <v>9.7937136394747881E-3</v>
      </c>
      <c r="AI224" s="1">
        <f t="shared" si="195"/>
        <v>293217.068008275</v>
      </c>
      <c r="AJ224" s="1">
        <f t="shared" si="196"/>
        <v>140828.03194464432</v>
      </c>
      <c r="AK224" s="1">
        <f t="shared" si="197"/>
        <v>55951.863830540897</v>
      </c>
      <c r="AL224" s="10">
        <f t="shared" si="232"/>
        <v>79.780459861143186</v>
      </c>
      <c r="AM224" s="10">
        <f t="shared" si="233"/>
        <v>18.836077686268109</v>
      </c>
      <c r="AN224" s="10">
        <f t="shared" si="234"/>
        <v>5.996824812514669</v>
      </c>
      <c r="AO224" s="7">
        <f t="shared" si="235"/>
        <v>3.8108772660859721E-3</v>
      </c>
      <c r="AP224" s="7">
        <f t="shared" si="236"/>
        <v>4.8007002496010288E-3</v>
      </c>
      <c r="AQ224" s="7">
        <f t="shared" si="237"/>
        <v>4.3548408513142504E-3</v>
      </c>
      <c r="AR224" s="1">
        <f t="shared" si="241"/>
        <v>139259.53751689999</v>
      </c>
      <c r="AS224" s="1">
        <f t="shared" si="242"/>
        <v>70154.63247097253</v>
      </c>
      <c r="AT224" s="1">
        <f t="shared" si="243"/>
        <v>28266.969686727123</v>
      </c>
      <c r="AU224" s="1">
        <f t="shared" si="198"/>
        <v>27851.90750338</v>
      </c>
      <c r="AV224" s="1">
        <f t="shared" si="199"/>
        <v>14030.926494194508</v>
      </c>
      <c r="AW224" s="1">
        <f t="shared" si="200"/>
        <v>5653.393937345425</v>
      </c>
      <c r="AX224">
        <v>0.05</v>
      </c>
      <c r="AY224">
        <v>0.05</v>
      </c>
      <c r="AZ224">
        <v>0.05</v>
      </c>
      <c r="BA224">
        <f t="shared" si="244"/>
        <v>0.05</v>
      </c>
      <c r="BB224">
        <f t="shared" si="250"/>
        <v>2.5000000000000006E-4</v>
      </c>
      <c r="BC224">
        <f t="shared" si="245"/>
        <v>2.5000000000000006E-4</v>
      </c>
      <c r="BD224">
        <f t="shared" si="246"/>
        <v>2.5000000000000006E-4</v>
      </c>
      <c r="BE224">
        <f t="shared" si="247"/>
        <v>34.814884379225006</v>
      </c>
      <c r="BF224">
        <f t="shared" si="248"/>
        <v>17.538658117743136</v>
      </c>
      <c r="BG224">
        <f t="shared" si="249"/>
        <v>7.0667424216817825</v>
      </c>
      <c r="BH224">
        <f t="shared" si="251"/>
        <v>385.38246062910872</v>
      </c>
      <c r="BI224">
        <f t="shared" si="252"/>
        <v>44.938518008256267</v>
      </c>
      <c r="BJ224">
        <f t="shared" si="253"/>
        <v>6.8105448046893926</v>
      </c>
      <c r="BK224" s="7">
        <f t="shared" si="254"/>
        <v>2.6322992039142651E-2</v>
      </c>
      <c r="BL224" s="8">
        <f>BL$3*temperature!$I334+BL$4*temperature!$I334^2+BL$5*temperature!$I334^6</f>
        <v>-50.824478082321434</v>
      </c>
      <c r="BM224" s="8">
        <f>BM$3*temperature!$I334+BM$4*temperature!$I334^2+BM$5*temperature!$I334^6</f>
        <v>-42.255889237607015</v>
      </c>
      <c r="BN224" s="8">
        <f>BN$3*temperature!$I334+BN$4*temperature!$I334^2+BN$5*temperature!$I334^6</f>
        <v>-35.455421041557457</v>
      </c>
      <c r="BO224" s="8"/>
      <c r="BP224" s="8"/>
      <c r="BQ224" s="8"/>
    </row>
    <row r="225" spans="1:69" x14ac:dyDescent="0.3">
      <c r="A225">
        <f t="shared" si="201"/>
        <v>2179</v>
      </c>
      <c r="B225" s="4">
        <f t="shared" si="202"/>
        <v>1165.3901635017198</v>
      </c>
      <c r="C225" s="4">
        <f t="shared" si="203"/>
        <v>2964.0921835824306</v>
      </c>
      <c r="D225" s="4">
        <f t="shared" si="204"/>
        <v>4369.7224244903009</v>
      </c>
      <c r="E225" s="11">
        <f t="shared" si="205"/>
        <v>7.0618301194220917E-7</v>
      </c>
      <c r="F225" s="11">
        <f t="shared" si="206"/>
        <v>1.3912278869674491E-6</v>
      </c>
      <c r="G225" s="11">
        <f t="shared" si="207"/>
        <v>2.8401422422932177E-6</v>
      </c>
      <c r="H225" s="4">
        <f t="shared" si="208"/>
        <v>138432.64498261776</v>
      </c>
      <c r="I225" s="4">
        <f t="shared" si="209"/>
        <v>70079.092371733568</v>
      </c>
      <c r="J225" s="4">
        <f t="shared" si="210"/>
        <v>28281.180777741713</v>
      </c>
      <c r="K225" s="4">
        <f t="shared" si="211"/>
        <v>118786.52258970561</v>
      </c>
      <c r="L225" s="4">
        <f t="shared" si="212"/>
        <v>23642.683166160947</v>
      </c>
      <c r="M225" s="4">
        <f t="shared" si="213"/>
        <v>6472.0771780007335</v>
      </c>
      <c r="N225" s="11">
        <f t="shared" si="214"/>
        <v>-5.9384822593928632E-3</v>
      </c>
      <c r="O225" s="11">
        <f t="shared" si="215"/>
        <v>-1.078155389413693E-3</v>
      </c>
      <c r="P225" s="11">
        <f t="shared" si="216"/>
        <v>4.9990390986831557E-4</v>
      </c>
      <c r="Q225" s="4">
        <f t="shared" si="217"/>
        <v>3142.6568014325017</v>
      </c>
      <c r="R225" s="4">
        <f t="shared" si="218"/>
        <v>5294.2931644197042</v>
      </c>
      <c r="S225" s="4">
        <f t="shared" si="219"/>
        <v>3553.1556779833331</v>
      </c>
      <c r="T225" s="4">
        <f t="shared" si="220"/>
        <v>22.701703068861452</v>
      </c>
      <c r="U225" s="4">
        <f t="shared" si="221"/>
        <v>75.547399163450919</v>
      </c>
      <c r="V225" s="4">
        <f t="shared" si="222"/>
        <v>125.63675137566365</v>
      </c>
      <c r="W225" s="11">
        <f t="shared" si="223"/>
        <v>-1.0734613539272964E-2</v>
      </c>
      <c r="X225" s="11">
        <f t="shared" si="224"/>
        <v>-1.217998157191269E-2</v>
      </c>
      <c r="Y225" s="11">
        <f t="shared" si="225"/>
        <v>-9.7425357312937999E-3</v>
      </c>
      <c r="Z225" s="4">
        <f t="shared" si="238"/>
        <v>3539.4128099469576</v>
      </c>
      <c r="AA225" s="4">
        <f t="shared" si="239"/>
        <v>15409.988287387914</v>
      </c>
      <c r="AB225" s="4">
        <f t="shared" si="240"/>
        <v>41525.610000724751</v>
      </c>
      <c r="AC225" s="12">
        <f t="shared" si="226"/>
        <v>1.1658348658908861</v>
      </c>
      <c r="AD225" s="12">
        <f t="shared" si="227"/>
        <v>3.0232958986187684</v>
      </c>
      <c r="AE225" s="12">
        <f t="shared" si="228"/>
        <v>12.188340793498497</v>
      </c>
      <c r="AF225" s="11">
        <f t="shared" si="229"/>
        <v>-4.0504037456468023E-3</v>
      </c>
      <c r="AG225" s="11">
        <f t="shared" si="230"/>
        <v>2.9673830763510267E-4</v>
      </c>
      <c r="AH225" s="11">
        <f t="shared" si="231"/>
        <v>9.7937136394747881E-3</v>
      </c>
      <c r="AI225" s="1">
        <f t="shared" si="195"/>
        <v>291747.26871082751</v>
      </c>
      <c r="AJ225" s="1">
        <f t="shared" si="196"/>
        <v>140776.15524437439</v>
      </c>
      <c r="AK225" s="1">
        <f t="shared" si="197"/>
        <v>56010.071384832234</v>
      </c>
      <c r="AL225" s="10">
        <f t="shared" si="232"/>
        <v>80.08145306649827</v>
      </c>
      <c r="AM225" s="10">
        <f t="shared" si="233"/>
        <v>18.925599785489577</v>
      </c>
      <c r="AN225" s="10">
        <f t="shared" si="234"/>
        <v>6.0226788780096649</v>
      </c>
      <c r="AO225" s="7">
        <f t="shared" si="235"/>
        <v>3.7727684934251125E-3</v>
      </c>
      <c r="AP225" s="7">
        <f t="shared" si="236"/>
        <v>4.7526932471050184E-3</v>
      </c>
      <c r="AQ225" s="7">
        <f t="shared" si="237"/>
        <v>4.3112924428011078E-3</v>
      </c>
      <c r="AR225" s="1">
        <f t="shared" si="241"/>
        <v>138432.64498261776</v>
      </c>
      <c r="AS225" s="1">
        <f t="shared" si="242"/>
        <v>70079.092371733568</v>
      </c>
      <c r="AT225" s="1">
        <f t="shared" si="243"/>
        <v>28281.180777741713</v>
      </c>
      <c r="AU225" s="1">
        <f t="shared" si="198"/>
        <v>27686.528996523553</v>
      </c>
      <c r="AV225" s="1">
        <f t="shared" si="199"/>
        <v>14015.818474346714</v>
      </c>
      <c r="AW225" s="1">
        <f t="shared" si="200"/>
        <v>5656.236155548343</v>
      </c>
      <c r="AX225">
        <v>0.05</v>
      </c>
      <c r="AY225">
        <v>0.05</v>
      </c>
      <c r="AZ225">
        <v>0.05</v>
      </c>
      <c r="BA225">
        <f t="shared" si="244"/>
        <v>0.05</v>
      </c>
      <c r="BB225">
        <f t="shared" si="250"/>
        <v>2.5000000000000006E-4</v>
      </c>
      <c r="BC225">
        <f t="shared" si="245"/>
        <v>2.5000000000000006E-4</v>
      </c>
      <c r="BD225">
        <f t="shared" si="246"/>
        <v>2.5000000000000006E-4</v>
      </c>
      <c r="BE225">
        <f t="shared" si="247"/>
        <v>34.608161245654451</v>
      </c>
      <c r="BF225">
        <f t="shared" si="248"/>
        <v>17.519773092933395</v>
      </c>
      <c r="BG225">
        <f t="shared" si="249"/>
        <v>7.0702951944354302</v>
      </c>
      <c r="BH225">
        <f t="shared" si="251"/>
        <v>391.11754524246174</v>
      </c>
      <c r="BI225">
        <f t="shared" si="252"/>
        <v>45.476408589543716</v>
      </c>
      <c r="BJ225">
        <f t="shared" si="253"/>
        <v>6.8105395145906646</v>
      </c>
      <c r="BK225" s="7">
        <f t="shared" si="254"/>
        <v>2.6260935434719274E-2</v>
      </c>
      <c r="BL225" s="8">
        <f>BL$3*temperature!$I335+BL$4*temperature!$I335^2+BL$5*temperature!$I335^6</f>
        <v>-51.252170814950567</v>
      </c>
      <c r="BM225" s="8">
        <f>BM$3*temperature!$I335+BM$4*temperature!$I335^2+BM$5*temperature!$I335^6</f>
        <v>-42.58643619712268</v>
      </c>
      <c r="BN225" s="8">
        <f>BN$3*temperature!$I335+BN$4*temperature!$I335^2+BN$5*temperature!$I335^6</f>
        <v>-35.712975252949732</v>
      </c>
      <c r="BO225" s="8"/>
      <c r="BP225" s="8"/>
      <c r="BQ225" s="8"/>
    </row>
    <row r="226" spans="1:69" x14ac:dyDescent="0.3">
      <c r="A226">
        <f t="shared" si="201"/>
        <v>2180</v>
      </c>
      <c r="B226" s="4">
        <f t="shared" si="202"/>
        <v>1165.3909453315189</v>
      </c>
      <c r="C226" s="4">
        <f t="shared" si="203"/>
        <v>2964.0961011237509</v>
      </c>
      <c r="D226" s="4">
        <f t="shared" si="204"/>
        <v>4369.7342145918838</v>
      </c>
      <c r="E226" s="11">
        <f t="shared" si="205"/>
        <v>6.7087386134509864E-7</v>
      </c>
      <c r="F226" s="11">
        <f t="shared" si="206"/>
        <v>1.3216664926190767E-6</v>
      </c>
      <c r="G226" s="11">
        <f t="shared" si="207"/>
        <v>2.6981351301785565E-6</v>
      </c>
      <c r="H226" s="4">
        <f t="shared" si="208"/>
        <v>137599.86277065627</v>
      </c>
      <c r="I226" s="4">
        <f t="shared" si="209"/>
        <v>69999.534287868039</v>
      </c>
      <c r="J226" s="4">
        <f t="shared" si="210"/>
        <v>28294.150768822146</v>
      </c>
      <c r="K226" s="4">
        <f t="shared" si="211"/>
        <v>118071.84818268279</v>
      </c>
      <c r="L226" s="4">
        <f t="shared" si="212"/>
        <v>23615.811329912598</v>
      </c>
      <c r="M226" s="4">
        <f t="shared" si="213"/>
        <v>6475.0278573784399</v>
      </c>
      <c r="N226" s="11">
        <f t="shared" si="214"/>
        <v>-6.0164603815480167E-3</v>
      </c>
      <c r="O226" s="11">
        <f t="shared" si="215"/>
        <v>-1.1365814979413802E-3</v>
      </c>
      <c r="P226" s="11">
        <f t="shared" si="216"/>
        <v>4.5590917669158237E-4</v>
      </c>
      <c r="Q226" s="4">
        <f t="shared" si="217"/>
        <v>3090.2189647215396</v>
      </c>
      <c r="R226" s="4">
        <f t="shared" si="218"/>
        <v>5223.8715715604994</v>
      </c>
      <c r="S226" s="4">
        <f t="shared" si="219"/>
        <v>3520.1525638409694</v>
      </c>
      <c r="T226" s="4">
        <f t="shared" si="220"/>
        <v>22.458009059733897</v>
      </c>
      <c r="U226" s="4">
        <f t="shared" si="221"/>
        <v>74.627233233834161</v>
      </c>
      <c r="V226" s="4">
        <f t="shared" si="222"/>
        <v>124.41273083622256</v>
      </c>
      <c r="W226" s="11">
        <f t="shared" si="223"/>
        <v>-1.0734613539272964E-2</v>
      </c>
      <c r="X226" s="11">
        <f t="shared" si="224"/>
        <v>-1.217998157191269E-2</v>
      </c>
      <c r="Y226" s="11">
        <f t="shared" si="225"/>
        <v>-9.7425357312937999E-3</v>
      </c>
      <c r="Z226" s="4">
        <f t="shared" si="238"/>
        <v>3466.5299787140266</v>
      </c>
      <c r="AA226" s="4">
        <f t="shared" si="239"/>
        <v>15210.416243811365</v>
      </c>
      <c r="AB226" s="4">
        <f t="shared" si="240"/>
        <v>41544.648892230238</v>
      </c>
      <c r="AC226" s="12">
        <f t="shared" si="226"/>
        <v>1.1611127639832761</v>
      </c>
      <c r="AD226" s="12">
        <f t="shared" si="227"/>
        <v>3.0241930263272048</v>
      </c>
      <c r="AE226" s="12">
        <f t="shared" si="228"/>
        <v>12.307709912970351</v>
      </c>
      <c r="AF226" s="11">
        <f t="shared" si="229"/>
        <v>-4.0504037456468023E-3</v>
      </c>
      <c r="AG226" s="11">
        <f t="shared" si="230"/>
        <v>2.9673830763510267E-4</v>
      </c>
      <c r="AH226" s="11">
        <f t="shared" si="231"/>
        <v>9.7937136394747881E-3</v>
      </c>
      <c r="AI226" s="1">
        <f t="shared" si="195"/>
        <v>290259.07083626831</v>
      </c>
      <c r="AJ226" s="1">
        <f t="shared" si="196"/>
        <v>140714.35819428368</v>
      </c>
      <c r="AK226" s="1">
        <f t="shared" si="197"/>
        <v>56065.300401897359</v>
      </c>
      <c r="AL226" s="10">
        <f t="shared" si="232"/>
        <v>80.380560561704883</v>
      </c>
      <c r="AM226" s="10">
        <f t="shared" si="233"/>
        <v>19.014647880084507</v>
      </c>
      <c r="AN226" s="10">
        <f t="shared" si="234"/>
        <v>6.0483847526425238</v>
      </c>
      <c r="AO226" s="7">
        <f t="shared" si="235"/>
        <v>3.7350408084908613E-3</v>
      </c>
      <c r="AP226" s="7">
        <f t="shared" si="236"/>
        <v>4.7051663146339684E-3</v>
      </c>
      <c r="AQ226" s="7">
        <f t="shared" si="237"/>
        <v>4.2681795183730966E-3</v>
      </c>
      <c r="AR226" s="1">
        <f t="shared" si="241"/>
        <v>137599.86277065627</v>
      </c>
      <c r="AS226" s="1">
        <f t="shared" si="242"/>
        <v>69999.534287868039</v>
      </c>
      <c r="AT226" s="1">
        <f t="shared" si="243"/>
        <v>28294.150768822146</v>
      </c>
      <c r="AU226" s="1">
        <f t="shared" si="198"/>
        <v>27519.972554131255</v>
      </c>
      <c r="AV226" s="1">
        <f t="shared" si="199"/>
        <v>13999.906857573609</v>
      </c>
      <c r="AW226" s="1">
        <f t="shared" si="200"/>
        <v>5658.8301537644293</v>
      </c>
      <c r="AX226">
        <v>0.05</v>
      </c>
      <c r="AY226">
        <v>0.05</v>
      </c>
      <c r="AZ226">
        <v>0.05</v>
      </c>
      <c r="BA226">
        <f t="shared" si="244"/>
        <v>0.05</v>
      </c>
      <c r="BB226">
        <f t="shared" si="250"/>
        <v>2.5000000000000006E-4</v>
      </c>
      <c r="BC226">
        <f t="shared" si="245"/>
        <v>2.5000000000000006E-4</v>
      </c>
      <c r="BD226">
        <f t="shared" si="246"/>
        <v>2.5000000000000006E-4</v>
      </c>
      <c r="BE226">
        <f t="shared" si="247"/>
        <v>34.399965692664075</v>
      </c>
      <c r="BF226">
        <f t="shared" si="248"/>
        <v>17.499883571967015</v>
      </c>
      <c r="BG226">
        <f t="shared" si="249"/>
        <v>7.0735376922055382</v>
      </c>
      <c r="BH226">
        <f t="shared" si="251"/>
        <v>396.93833203687313</v>
      </c>
      <c r="BI226">
        <f t="shared" si="252"/>
        <v>46.020788100620607</v>
      </c>
      <c r="BJ226">
        <f t="shared" si="253"/>
        <v>6.8105403519522287</v>
      </c>
      <c r="BK226" s="7">
        <f t="shared" si="254"/>
        <v>2.6199937174544469E-2</v>
      </c>
      <c r="BL226" s="8">
        <f>BL$3*temperature!$I336+BL$4*temperature!$I336^2+BL$5*temperature!$I336^6</f>
        <v>-51.677244447396802</v>
      </c>
      <c r="BM226" s="8">
        <f>BM$3*temperature!$I336+BM$4*temperature!$I336^2+BM$5*temperature!$I336^6</f>
        <v>-42.914902811598516</v>
      </c>
      <c r="BN226" s="8">
        <f>BN$3*temperature!$I336+BN$4*temperature!$I336^2+BN$5*temperature!$I336^6</f>
        <v>-35.968860760758098</v>
      </c>
      <c r="BO226" s="8"/>
      <c r="BP226" s="8"/>
      <c r="BQ226" s="8"/>
    </row>
    <row r="227" spans="1:69" x14ac:dyDescent="0.3">
      <c r="A227">
        <f t="shared" si="201"/>
        <v>2181</v>
      </c>
      <c r="B227" s="4">
        <f t="shared" si="202"/>
        <v>1165.3916880703262</v>
      </c>
      <c r="C227" s="4">
        <f t="shared" si="203"/>
        <v>2964.0998227929235</v>
      </c>
      <c r="D227" s="4">
        <f t="shared" si="204"/>
        <v>4369.7454152186083</v>
      </c>
      <c r="E227" s="11">
        <f t="shared" si="205"/>
        <v>6.3733016827784372E-7</v>
      </c>
      <c r="F227" s="11">
        <f t="shared" si="206"/>
        <v>1.2555831679881227E-6</v>
      </c>
      <c r="G227" s="11">
        <f t="shared" si="207"/>
        <v>2.5632283736696284E-6</v>
      </c>
      <c r="H227" s="4">
        <f t="shared" si="208"/>
        <v>136761.47606100977</v>
      </c>
      <c r="I227" s="4">
        <f t="shared" si="209"/>
        <v>69916.047705951511</v>
      </c>
      <c r="J227" s="4">
        <f t="shared" si="210"/>
        <v>28305.902922779173</v>
      </c>
      <c r="K227" s="4">
        <f t="shared" si="211"/>
        <v>117352.36956036779</v>
      </c>
      <c r="L227" s="4">
        <f t="shared" si="212"/>
        <v>23587.615763922928</v>
      </c>
      <c r="M227" s="4">
        <f t="shared" si="213"/>
        <v>6477.7006972071149</v>
      </c>
      <c r="N227" s="11">
        <f t="shared" si="214"/>
        <v>-6.0935661920173967E-3</v>
      </c>
      <c r="O227" s="11">
        <f t="shared" si="215"/>
        <v>-1.1939274749352968E-3</v>
      </c>
      <c r="P227" s="11">
        <f t="shared" si="216"/>
        <v>4.1279201998012383E-4</v>
      </c>
      <c r="Q227" s="4">
        <f t="shared" si="217"/>
        <v>3038.4202786942492</v>
      </c>
      <c r="R227" s="4">
        <f t="shared" si="218"/>
        <v>5154.0904252879791</v>
      </c>
      <c r="S227" s="4">
        <f t="shared" si="219"/>
        <v>3487.3052245425047</v>
      </c>
      <c r="T227" s="4">
        <f t="shared" si="220"/>
        <v>22.216931011616161</v>
      </c>
      <c r="U227" s="4">
        <f t="shared" si="221"/>
        <v>73.718274908283234</v>
      </c>
      <c r="V227" s="4">
        <f t="shared" si="222"/>
        <v>123.20063536062283</v>
      </c>
      <c r="W227" s="11">
        <f t="shared" si="223"/>
        <v>-1.0734613539272964E-2</v>
      </c>
      <c r="X227" s="11">
        <f t="shared" si="224"/>
        <v>-1.217998157191269E-2</v>
      </c>
      <c r="Y227" s="11">
        <f t="shared" si="225"/>
        <v>-9.7425357312937999E-3</v>
      </c>
      <c r="Z227" s="4">
        <f t="shared" si="238"/>
        <v>3394.8814864267947</v>
      </c>
      <c r="AA227" s="4">
        <f t="shared" si="239"/>
        <v>15012.549655345856</v>
      </c>
      <c r="AB227" s="4">
        <f t="shared" si="240"/>
        <v>41561.862940649364</v>
      </c>
      <c r="AC227" s="12">
        <f t="shared" si="226"/>
        <v>1.15640978849492</v>
      </c>
      <c r="AD227" s="12">
        <f t="shared" si="227"/>
        <v>3.0250904202477988</v>
      </c>
      <c r="AE227" s="12">
        <f t="shared" si="228"/>
        <v>12.428248099415708</v>
      </c>
      <c r="AF227" s="11">
        <f t="shared" si="229"/>
        <v>-4.0504037456468023E-3</v>
      </c>
      <c r="AG227" s="11">
        <f t="shared" si="230"/>
        <v>2.9673830763510267E-4</v>
      </c>
      <c r="AH227" s="11">
        <f t="shared" si="231"/>
        <v>9.7937136394747881E-3</v>
      </c>
      <c r="AI227" s="1">
        <f t="shared" si="195"/>
        <v>288753.13630677271</v>
      </c>
      <c r="AJ227" s="1">
        <f t="shared" si="196"/>
        <v>140642.82923242892</v>
      </c>
      <c r="AK227" s="1">
        <f t="shared" si="197"/>
        <v>56117.600515472055</v>
      </c>
      <c r="AL227" s="10">
        <f t="shared" si="232"/>
        <v>80.677782988873147</v>
      </c>
      <c r="AM227" s="10">
        <f t="shared" si="233"/>
        <v>19.103220289967609</v>
      </c>
      <c r="AN227" s="10">
        <f t="shared" si="234"/>
        <v>6.0739421886437892</v>
      </c>
      <c r="AO227" s="7">
        <f t="shared" si="235"/>
        <v>3.6976904004059528E-3</v>
      </c>
      <c r="AP227" s="7">
        <f t="shared" si="236"/>
        <v>4.6581146514876283E-3</v>
      </c>
      <c r="AQ227" s="7">
        <f t="shared" si="237"/>
        <v>4.225497723189366E-3</v>
      </c>
      <c r="AR227" s="1">
        <f t="shared" si="241"/>
        <v>136761.47606100977</v>
      </c>
      <c r="AS227" s="1">
        <f t="shared" si="242"/>
        <v>69916.047705951511</v>
      </c>
      <c r="AT227" s="1">
        <f t="shared" si="243"/>
        <v>28305.902922779173</v>
      </c>
      <c r="AU227" s="1">
        <f t="shared" si="198"/>
        <v>27352.295212201956</v>
      </c>
      <c r="AV227" s="1">
        <f t="shared" si="199"/>
        <v>13983.209541190303</v>
      </c>
      <c r="AW227" s="1">
        <f t="shared" si="200"/>
        <v>5661.1805845558347</v>
      </c>
      <c r="AX227">
        <v>0.05</v>
      </c>
      <c r="AY227">
        <v>0.05</v>
      </c>
      <c r="AZ227">
        <v>0.05</v>
      </c>
      <c r="BA227">
        <f t="shared" si="244"/>
        <v>4.9999999999999996E-2</v>
      </c>
      <c r="BB227">
        <f t="shared" si="250"/>
        <v>2.5000000000000006E-4</v>
      </c>
      <c r="BC227">
        <f t="shared" si="245"/>
        <v>2.5000000000000006E-4</v>
      </c>
      <c r="BD227">
        <f t="shared" si="246"/>
        <v>2.5000000000000006E-4</v>
      </c>
      <c r="BE227">
        <f t="shared" si="247"/>
        <v>34.19036901525245</v>
      </c>
      <c r="BF227">
        <f t="shared" si="248"/>
        <v>17.479011926487882</v>
      </c>
      <c r="BG227">
        <f t="shared" si="249"/>
        <v>7.0764757306947947</v>
      </c>
      <c r="BH227">
        <f t="shared" si="251"/>
        <v>402.84609818575723</v>
      </c>
      <c r="BI227">
        <f t="shared" si="252"/>
        <v>46.571734522826333</v>
      </c>
      <c r="BJ227">
        <f t="shared" si="253"/>
        <v>6.8105471988106521</v>
      </c>
      <c r="BK227" s="7">
        <f t="shared" si="254"/>
        <v>2.6139978195819341E-2</v>
      </c>
      <c r="BL227" s="8">
        <f>BL$3*temperature!$I337+BL$4*temperature!$I337^2+BL$5*temperature!$I337^6</f>
        <v>-52.099689468417729</v>
      </c>
      <c r="BM227" s="8">
        <f>BM$3*temperature!$I337+BM$4*temperature!$I337^2+BM$5*temperature!$I337^6</f>
        <v>-43.241283404733132</v>
      </c>
      <c r="BN227" s="8">
        <f>BN$3*temperature!$I337+BN$4*temperature!$I337^2+BN$5*temperature!$I337^6</f>
        <v>-36.223074566289917</v>
      </c>
      <c r="BO227" s="8"/>
      <c r="BP227" s="8"/>
      <c r="BQ227" s="8"/>
    </row>
    <row r="228" spans="1:69" x14ac:dyDescent="0.3">
      <c r="A228">
        <f t="shared" si="201"/>
        <v>2182</v>
      </c>
      <c r="B228" s="4">
        <f t="shared" si="202"/>
        <v>1165.3923936726428</v>
      </c>
      <c r="C228" s="4">
        <f t="shared" si="203"/>
        <v>2964.1033583830767</v>
      </c>
      <c r="D228" s="4">
        <f t="shared" si="204"/>
        <v>4369.7560558412706</v>
      </c>
      <c r="E228" s="11">
        <f t="shared" si="205"/>
        <v>6.0546365986395154E-7</v>
      </c>
      <c r="F228" s="11">
        <f t="shared" si="206"/>
        <v>1.1928040095887166E-6</v>
      </c>
      <c r="G228" s="11">
        <f t="shared" si="207"/>
        <v>2.4350669549861471E-6</v>
      </c>
      <c r="H228" s="4">
        <f t="shared" si="208"/>
        <v>135917.76445843099</v>
      </c>
      <c r="I228" s="4">
        <f t="shared" si="209"/>
        <v>69828.72107922181</v>
      </c>
      <c r="J228" s="4">
        <f t="shared" si="210"/>
        <v>28316.460217992262</v>
      </c>
      <c r="K228" s="4">
        <f t="shared" si="211"/>
        <v>116628.32638721522</v>
      </c>
      <c r="L228" s="4">
        <f t="shared" si="212"/>
        <v>23558.126231236918</v>
      </c>
      <c r="M228" s="4">
        <f t="shared" si="213"/>
        <v>6480.1009155053953</v>
      </c>
      <c r="N228" s="11">
        <f t="shared" si="214"/>
        <v>-6.1698215030938641E-3</v>
      </c>
      <c r="O228" s="11">
        <f t="shared" si="215"/>
        <v>-1.2502125259779007E-3</v>
      </c>
      <c r="P228" s="11">
        <f t="shared" si="216"/>
        <v>3.7053553575194798E-4</v>
      </c>
      <c r="Q228" s="4">
        <f t="shared" si="217"/>
        <v>2987.2605456865958</v>
      </c>
      <c r="R228" s="4">
        <f t="shared" si="218"/>
        <v>5084.9545400748966</v>
      </c>
      <c r="S228" s="4">
        <f t="shared" si="219"/>
        <v>3454.6180224845211</v>
      </c>
      <c r="T228" s="4">
        <f t="shared" si="220"/>
        <v>21.978440843177772</v>
      </c>
      <c r="U228" s="4">
        <f t="shared" si="221"/>
        <v>72.820387678387149</v>
      </c>
      <c r="V228" s="4">
        <f t="shared" si="222"/>
        <v>122.00034876850386</v>
      </c>
      <c r="W228" s="11">
        <f t="shared" si="223"/>
        <v>-1.0734613539272964E-2</v>
      </c>
      <c r="X228" s="11">
        <f t="shared" si="224"/>
        <v>-1.217998157191269E-2</v>
      </c>
      <c r="Y228" s="11">
        <f t="shared" si="225"/>
        <v>-9.7425357312937999E-3</v>
      </c>
      <c r="Z228" s="4">
        <f t="shared" si="238"/>
        <v>3324.4558537408188</v>
      </c>
      <c r="AA228" s="4">
        <f t="shared" si="239"/>
        <v>14816.405382905494</v>
      </c>
      <c r="AB228" s="4">
        <f t="shared" si="240"/>
        <v>41577.286557759246</v>
      </c>
      <c r="AC228" s="12">
        <f t="shared" si="226"/>
        <v>1.1517258619560975</v>
      </c>
      <c r="AD228" s="12">
        <f t="shared" si="227"/>
        <v>3.0259880804595465</v>
      </c>
      <c r="AE228" s="12">
        <f t="shared" si="228"/>
        <v>12.549966802341732</v>
      </c>
      <c r="AF228" s="11">
        <f t="shared" si="229"/>
        <v>-4.0504037456468023E-3</v>
      </c>
      <c r="AG228" s="11">
        <f t="shared" si="230"/>
        <v>2.9673830763510267E-4</v>
      </c>
      <c r="AH228" s="11">
        <f t="shared" si="231"/>
        <v>9.7937136394747881E-3</v>
      </c>
      <c r="AI228" s="1">
        <f t="shared" si="195"/>
        <v>287230.11788829742</v>
      </c>
      <c r="AJ228" s="1">
        <f t="shared" si="196"/>
        <v>140561.75585037633</v>
      </c>
      <c r="AK228" s="1">
        <f t="shared" si="197"/>
        <v>56167.021048480681</v>
      </c>
      <c r="AL228" s="10">
        <f t="shared" si="232"/>
        <v>80.97312123792031</v>
      </c>
      <c r="AM228" s="10">
        <f t="shared" si="233"/>
        <v>19.191315430387672</v>
      </c>
      <c r="AN228" s="10">
        <f t="shared" si="234"/>
        <v>6.0993509632437979</v>
      </c>
      <c r="AO228" s="7">
        <f t="shared" si="235"/>
        <v>3.660713496401893E-3</v>
      </c>
      <c r="AP228" s="7">
        <f t="shared" si="236"/>
        <v>4.6115335049727521E-3</v>
      </c>
      <c r="AQ228" s="7">
        <f t="shared" si="237"/>
        <v>4.1832427459574722E-3</v>
      </c>
      <c r="AR228" s="1">
        <f t="shared" si="241"/>
        <v>135917.76445843099</v>
      </c>
      <c r="AS228" s="1">
        <f t="shared" si="242"/>
        <v>69828.72107922181</v>
      </c>
      <c r="AT228" s="1">
        <f t="shared" si="243"/>
        <v>28316.460217992262</v>
      </c>
      <c r="AU228" s="1">
        <f t="shared" si="198"/>
        <v>27183.552891686199</v>
      </c>
      <c r="AV228" s="1">
        <f t="shared" si="199"/>
        <v>13965.744215844363</v>
      </c>
      <c r="AW228" s="1">
        <f t="shared" si="200"/>
        <v>5663.2920435984524</v>
      </c>
      <c r="AX228">
        <v>0.05</v>
      </c>
      <c r="AY228">
        <v>0.05</v>
      </c>
      <c r="AZ228">
        <v>0.05</v>
      </c>
      <c r="BA228">
        <f t="shared" si="244"/>
        <v>0.05</v>
      </c>
      <c r="BB228">
        <f t="shared" si="250"/>
        <v>2.5000000000000006E-4</v>
      </c>
      <c r="BC228">
        <f t="shared" si="245"/>
        <v>2.5000000000000006E-4</v>
      </c>
      <c r="BD228">
        <f t="shared" si="246"/>
        <v>2.5000000000000006E-4</v>
      </c>
      <c r="BE228">
        <f t="shared" si="247"/>
        <v>33.979441114607752</v>
      </c>
      <c r="BF228">
        <f t="shared" si="248"/>
        <v>17.457180269805455</v>
      </c>
      <c r="BG228">
        <f t="shared" si="249"/>
        <v>7.0791150544980672</v>
      </c>
      <c r="BH228">
        <f t="shared" si="251"/>
        <v>408.84213970081925</v>
      </c>
      <c r="BI228">
        <f t="shared" si="252"/>
        <v>47.129326766252689</v>
      </c>
      <c r="BJ228">
        <f t="shared" si="253"/>
        <v>6.810559938454614</v>
      </c>
      <c r="BK228" s="7">
        <f t="shared" si="254"/>
        <v>2.6081039497274333E-2</v>
      </c>
      <c r="BL228" s="8">
        <f>BL$3*temperature!$I338+BL$4*temperature!$I338^2+BL$5*temperature!$I338^6</f>
        <v>-52.519497642333604</v>
      </c>
      <c r="BM228" s="8">
        <f>BM$3*temperature!$I338+BM$4*temperature!$I338^2+BM$5*temperature!$I338^6</f>
        <v>-43.565573248533354</v>
      </c>
      <c r="BN228" s="8">
        <f>BN$3*temperature!$I338+BN$4*temperature!$I338^2+BN$5*temperature!$I338^6</f>
        <v>-36.475614377838674</v>
      </c>
      <c r="BO228" s="8"/>
      <c r="BP228" s="8"/>
      <c r="BQ228" s="8"/>
    </row>
    <row r="229" spans="1:69" x14ac:dyDescent="0.3">
      <c r="A229">
        <f t="shared" si="201"/>
        <v>2183</v>
      </c>
      <c r="B229" s="4">
        <f t="shared" si="202"/>
        <v>1165.3930639952493</v>
      </c>
      <c r="C229" s="4">
        <f t="shared" si="203"/>
        <v>2964.1067171977288</v>
      </c>
      <c r="D229" s="4">
        <f t="shared" si="204"/>
        <v>4369.7661644574155</v>
      </c>
      <c r="E229" s="11">
        <f t="shared" si="205"/>
        <v>5.7519047687075398E-7</v>
      </c>
      <c r="F229" s="11">
        <f t="shared" si="206"/>
        <v>1.1331638091092807E-6</v>
      </c>
      <c r="G229" s="11">
        <f t="shared" si="207"/>
        <v>2.3133136072368396E-6</v>
      </c>
      <c r="H229" s="4">
        <f t="shared" si="208"/>
        <v>135069.00198200959</v>
      </c>
      <c r="I229" s="4">
        <f t="shared" si="209"/>
        <v>69737.641799326171</v>
      </c>
      <c r="J229" s="4">
        <f t="shared" si="210"/>
        <v>28325.845342544959</v>
      </c>
      <c r="K229" s="4">
        <f t="shared" si="211"/>
        <v>115899.95354782735</v>
      </c>
      <c r="L229" s="4">
        <f t="shared" si="212"/>
        <v>23527.372140385098</v>
      </c>
      <c r="M229" s="4">
        <f t="shared" si="213"/>
        <v>6482.233665714266</v>
      </c>
      <c r="N229" s="11">
        <f t="shared" si="214"/>
        <v>-6.2452481481181099E-3</v>
      </c>
      <c r="O229" s="11">
        <f t="shared" si="215"/>
        <v>-1.3054557289468027E-3</v>
      </c>
      <c r="P229" s="11">
        <f t="shared" si="216"/>
        <v>3.291229930952877E-4</v>
      </c>
      <c r="Q229" s="4">
        <f t="shared" si="217"/>
        <v>2936.7392308989233</v>
      </c>
      <c r="R229" s="4">
        <f t="shared" si="218"/>
        <v>5016.4682418678622</v>
      </c>
      <c r="S229" s="4">
        <f t="shared" si="219"/>
        <v>3422.0951163400905</v>
      </c>
      <c r="T229" s="4">
        <f t="shared" si="220"/>
        <v>21.742510774530487</v>
      </c>
      <c r="U229" s="4">
        <f t="shared" si="221"/>
        <v>71.933436698404861</v>
      </c>
      <c r="V229" s="4">
        <f t="shared" si="222"/>
        <v>120.8117560113964</v>
      </c>
      <c r="W229" s="11">
        <f t="shared" si="223"/>
        <v>-1.0734613539272964E-2</v>
      </c>
      <c r="X229" s="11">
        <f t="shared" si="224"/>
        <v>-1.217998157191269E-2</v>
      </c>
      <c r="Y229" s="11">
        <f t="shared" si="225"/>
        <v>-9.7425357312937999E-3</v>
      </c>
      <c r="Z229" s="4">
        <f t="shared" si="238"/>
        <v>3255.2413020299859</v>
      </c>
      <c r="AA229" s="4">
        <f t="shared" si="239"/>
        <v>14621.998856604941</v>
      </c>
      <c r="AB229" s="4">
        <f t="shared" si="240"/>
        <v>41590.953731499227</v>
      </c>
      <c r="AC229" s="12">
        <f t="shared" si="226"/>
        <v>1.1470609072108722</v>
      </c>
      <c r="AD229" s="12">
        <f t="shared" si="227"/>
        <v>3.0268860070414658</v>
      </c>
      <c r="AE229" s="12">
        <f t="shared" si="228"/>
        <v>12.672877583388782</v>
      </c>
      <c r="AF229" s="11">
        <f t="shared" si="229"/>
        <v>-4.0504037456468023E-3</v>
      </c>
      <c r="AG229" s="11">
        <f t="shared" si="230"/>
        <v>2.9673830763510267E-4</v>
      </c>
      <c r="AH229" s="11">
        <f t="shared" si="231"/>
        <v>9.7937136394747881E-3</v>
      </c>
      <c r="AI229" s="1">
        <f t="shared" si="195"/>
        <v>285690.65899115388</v>
      </c>
      <c r="AJ229" s="1">
        <f t="shared" si="196"/>
        <v>140471.32448118305</v>
      </c>
      <c r="AK229" s="1">
        <f t="shared" si="197"/>
        <v>56213.610987231063</v>
      </c>
      <c r="AL229" s="10">
        <f t="shared" si="232"/>
        <v>81.266576441704146</v>
      </c>
      <c r="AM229" s="10">
        <f t="shared" si="233"/>
        <v>19.278931810558287</v>
      </c>
      <c r="AN229" s="10">
        <f t="shared" si="234"/>
        <v>6.1246108782591149</v>
      </c>
      <c r="AO229" s="7">
        <f t="shared" si="235"/>
        <v>3.6241063614378742E-3</v>
      </c>
      <c r="AP229" s="7">
        <f t="shared" si="236"/>
        <v>4.5654181699230243E-3</v>
      </c>
      <c r="AQ229" s="7">
        <f t="shared" si="237"/>
        <v>4.1414103184978972E-3</v>
      </c>
      <c r="AR229" s="1">
        <f t="shared" si="241"/>
        <v>135069.00198200959</v>
      </c>
      <c r="AS229" s="1">
        <f t="shared" si="242"/>
        <v>69737.641799326171</v>
      </c>
      <c r="AT229" s="1">
        <f t="shared" si="243"/>
        <v>28325.845342544959</v>
      </c>
      <c r="AU229" s="1">
        <f t="shared" si="198"/>
        <v>27013.800396401919</v>
      </c>
      <c r="AV229" s="1">
        <f t="shared" si="199"/>
        <v>13947.528359865235</v>
      </c>
      <c r="AW229" s="1">
        <f t="shared" si="200"/>
        <v>5665.1690685089925</v>
      </c>
      <c r="AX229">
        <v>0.05</v>
      </c>
      <c r="AY229">
        <v>0.05</v>
      </c>
      <c r="AZ229">
        <v>0.05</v>
      </c>
      <c r="BA229">
        <f t="shared" si="244"/>
        <v>0.05</v>
      </c>
      <c r="BB229">
        <f t="shared" si="250"/>
        <v>2.5000000000000006E-4</v>
      </c>
      <c r="BC229">
        <f t="shared" si="245"/>
        <v>2.5000000000000006E-4</v>
      </c>
      <c r="BD229">
        <f t="shared" si="246"/>
        <v>2.5000000000000006E-4</v>
      </c>
      <c r="BE229">
        <f t="shared" si="247"/>
        <v>33.767250495502402</v>
      </c>
      <c r="BF229">
        <f t="shared" si="248"/>
        <v>17.434410449831546</v>
      </c>
      <c r="BG229">
        <f t="shared" si="249"/>
        <v>7.0814613356362415</v>
      </c>
      <c r="BH229">
        <f t="shared" si="251"/>
        <v>414.92777170706171</v>
      </c>
      <c r="BI229">
        <f t="shared" si="252"/>
        <v>47.693644681024445</v>
      </c>
      <c r="BJ229">
        <f t="shared" si="253"/>
        <v>6.810578455452001</v>
      </c>
      <c r="BK229" s="7">
        <f t="shared" si="254"/>
        <v>2.6023102147231553E-2</v>
      </c>
      <c r="BL229" s="8">
        <f>BL$3*temperature!$I339+BL$4*temperature!$I339^2+BL$5*temperature!$I339^6</f>
        <v>-52.9366619726244</v>
      </c>
      <c r="BM229" s="8">
        <f>BM$3*temperature!$I339+BM$4*temperature!$I339^2+BM$5*temperature!$I339^6</f>
        <v>-43.887768535599001</v>
      </c>
      <c r="BN229" s="8">
        <f>BN$3*temperature!$I339+BN$4*temperature!$I339^2+BN$5*temperature!$I339^6</f>
        <v>-36.726478589445563</v>
      </c>
      <c r="BO229" s="8"/>
      <c r="BP229" s="8"/>
      <c r="BQ229" s="8"/>
    </row>
    <row r="230" spans="1:69" x14ac:dyDescent="0.3">
      <c r="A230">
        <f t="shared" si="201"/>
        <v>2184</v>
      </c>
      <c r="B230" s="4">
        <f t="shared" si="202"/>
        <v>1165.3937008020919</v>
      </c>
      <c r="C230" s="4">
        <f t="shared" si="203"/>
        <v>2964.1099080752642</v>
      </c>
      <c r="D230" s="4">
        <f t="shared" si="204"/>
        <v>4369.775767664968</v>
      </c>
      <c r="E230" s="11">
        <f t="shared" si="205"/>
        <v>5.4643095302721625E-7</v>
      </c>
      <c r="F230" s="11">
        <f t="shared" si="206"/>
        <v>1.0765056186538167E-6</v>
      </c>
      <c r="G230" s="11">
        <f t="shared" si="207"/>
        <v>2.1976479268749977E-6</v>
      </c>
      <c r="H230" s="4">
        <f t="shared" si="208"/>
        <v>134215.45706129883</v>
      </c>
      <c r="I230" s="4">
        <f t="shared" si="209"/>
        <v>69642.896170453008</v>
      </c>
      <c r="J230" s="4">
        <f t="shared" si="210"/>
        <v>28334.080688939728</v>
      </c>
      <c r="K230" s="4">
        <f t="shared" si="211"/>
        <v>115167.48114300251</v>
      </c>
      <c r="L230" s="4">
        <f t="shared" si="212"/>
        <v>23495.382536498255</v>
      </c>
      <c r="M230" s="4">
        <f t="shared" si="213"/>
        <v>6484.1040354069055</v>
      </c>
      <c r="N230" s="11">
        <f t="shared" si="214"/>
        <v>-6.3198679758104115E-3</v>
      </c>
      <c r="O230" s="11">
        <f t="shared" si="215"/>
        <v>-1.3596760273932862E-3</v>
      </c>
      <c r="P230" s="11">
        <f t="shared" si="216"/>
        <v>2.8853783882132333E-4</v>
      </c>
      <c r="Q230" s="4">
        <f t="shared" si="217"/>
        <v>2886.8554757629158</v>
      </c>
      <c r="R230" s="4">
        <f t="shared" si="218"/>
        <v>4948.6353836157632</v>
      </c>
      <c r="S230" s="4">
        <f t="shared" si="219"/>
        <v>3389.7404659440472</v>
      </c>
      <c r="T230" s="4">
        <f t="shared" si="220"/>
        <v>21.509113323992423</v>
      </c>
      <c r="U230" s="4">
        <f t="shared" si="221"/>
        <v>71.057288765013936</v>
      </c>
      <c r="V230" s="4">
        <f t="shared" si="222"/>
        <v>119.63474316169501</v>
      </c>
      <c r="W230" s="11">
        <f t="shared" si="223"/>
        <v>-1.0734613539272964E-2</v>
      </c>
      <c r="X230" s="11">
        <f t="shared" si="224"/>
        <v>-1.217998157191269E-2</v>
      </c>
      <c r="Y230" s="11">
        <f t="shared" si="225"/>
        <v>-9.7425357312937999E-3</v>
      </c>
      <c r="Z230" s="4">
        <f t="shared" si="238"/>
        <v>3187.225775349074</v>
      </c>
      <c r="AA230" s="4">
        <f t="shared" si="239"/>
        <v>14429.344118748812</v>
      </c>
      <c r="AB230" s="4">
        <f t="shared" si="240"/>
        <v>41602.89801745033</v>
      </c>
      <c r="AC230" s="12">
        <f t="shared" si="226"/>
        <v>1.1424148474158202</v>
      </c>
      <c r="AD230" s="12">
        <f t="shared" si="227"/>
        <v>3.0277842000725999</v>
      </c>
      <c r="AE230" s="12">
        <f t="shared" si="228"/>
        <v>12.796992117428612</v>
      </c>
      <c r="AF230" s="11">
        <f t="shared" si="229"/>
        <v>-4.0504037456468023E-3</v>
      </c>
      <c r="AG230" s="11">
        <f t="shared" si="230"/>
        <v>2.9673830763510267E-4</v>
      </c>
      <c r="AH230" s="11">
        <f t="shared" si="231"/>
        <v>9.7937136394747881E-3</v>
      </c>
      <c r="AI230" s="1">
        <f t="shared" si="195"/>
        <v>284135.39348844043</v>
      </c>
      <c r="AJ230" s="1">
        <f t="shared" si="196"/>
        <v>140371.72039293</v>
      </c>
      <c r="AK230" s="1">
        <f t="shared" si="197"/>
        <v>56257.418957016947</v>
      </c>
      <c r="AL230" s="10">
        <f t="shared" si="232"/>
        <v>81.55814997119225</v>
      </c>
      <c r="AM230" s="10">
        <f t="shared" si="233"/>
        <v>19.366068032287071</v>
      </c>
      <c r="AN230" s="10">
        <f t="shared" si="234"/>
        <v>6.1497217596802418</v>
      </c>
      <c r="AO230" s="7">
        <f t="shared" si="235"/>
        <v>3.5878652978234954E-3</v>
      </c>
      <c r="AP230" s="7">
        <f t="shared" si="236"/>
        <v>4.519763988223794E-3</v>
      </c>
      <c r="AQ230" s="7">
        <f t="shared" si="237"/>
        <v>4.0999962153129184E-3</v>
      </c>
      <c r="AR230" s="1">
        <f t="shared" si="241"/>
        <v>134215.45706129883</v>
      </c>
      <c r="AS230" s="1">
        <f t="shared" si="242"/>
        <v>69642.896170453008</v>
      </c>
      <c r="AT230" s="1">
        <f t="shared" si="243"/>
        <v>28334.080688939728</v>
      </c>
      <c r="AU230" s="1">
        <f t="shared" si="198"/>
        <v>26843.091412259768</v>
      </c>
      <c r="AV230" s="1">
        <f t="shared" si="199"/>
        <v>13928.579234090603</v>
      </c>
      <c r="AW230" s="1">
        <f t="shared" si="200"/>
        <v>5666.816137787946</v>
      </c>
      <c r="AX230">
        <v>0.05</v>
      </c>
      <c r="AY230">
        <v>0.05</v>
      </c>
      <c r="AZ230">
        <v>0.05</v>
      </c>
      <c r="BA230">
        <f t="shared" si="244"/>
        <v>0.05</v>
      </c>
      <c r="BB230">
        <f t="shared" si="250"/>
        <v>2.5000000000000006E-4</v>
      </c>
      <c r="BC230">
        <f t="shared" si="245"/>
        <v>2.5000000000000006E-4</v>
      </c>
      <c r="BD230">
        <f t="shared" si="246"/>
        <v>2.5000000000000006E-4</v>
      </c>
      <c r="BE230">
        <f t="shared" si="247"/>
        <v>33.553864265324719</v>
      </c>
      <c r="BF230">
        <f t="shared" si="248"/>
        <v>17.410724042613257</v>
      </c>
      <c r="BG230">
        <f t="shared" si="249"/>
        <v>7.0835201722349339</v>
      </c>
      <c r="BH230">
        <f t="shared" si="251"/>
        <v>421.10432872173675</v>
      </c>
      <c r="BI230">
        <f t="shared" si="252"/>
        <v>48.264769068721783</v>
      </c>
      <c r="BJ230">
        <f t="shared" si="253"/>
        <v>6.8106026356757674</v>
      </c>
      <c r="BK230" s="7">
        <f t="shared" si="254"/>
        <v>2.5966147291436398E-2</v>
      </c>
      <c r="BL230" s="8">
        <f>BL$3*temperature!$I340+BL$4*temperature!$I340^2+BL$5*temperature!$I340^6</f>
        <v>-53.351176665762516</v>
      </c>
      <c r="BM230" s="8">
        <f>BM$3*temperature!$I340+BM$4*temperature!$I340^2+BM$5*temperature!$I340^6</f>
        <v>-44.207866351606292</v>
      </c>
      <c r="BN230" s="8">
        <f>BN$3*temperature!$I340+BN$4*temperature!$I340^2+BN$5*temperature!$I340^6</f>
        <v>-36.975666259829666</v>
      </c>
      <c r="BO230" s="8"/>
      <c r="BP230" s="8"/>
      <c r="BQ230" s="8"/>
    </row>
    <row r="231" spans="1:69" x14ac:dyDescent="0.3">
      <c r="A231">
        <f t="shared" si="201"/>
        <v>2185</v>
      </c>
      <c r="B231" s="4">
        <f t="shared" si="202"/>
        <v>1165.394305768923</v>
      </c>
      <c r="C231" s="4">
        <f t="shared" si="203"/>
        <v>2964.1129394121863</v>
      </c>
      <c r="D231" s="4">
        <f t="shared" si="204"/>
        <v>4369.7848907321913</v>
      </c>
      <c r="E231" s="11">
        <f t="shared" si="205"/>
        <v>5.1910940537585537E-7</v>
      </c>
      <c r="F231" s="11">
        <f t="shared" si="206"/>
        <v>1.0226803377211258E-6</v>
      </c>
      <c r="G231" s="11">
        <f t="shared" si="207"/>
        <v>2.0877655305312479E-6</v>
      </c>
      <c r="H231" s="4">
        <f t="shared" si="208"/>
        <v>133357.39253870834</v>
      </c>
      <c r="I231" s="4">
        <f t="shared" si="209"/>
        <v>69544.569385777155</v>
      </c>
      <c r="J231" s="4">
        <f t="shared" si="210"/>
        <v>28341.188349373213</v>
      </c>
      <c r="K231" s="4">
        <f t="shared" si="211"/>
        <v>114431.13449118803</v>
      </c>
      <c r="L231" s="4">
        <f t="shared" si="212"/>
        <v>23462.186093208904</v>
      </c>
      <c r="M231" s="4">
        <f t="shared" si="213"/>
        <v>6485.717045129978</v>
      </c>
      <c r="N231" s="11">
        <f t="shared" si="214"/>
        <v>-6.3937028448175504E-3</v>
      </c>
      <c r="O231" s="11">
        <f t="shared" si="215"/>
        <v>-1.4128922241544162E-3</v>
      </c>
      <c r="P231" s="11">
        <f t="shared" si="216"/>
        <v>2.4876370185689112E-4</v>
      </c>
      <c r="Q231" s="4">
        <f t="shared" si="217"/>
        <v>2837.6081110813143</v>
      </c>
      <c r="R231" s="4">
        <f t="shared" si="218"/>
        <v>4881.459360623443</v>
      </c>
      <c r="S231" s="4">
        <f t="shared" si="219"/>
        <v>3357.5578371617339</v>
      </c>
      <c r="T231" s="4">
        <f t="shared" si="220"/>
        <v>21.278221304886937</v>
      </c>
      <c r="U231" s="4">
        <f t="shared" si="221"/>
        <v>70.191812297305987</v>
      </c>
      <c r="V231" s="4">
        <f t="shared" si="222"/>
        <v>118.46919740173804</v>
      </c>
      <c r="W231" s="11">
        <f t="shared" si="223"/>
        <v>-1.0734613539272964E-2</v>
      </c>
      <c r="X231" s="11">
        <f t="shared" si="224"/>
        <v>-1.217998157191269E-2</v>
      </c>
      <c r="Y231" s="11">
        <f t="shared" si="225"/>
        <v>-9.7425357312937999E-3</v>
      </c>
      <c r="Z231" s="4">
        <f t="shared" si="238"/>
        <v>3120.3969617107773</v>
      </c>
      <c r="AA231" s="4">
        <f t="shared" si="239"/>
        <v>14238.453866438555</v>
      </c>
      <c r="AB231" s="4">
        <f t="shared" si="240"/>
        <v>41613.152531168249</v>
      </c>
      <c r="AC231" s="12">
        <f t="shared" si="226"/>
        <v>1.1377876060387646</v>
      </c>
      <c r="AD231" s="12">
        <f t="shared" si="227"/>
        <v>3.0286826596320138</v>
      </c>
      <c r="AE231" s="12">
        <f t="shared" si="228"/>
        <v>12.922322193673324</v>
      </c>
      <c r="AF231" s="11">
        <f t="shared" si="229"/>
        <v>-4.0504037456468023E-3</v>
      </c>
      <c r="AG231" s="11">
        <f t="shared" si="230"/>
        <v>2.9673830763510267E-4</v>
      </c>
      <c r="AH231" s="11">
        <f t="shared" si="231"/>
        <v>9.7937136394747881E-3</v>
      </c>
      <c r="AI231" s="1">
        <f t="shared" si="195"/>
        <v>282564.94555185619</v>
      </c>
      <c r="AJ231" s="1">
        <f t="shared" si="196"/>
        <v>140263.12758772759</v>
      </c>
      <c r="AK231" s="1">
        <f t="shared" si="197"/>
        <v>56298.493199103199</v>
      </c>
      <c r="AL231" s="10">
        <f t="shared" si="232"/>
        <v>81.847843430668206</v>
      </c>
      <c r="AM231" s="10">
        <f t="shared" si="233"/>
        <v>19.452722788604039</v>
      </c>
      <c r="AN231" s="10">
        <f t="shared" si="234"/>
        <v>6.1746834572607598</v>
      </c>
      <c r="AO231" s="7">
        <f t="shared" si="235"/>
        <v>3.5519866448452606E-3</v>
      </c>
      <c r="AP231" s="7">
        <f t="shared" si="236"/>
        <v>4.4745663483415563E-3</v>
      </c>
      <c r="AQ231" s="7">
        <f t="shared" si="237"/>
        <v>4.0589962531597888E-3</v>
      </c>
      <c r="AR231" s="1">
        <f t="shared" si="241"/>
        <v>133357.39253870834</v>
      </c>
      <c r="AS231" s="1">
        <f t="shared" si="242"/>
        <v>69544.569385777155</v>
      </c>
      <c r="AT231" s="1">
        <f t="shared" si="243"/>
        <v>28341.188349373213</v>
      </c>
      <c r="AU231" s="1">
        <f t="shared" si="198"/>
        <v>26671.478507741671</v>
      </c>
      <c r="AV231" s="1">
        <f t="shared" si="199"/>
        <v>13908.913877155432</v>
      </c>
      <c r="AW231" s="1">
        <f t="shared" si="200"/>
        <v>5668.237669874643</v>
      </c>
      <c r="AX231">
        <v>0.05</v>
      </c>
      <c r="AY231">
        <v>0.05</v>
      </c>
      <c r="AZ231">
        <v>0.05</v>
      </c>
      <c r="BA231">
        <f t="shared" si="244"/>
        <v>5.000000000000001E-2</v>
      </c>
      <c r="BB231">
        <f t="shared" si="250"/>
        <v>2.5000000000000006E-4</v>
      </c>
      <c r="BC231">
        <f t="shared" si="245"/>
        <v>2.5000000000000006E-4</v>
      </c>
      <c r="BD231">
        <f t="shared" si="246"/>
        <v>2.5000000000000006E-4</v>
      </c>
      <c r="BE231">
        <f t="shared" si="247"/>
        <v>33.339348134677095</v>
      </c>
      <c r="BF231">
        <f t="shared" si="248"/>
        <v>17.386142346444291</v>
      </c>
      <c r="BG231">
        <f t="shared" si="249"/>
        <v>7.0852970873433048</v>
      </c>
      <c r="BH231">
        <f t="shared" si="251"/>
        <v>427.37316493730441</v>
      </c>
      <c r="BI231">
        <f t="shared" si="252"/>
        <v>48.84278169394544</v>
      </c>
      <c r="BJ231">
        <f t="shared" si="253"/>
        <v>6.8106323663283312</v>
      </c>
      <c r="BK231" s="7">
        <f t="shared" si="254"/>
        <v>2.5910156160684233E-2</v>
      </c>
      <c r="BL231" s="8">
        <f>BL$3*temperature!$I341+BL$4*temperature!$I341^2+BL$5*temperature!$I341^6</f>
        <v>-53.763037095313464</v>
      </c>
      <c r="BM231" s="8">
        <f>BM$3*temperature!$I341+BM$4*temperature!$I341^2+BM$5*temperature!$I341^6</f>
        <v>-44.525864648013226</v>
      </c>
      <c r="BN231" s="8">
        <f>BN$3*temperature!$I341+BN$4*temperature!$I341^2+BN$5*temperature!$I341^6</f>
        <v>-37.223177091503871</v>
      </c>
      <c r="BO231" s="8"/>
      <c r="BP231" s="8"/>
      <c r="BQ231" s="8"/>
    </row>
    <row r="232" spans="1:69" x14ac:dyDescent="0.3">
      <c r="A232">
        <f t="shared" si="201"/>
        <v>2186</v>
      </c>
      <c r="B232" s="4">
        <f t="shared" si="202"/>
        <v>1165.3948804877107</v>
      </c>
      <c r="C232" s="4">
        <f t="shared" si="203"/>
        <v>2964.1158191852069</v>
      </c>
      <c r="D232" s="4">
        <f t="shared" si="204"/>
        <v>4369.7935576641485</v>
      </c>
      <c r="E232" s="11">
        <f t="shared" si="205"/>
        <v>4.9315393510706261E-7</v>
      </c>
      <c r="F232" s="11">
        <f t="shared" si="206"/>
        <v>9.7154632083506949E-7</v>
      </c>
      <c r="G232" s="11">
        <f t="shared" si="207"/>
        <v>1.9833772540046856E-6</v>
      </c>
      <c r="H232" s="4">
        <f t="shared" si="208"/>
        <v>132495.06567788019</v>
      </c>
      <c r="I232" s="4">
        <f t="shared" si="209"/>
        <v>69442.74550614717</v>
      </c>
      <c r="J232" s="4">
        <f t="shared" si="210"/>
        <v>28347.19011155274</v>
      </c>
      <c r="K232" s="4">
        <f t="shared" si="211"/>
        <v>113691.13413509403</v>
      </c>
      <c r="L232" s="4">
        <f t="shared" si="212"/>
        <v>23427.811105315035</v>
      </c>
      <c r="M232" s="4">
        <f t="shared" si="213"/>
        <v>6487.0776473718797</v>
      </c>
      <c r="N232" s="11">
        <f t="shared" si="214"/>
        <v>-6.4667746185019803E-3</v>
      </c>
      <c r="O232" s="11">
        <f t="shared" si="215"/>
        <v>-1.4651229752123962E-3</v>
      </c>
      <c r="P232" s="11">
        <f t="shared" si="216"/>
        <v>2.0978439738184029E-4</v>
      </c>
      <c r="Q232" s="4">
        <f t="shared" si="217"/>
        <v>2788.9956699324448</v>
      </c>
      <c r="R232" s="4">
        <f t="shared" si="218"/>
        <v>4814.94312571716</v>
      </c>
      <c r="S232" s="4">
        <f t="shared" si="219"/>
        <v>3325.5508067354817</v>
      </c>
      <c r="T232" s="4">
        <f t="shared" si="220"/>
        <v>21.04980782237585</v>
      </c>
      <c r="U232" s="4">
        <f t="shared" si="221"/>
        <v>69.336877317025639</v>
      </c>
      <c r="V232" s="4">
        <f t="shared" si="222"/>
        <v>117.31500701299392</v>
      </c>
      <c r="W232" s="11">
        <f t="shared" si="223"/>
        <v>-1.0734613539272964E-2</v>
      </c>
      <c r="X232" s="11">
        <f t="shared" si="224"/>
        <v>-1.217998157191269E-2</v>
      </c>
      <c r="Y232" s="11">
        <f t="shared" si="225"/>
        <v>-9.7425357312937999E-3</v>
      </c>
      <c r="Z232" s="4">
        <f t="shared" si="238"/>
        <v>3054.742313680425</v>
      </c>
      <c r="AA232" s="4">
        <f t="shared" si="239"/>
        <v>14049.339493754174</v>
      </c>
      <c r="AB232" s="4">
        <f t="shared" si="240"/>
        <v>41621.74994134115</v>
      </c>
      <c r="AC232" s="12">
        <f t="shared" si="226"/>
        <v>1.1331791068575148</v>
      </c>
      <c r="AD232" s="12">
        <f t="shared" si="227"/>
        <v>3.0295813857987968</v>
      </c>
      <c r="AE232" s="12">
        <f t="shared" si="228"/>
        <v>13.04887971679519</v>
      </c>
      <c r="AF232" s="11">
        <f t="shared" si="229"/>
        <v>-4.0504037456468023E-3</v>
      </c>
      <c r="AG232" s="11">
        <f t="shared" si="230"/>
        <v>2.9673830763510267E-4</v>
      </c>
      <c r="AH232" s="11">
        <f t="shared" si="231"/>
        <v>9.7937136394747881E-3</v>
      </c>
      <c r="AI232" s="1">
        <f t="shared" si="195"/>
        <v>280979.92950441223</v>
      </c>
      <c r="AJ232" s="1">
        <f t="shared" si="196"/>
        <v>140145.72870611027</v>
      </c>
      <c r="AK232" s="1">
        <f t="shared" si="197"/>
        <v>56336.881549067526</v>
      </c>
      <c r="AL232" s="10">
        <f t="shared" si="232"/>
        <v>82.135658652975579</v>
      </c>
      <c r="AM232" s="10">
        <f t="shared" si="233"/>
        <v>19.538894862389807</v>
      </c>
      <c r="AN232" s="10">
        <f t="shared" si="234"/>
        <v>6.1994958441080534</v>
      </c>
      <c r="AO232" s="7">
        <f t="shared" si="235"/>
        <v>3.5164667783968077E-3</v>
      </c>
      <c r="AP232" s="7">
        <f t="shared" si="236"/>
        <v>4.4298206848581408E-3</v>
      </c>
      <c r="AQ232" s="7">
        <f t="shared" si="237"/>
        <v>4.0184062906281912E-3</v>
      </c>
      <c r="AR232" s="1">
        <f t="shared" si="241"/>
        <v>132495.06567788019</v>
      </c>
      <c r="AS232" s="1">
        <f t="shared" si="242"/>
        <v>69442.74550614717</v>
      </c>
      <c r="AT232" s="1">
        <f t="shared" si="243"/>
        <v>28347.19011155274</v>
      </c>
      <c r="AU232" s="1">
        <f t="shared" si="198"/>
        <v>26499.013135576039</v>
      </c>
      <c r="AV232" s="1">
        <f t="shared" si="199"/>
        <v>13888.549101229435</v>
      </c>
      <c r="AW232" s="1">
        <f t="shared" si="200"/>
        <v>5669.4380223105481</v>
      </c>
      <c r="AX232">
        <v>0.05</v>
      </c>
      <c r="AY232">
        <v>0.05</v>
      </c>
      <c r="AZ232">
        <v>0.05</v>
      </c>
      <c r="BA232">
        <f t="shared" si="244"/>
        <v>0.05</v>
      </c>
      <c r="BB232">
        <f t="shared" si="250"/>
        <v>2.5000000000000006E-4</v>
      </c>
      <c r="BC232">
        <f t="shared" si="245"/>
        <v>2.5000000000000006E-4</v>
      </c>
      <c r="BD232">
        <f t="shared" si="246"/>
        <v>2.5000000000000006E-4</v>
      </c>
      <c r="BE232">
        <f t="shared" si="247"/>
        <v>33.123766419470059</v>
      </c>
      <c r="BF232">
        <f t="shared" si="248"/>
        <v>17.360686376536798</v>
      </c>
      <c r="BG232">
        <f t="shared" si="249"/>
        <v>7.0867975278881863</v>
      </c>
      <c r="BH232">
        <f t="shared" si="251"/>
        <v>433.73565450843887</v>
      </c>
      <c r="BI232">
        <f t="shared" si="252"/>
        <v>49.427765296026124</v>
      </c>
      <c r="BJ232">
        <f t="shared" si="253"/>
        <v>6.810667535964571</v>
      </c>
      <c r="BK232" s="7">
        <f t="shared" si="254"/>
        <v>2.5855110078208149E-2</v>
      </c>
      <c r="BL232" s="8">
        <f>BL$3*temperature!$I342+BL$4*temperature!$I342^2+BL$5*temperature!$I342^6</f>
        <v>-54.172239766334101</v>
      </c>
      <c r="BM232" s="8">
        <f>BM$3*temperature!$I342+BM$4*temperature!$I342^2+BM$5*temperature!$I342^6</f>
        <v>-44.841762215008771</v>
      </c>
      <c r="BN232" s="8">
        <f>BN$3*temperature!$I342+BN$4*temperature!$I342^2+BN$5*temperature!$I342^6</f>
        <v>-37.46901141009247</v>
      </c>
      <c r="BO232" s="8"/>
      <c r="BP232" s="8"/>
      <c r="BQ232" s="8"/>
    </row>
    <row r="233" spans="1:69" x14ac:dyDescent="0.3">
      <c r="A233">
        <f t="shared" si="201"/>
        <v>2187</v>
      </c>
      <c r="B233" s="4">
        <f t="shared" si="202"/>
        <v>1165.3954264708282</v>
      </c>
      <c r="C233" s="4">
        <f t="shared" si="203"/>
        <v>2964.1185549722345</v>
      </c>
      <c r="D233" s="4">
        <f t="shared" si="204"/>
        <v>4369.8017912658379</v>
      </c>
      <c r="E233" s="11">
        <f t="shared" si="205"/>
        <v>4.6849623835170947E-7</v>
      </c>
      <c r="F233" s="11">
        <f t="shared" si="206"/>
        <v>9.2296900479331592E-7</v>
      </c>
      <c r="G233" s="11">
        <f t="shared" si="207"/>
        <v>1.8842083913044511E-6</v>
      </c>
      <c r="H233" s="4">
        <f t="shared" si="208"/>
        <v>131628.72817777033</v>
      </c>
      <c r="I233" s="4">
        <f t="shared" si="209"/>
        <v>69337.507440944493</v>
      </c>
      <c r="J233" s="4">
        <f t="shared" si="210"/>
        <v>28352.107455035566</v>
      </c>
      <c r="K233" s="4">
        <f t="shared" si="211"/>
        <v>112947.69585322826</v>
      </c>
      <c r="L233" s="4">
        <f t="shared" si="212"/>
        <v>23392.285482182404</v>
      </c>
      <c r="M233" s="4">
        <f t="shared" si="213"/>
        <v>6488.190725653616</v>
      </c>
      <c r="N233" s="11">
        <f t="shared" si="214"/>
        <v>-6.539105159971248E-3</v>
      </c>
      <c r="O233" s="11">
        <f t="shared" si="215"/>
        <v>-1.516386783764534E-3</v>
      </c>
      <c r="P233" s="11">
        <f t="shared" si="216"/>
        <v>1.715839307376843E-4</v>
      </c>
      <c r="Q233" s="4">
        <f t="shared" si="217"/>
        <v>2741.0164003325071</v>
      </c>
      <c r="R233" s="4">
        <f t="shared" si="218"/>
        <v>4749.0892042095893</v>
      </c>
      <c r="S233" s="4">
        <f t="shared" si="219"/>
        <v>3293.7227671034693</v>
      </c>
      <c r="T233" s="4">
        <f t="shared" si="220"/>
        <v>20.82384627032668</v>
      </c>
      <c r="U233" s="4">
        <f t="shared" si="221"/>
        <v>68.492355429050292</v>
      </c>
      <c r="V233" s="4">
        <f t="shared" si="222"/>
        <v>116.17206136535285</v>
      </c>
      <c r="W233" s="11">
        <f t="shared" si="223"/>
        <v>-1.0734613539272964E-2</v>
      </c>
      <c r="X233" s="11">
        <f t="shared" si="224"/>
        <v>-1.217998157191269E-2</v>
      </c>
      <c r="Y233" s="11">
        <f t="shared" si="225"/>
        <v>-9.7425357312937999E-3</v>
      </c>
      <c r="Z233" s="4">
        <f t="shared" si="238"/>
        <v>2990.2490682926273</v>
      </c>
      <c r="AA233" s="4">
        <f t="shared" si="239"/>
        <v>13862.011133470905</v>
      </c>
      <c r="AB233" s="4">
        <f t="shared" si="240"/>
        <v>41628.722463744372</v>
      </c>
      <c r="AC233" s="12">
        <f t="shared" si="226"/>
        <v>1.1285892739586103</v>
      </c>
      <c r="AD233" s="12">
        <f t="shared" si="227"/>
        <v>3.0304803786520615</v>
      </c>
      <c r="AE233" s="12">
        <f t="shared" si="228"/>
        <v>13.176676708057432</v>
      </c>
      <c r="AF233" s="11">
        <f t="shared" si="229"/>
        <v>-4.0504037456468023E-3</v>
      </c>
      <c r="AG233" s="11">
        <f t="shared" si="230"/>
        <v>2.9673830763510267E-4</v>
      </c>
      <c r="AH233" s="11">
        <f t="shared" si="231"/>
        <v>9.7937136394747881E-3</v>
      </c>
      <c r="AI233" s="1">
        <f t="shared" si="195"/>
        <v>279380.94968954707</v>
      </c>
      <c r="AJ233" s="1">
        <f t="shared" si="196"/>
        <v>140019.70493672867</v>
      </c>
      <c r="AK233" s="1">
        <f t="shared" si="197"/>
        <v>56372.631416471319</v>
      </c>
      <c r="AL233" s="10">
        <f t="shared" si="232"/>
        <v>82.421597694800752</v>
      </c>
      <c r="AM233" s="10">
        <f t="shared" si="233"/>
        <v>19.624583125004282</v>
      </c>
      <c r="AN233" s="10">
        <f t="shared" si="234"/>
        <v>6.2241588162757528</v>
      </c>
      <c r="AO233" s="7">
        <f t="shared" si="235"/>
        <v>3.4813021106128396E-3</v>
      </c>
      <c r="AP233" s="7">
        <f t="shared" si="236"/>
        <v>4.3855224780095592E-3</v>
      </c>
      <c r="AQ233" s="7">
        <f t="shared" si="237"/>
        <v>3.978222227721909E-3</v>
      </c>
      <c r="AR233" s="1">
        <f t="shared" si="241"/>
        <v>131628.72817777033</v>
      </c>
      <c r="AS233" s="1">
        <f t="shared" si="242"/>
        <v>69337.507440944493</v>
      </c>
      <c r="AT233" s="1">
        <f t="shared" si="243"/>
        <v>28352.107455035566</v>
      </c>
      <c r="AU233" s="1">
        <f t="shared" si="198"/>
        <v>26325.745635554067</v>
      </c>
      <c r="AV233" s="1">
        <f t="shared" si="199"/>
        <v>13867.5014881889</v>
      </c>
      <c r="AW233" s="1">
        <f t="shared" si="200"/>
        <v>5670.4214910071132</v>
      </c>
      <c r="AX233">
        <v>0.05</v>
      </c>
      <c r="AY233">
        <v>0.05</v>
      </c>
      <c r="AZ233">
        <v>0.05</v>
      </c>
      <c r="BA233">
        <f t="shared" si="244"/>
        <v>0.05</v>
      </c>
      <c r="BB233">
        <f t="shared" si="250"/>
        <v>2.5000000000000006E-4</v>
      </c>
      <c r="BC233">
        <f t="shared" si="245"/>
        <v>2.5000000000000006E-4</v>
      </c>
      <c r="BD233">
        <f t="shared" si="246"/>
        <v>2.5000000000000006E-4</v>
      </c>
      <c r="BE233">
        <f t="shared" si="247"/>
        <v>32.907182044442592</v>
      </c>
      <c r="BF233">
        <f t="shared" si="248"/>
        <v>17.334376860236127</v>
      </c>
      <c r="BG233">
        <f t="shared" si="249"/>
        <v>7.088026863758893</v>
      </c>
      <c r="BH233">
        <f t="shared" si="251"/>
        <v>440.19319184313883</v>
      </c>
      <c r="BI233">
        <f t="shared" si="252"/>
        <v>50.019803600881332</v>
      </c>
      <c r="BJ233">
        <f t="shared" si="253"/>
        <v>6.8107080345134827</v>
      </c>
      <c r="BK233" s="7">
        <f t="shared" si="254"/>
        <v>2.5800990466858659E-2</v>
      </c>
      <c r="BL233" s="8">
        <f>BL$3*temperature!$I343+BL$4*temperature!$I343^2+BL$5*temperature!$I343^6</f>
        <v>-54.578782280096597</v>
      </c>
      <c r="BM233" s="8">
        <f>BM$3*temperature!$I343+BM$4*temperature!$I343^2+BM$5*temperature!$I343^6</f>
        <v>-45.15555865472615</v>
      </c>
      <c r="BN233" s="8">
        <f>BN$3*temperature!$I343+BN$4*temperature!$I343^2+BN$5*temperature!$I343^6</f>
        <v>-37.713170143865042</v>
      </c>
      <c r="BO233" s="8"/>
      <c r="BP233" s="8"/>
      <c r="BQ233" s="8"/>
    </row>
    <row r="234" spans="1:69" x14ac:dyDescent="0.3">
      <c r="A234">
        <f t="shared" si="201"/>
        <v>2188</v>
      </c>
      <c r="B234" s="4">
        <f t="shared" si="202"/>
        <v>1165.3959451550329</v>
      </c>
      <c r="C234" s="4">
        <f t="shared" si="203"/>
        <v>2964.1211539723099</v>
      </c>
      <c r="D234" s="4">
        <f t="shared" si="204"/>
        <v>4369.8096132021819</v>
      </c>
      <c r="E234" s="11">
        <f t="shared" si="205"/>
        <v>4.4507142643412396E-7</v>
      </c>
      <c r="F234" s="11">
        <f t="shared" si="206"/>
        <v>8.768205545536501E-7</v>
      </c>
      <c r="G234" s="11">
        <f t="shared" si="207"/>
        <v>1.7899979717392285E-6</v>
      </c>
      <c r="H234" s="4">
        <f t="shared" si="208"/>
        <v>130758.62619216235</v>
      </c>
      <c r="I234" s="4">
        <f t="shared" si="209"/>
        <v>69228.93693104136</v>
      </c>
      <c r="J234" s="4">
        <f t="shared" si="210"/>
        <v>28355.961548071424</v>
      </c>
      <c r="K234" s="4">
        <f t="shared" si="211"/>
        <v>112201.03067611711</v>
      </c>
      <c r="L234" s="4">
        <f t="shared" si="212"/>
        <v>23355.636741860413</v>
      </c>
      <c r="M234" s="4">
        <f t="shared" si="213"/>
        <v>6489.061093737736</v>
      </c>
      <c r="N234" s="11">
        <f t="shared" si="214"/>
        <v>-6.6107163273292358E-3</v>
      </c>
      <c r="O234" s="11">
        <f t="shared" si="215"/>
        <v>-1.5667019945487803E-3</v>
      </c>
      <c r="P234" s="11">
        <f t="shared" si="216"/>
        <v>1.3414650106979842E-4</v>
      </c>
      <c r="Q234" s="4">
        <f t="shared" si="217"/>
        <v>2693.668277649409</v>
      </c>
      <c r="R234" s="4">
        <f t="shared" si="218"/>
        <v>4683.8997086529453</v>
      </c>
      <c r="S234" s="4">
        <f t="shared" si="219"/>
        <v>3262.0769311858503</v>
      </c>
      <c r="T234" s="4">
        <f t="shared" si="220"/>
        <v>20.600310328213492</v>
      </c>
      <c r="U234" s="4">
        <f t="shared" si="221"/>
        <v>67.658119802107564</v>
      </c>
      <c r="V234" s="4">
        <f t="shared" si="222"/>
        <v>115.04025090652284</v>
      </c>
      <c r="W234" s="11">
        <f t="shared" si="223"/>
        <v>-1.0734613539272964E-2</v>
      </c>
      <c r="X234" s="11">
        <f t="shared" si="224"/>
        <v>-1.217998157191269E-2</v>
      </c>
      <c r="Y234" s="11">
        <f t="shared" si="225"/>
        <v>-9.7425357312937999E-3</v>
      </c>
      <c r="Z234" s="4">
        <f t="shared" si="238"/>
        <v>2926.9042662951347</v>
      </c>
      <c r="AA234" s="4">
        <f t="shared" si="239"/>
        <v>13676.477698274646</v>
      </c>
      <c r="AB234" s="4">
        <f t="shared" si="240"/>
        <v>41634.101855964225</v>
      </c>
      <c r="AC234" s="12">
        <f t="shared" si="226"/>
        <v>1.1240180317360715</v>
      </c>
      <c r="AD234" s="12">
        <f t="shared" si="227"/>
        <v>3.0313796382709444</v>
      </c>
      <c r="AE234" s="12">
        <f t="shared" si="228"/>
        <v>13.305725306456084</v>
      </c>
      <c r="AF234" s="11">
        <f t="shared" si="229"/>
        <v>-4.0504037456468023E-3</v>
      </c>
      <c r="AG234" s="11">
        <f t="shared" si="230"/>
        <v>2.9673830763510267E-4</v>
      </c>
      <c r="AH234" s="11">
        <f t="shared" si="231"/>
        <v>9.7937136394747881E-3</v>
      </c>
      <c r="AI234" s="1">
        <f t="shared" si="195"/>
        <v>277768.6003561464</v>
      </c>
      <c r="AJ234" s="1">
        <f t="shared" si="196"/>
        <v>139885.23593124471</v>
      </c>
      <c r="AK234" s="1">
        <f t="shared" si="197"/>
        <v>56405.789765831301</v>
      </c>
      <c r="AL234" s="10">
        <f t="shared" si="232"/>
        <v>82.705662831995596</v>
      </c>
      <c r="AM234" s="10">
        <f t="shared" si="233"/>
        <v>19.709786534916393</v>
      </c>
      <c r="AN234" s="10">
        <f t="shared" si="234"/>
        <v>6.2486722923580151</v>
      </c>
      <c r="AO234" s="7">
        <f t="shared" si="235"/>
        <v>3.4464890895067111E-3</v>
      </c>
      <c r="AP234" s="7">
        <f t="shared" si="236"/>
        <v>4.3416672532294639E-3</v>
      </c>
      <c r="AQ234" s="7">
        <f t="shared" si="237"/>
        <v>3.9384400054446895E-3</v>
      </c>
      <c r="AR234" s="1">
        <f t="shared" si="241"/>
        <v>130758.62619216235</v>
      </c>
      <c r="AS234" s="1">
        <f t="shared" si="242"/>
        <v>69228.93693104136</v>
      </c>
      <c r="AT234" s="1">
        <f t="shared" si="243"/>
        <v>28355.961548071424</v>
      </c>
      <c r="AU234" s="1">
        <f t="shared" si="198"/>
        <v>26151.725238432471</v>
      </c>
      <c r="AV234" s="1">
        <f t="shared" si="199"/>
        <v>13845.787386208272</v>
      </c>
      <c r="AW234" s="1">
        <f t="shared" si="200"/>
        <v>5671.1923096142855</v>
      </c>
      <c r="AX234">
        <v>0.05</v>
      </c>
      <c r="AY234">
        <v>0.05</v>
      </c>
      <c r="AZ234">
        <v>0.05</v>
      </c>
      <c r="BA234">
        <f t="shared" si="244"/>
        <v>0.05</v>
      </c>
      <c r="BB234">
        <f t="shared" si="250"/>
        <v>2.5000000000000006E-4</v>
      </c>
      <c r="BC234">
        <f t="shared" si="245"/>
        <v>2.5000000000000006E-4</v>
      </c>
      <c r="BD234">
        <f t="shared" si="246"/>
        <v>2.5000000000000006E-4</v>
      </c>
      <c r="BE234">
        <f t="shared" si="247"/>
        <v>32.689656548040595</v>
      </c>
      <c r="BF234">
        <f t="shared" si="248"/>
        <v>17.307234232760344</v>
      </c>
      <c r="BG234">
        <f t="shared" si="249"/>
        <v>7.0889903870178577</v>
      </c>
      <c r="BH234">
        <f t="shared" si="251"/>
        <v>446.74719189799879</v>
      </c>
      <c r="BI234">
        <f t="shared" si="252"/>
        <v>50.618981333018901</v>
      </c>
      <c r="BJ234">
        <f t="shared" si="253"/>
        <v>6.8107537532983535</v>
      </c>
      <c r="BK234" s="7">
        <f t="shared" si="254"/>
        <v>2.5747778856056697E-2</v>
      </c>
      <c r="BL234" s="8">
        <f>BL$3*temperature!$I344+BL$4*temperature!$I344^2+BL$5*temperature!$I344^6</f>
        <v>-54.982663299164741</v>
      </c>
      <c r="BM234" s="8">
        <f>BM$3*temperature!$I344+BM$4*temperature!$I344^2+BM$5*temperature!$I344^6</f>
        <v>-45.467254354739815</v>
      </c>
      <c r="BN234" s="8">
        <f>BN$3*temperature!$I344+BN$4*temperature!$I344^2+BN$5*temperature!$I344^6</f>
        <v>-37.955654803501069</v>
      </c>
      <c r="BO234" s="8"/>
      <c r="BP234" s="8"/>
      <c r="BQ234" s="8"/>
    </row>
    <row r="235" spans="1:69" x14ac:dyDescent="0.3">
      <c r="A235">
        <f t="shared" si="201"/>
        <v>2189</v>
      </c>
      <c r="B235" s="4">
        <f t="shared" si="202"/>
        <v>1165.3964379052468</v>
      </c>
      <c r="C235" s="4">
        <f t="shared" si="203"/>
        <v>2964.1236230245463</v>
      </c>
      <c r="D235" s="4">
        <f t="shared" si="204"/>
        <v>4369.8170440550093</v>
      </c>
      <c r="E235" s="11">
        <f t="shared" si="205"/>
        <v>4.2281785511241776E-7</v>
      </c>
      <c r="F235" s="11">
        <f t="shared" si="206"/>
        <v>8.3297952682596752E-7</v>
      </c>
      <c r="G235" s="11">
        <f t="shared" si="207"/>
        <v>1.700498073152267E-6</v>
      </c>
      <c r="H235" s="4">
        <f t="shared" si="208"/>
        <v>129885.00035434151</v>
      </c>
      <c r="I235" s="4">
        <f t="shared" si="209"/>
        <v>69117.114533784625</v>
      </c>
      <c r="J235" s="4">
        <f t="shared" si="210"/>
        <v>28358.773244929947</v>
      </c>
      <c r="K235" s="4">
        <f t="shared" si="211"/>
        <v>111451.34490697824</v>
      </c>
      <c r="L235" s="4">
        <f t="shared" si="212"/>
        <v>23317.892005886915</v>
      </c>
      <c r="M235" s="4">
        <f t="shared" si="213"/>
        <v>6489.6934949510332</v>
      </c>
      <c r="N235" s="11">
        <f t="shared" si="214"/>
        <v>-6.6816299691839776E-3</v>
      </c>
      <c r="O235" s="11">
        <f t="shared" si="215"/>
        <v>-1.6160867884131846E-3</v>
      </c>
      <c r="P235" s="11">
        <f t="shared" si="216"/>
        <v>9.7456504748905104E-5</v>
      </c>
      <c r="Q235" s="4">
        <f t="shared" si="217"/>
        <v>2646.949016762645</v>
      </c>
      <c r="R235" s="4">
        <f t="shared" si="218"/>
        <v>4619.3763533698575</v>
      </c>
      <c r="S235" s="4">
        <f t="shared" si="219"/>
        <v>3230.6163371334574</v>
      </c>
      <c r="T235" s="4">
        <f t="shared" si="220"/>
        <v>20.379173958051027</v>
      </c>
      <c r="U235" s="4">
        <f t="shared" si="221"/>
        <v>66.834045149727629</v>
      </c>
      <c r="V235" s="4">
        <f t="shared" si="222"/>
        <v>113.91946715152903</v>
      </c>
      <c r="W235" s="11">
        <f t="shared" si="223"/>
        <v>-1.0734613539272964E-2</v>
      </c>
      <c r="X235" s="11">
        <f t="shared" si="224"/>
        <v>-1.217998157191269E-2</v>
      </c>
      <c r="Y235" s="11">
        <f t="shared" si="225"/>
        <v>-9.7425357312937999E-3</v>
      </c>
      <c r="Z235" s="4">
        <f t="shared" si="238"/>
        <v>2864.6947707261429</v>
      </c>
      <c r="AA235" s="4">
        <f t="shared" si="239"/>
        <v>13492.746921442069</v>
      </c>
      <c r="AB235" s="4">
        <f t="shared" si="240"/>
        <v>41637.919412862349</v>
      </c>
      <c r="AC235" s="12">
        <f t="shared" si="226"/>
        <v>1.1194653048901533</v>
      </c>
      <c r="AD235" s="12">
        <f t="shared" si="227"/>
        <v>3.0322791647346046</v>
      </c>
      <c r="AE235" s="12">
        <f t="shared" si="228"/>
        <v>13.436037769873028</v>
      </c>
      <c r="AF235" s="11">
        <f t="shared" si="229"/>
        <v>-4.0504037456468023E-3</v>
      </c>
      <c r="AG235" s="11">
        <f t="shared" si="230"/>
        <v>2.9673830763510267E-4</v>
      </c>
      <c r="AH235" s="11">
        <f t="shared" si="231"/>
        <v>9.7937136394747881E-3</v>
      </c>
      <c r="AI235" s="1">
        <f t="shared" si="195"/>
        <v>276143.46555896424</v>
      </c>
      <c r="AJ235" s="1">
        <f t="shared" si="196"/>
        <v>139742.49972432852</v>
      </c>
      <c r="AK235" s="1">
        <f t="shared" si="197"/>
        <v>56436.403098862458</v>
      </c>
      <c r="AL235" s="10">
        <f t="shared" si="232"/>
        <v>82.987856554940592</v>
      </c>
      <c r="AM235" s="10">
        <f t="shared" si="233"/>
        <v>19.794504136335515</v>
      </c>
      <c r="AN235" s="10">
        <f t="shared" si="234"/>
        <v>6.2730362130857795</v>
      </c>
      <c r="AO235" s="7">
        <f t="shared" si="235"/>
        <v>3.4120241986116441E-3</v>
      </c>
      <c r="AP235" s="7">
        <f t="shared" si="236"/>
        <v>4.2982505806971692E-3</v>
      </c>
      <c r="AQ235" s="7">
        <f t="shared" si="237"/>
        <v>3.8990556053902425E-3</v>
      </c>
      <c r="AR235" s="1">
        <f t="shared" si="241"/>
        <v>129885.00035434151</v>
      </c>
      <c r="AS235" s="1">
        <f t="shared" si="242"/>
        <v>69117.114533784625</v>
      </c>
      <c r="AT235" s="1">
        <f t="shared" si="243"/>
        <v>28358.773244929947</v>
      </c>
      <c r="AU235" s="1">
        <f t="shared" si="198"/>
        <v>25977.000070868304</v>
      </c>
      <c r="AV235" s="1">
        <f t="shared" si="199"/>
        <v>13823.422906756925</v>
      </c>
      <c r="AW235" s="1">
        <f t="shared" si="200"/>
        <v>5671.7546489859897</v>
      </c>
      <c r="AX235">
        <v>0.05</v>
      </c>
      <c r="AY235">
        <v>0.05</v>
      </c>
      <c r="AZ235">
        <v>0.05</v>
      </c>
      <c r="BA235">
        <f t="shared" si="244"/>
        <v>4.9999999999999996E-2</v>
      </c>
      <c r="BB235">
        <f t="shared" si="250"/>
        <v>2.5000000000000006E-4</v>
      </c>
      <c r="BC235">
        <f t="shared" si="245"/>
        <v>2.5000000000000006E-4</v>
      </c>
      <c r="BD235">
        <f t="shared" si="246"/>
        <v>2.5000000000000006E-4</v>
      </c>
      <c r="BE235">
        <f t="shared" si="247"/>
        <v>32.471250088585386</v>
      </c>
      <c r="BF235">
        <f t="shared" si="248"/>
        <v>17.279278633446161</v>
      </c>
      <c r="BG235">
        <f t="shared" si="249"/>
        <v>7.0896933112324882</v>
      </c>
      <c r="BH235">
        <f t="shared" si="251"/>
        <v>453.3990904776856</v>
      </c>
      <c r="BI235">
        <f t="shared" si="252"/>
        <v>51.225384227689631</v>
      </c>
      <c r="BJ235">
        <f t="shared" si="253"/>
        <v>6.8108045850556262</v>
      </c>
      <c r="BK235" s="7">
        <f t="shared" si="254"/>
        <v>2.5695456888520124E-2</v>
      </c>
      <c r="BL235" s="8">
        <f>BL$3*temperature!$I345+BL$4*temperature!$I345^2+BL$5*temperature!$I345^6</f>
        <v>-55.383882512846711</v>
      </c>
      <c r="BM235" s="8">
        <f>BM$3*temperature!$I345+BM$4*temperature!$I345^2+BM$5*temperature!$I345^6</f>
        <v>-45.776850461863454</v>
      </c>
      <c r="BN235" s="8">
        <f>BN$3*temperature!$I345+BN$4*temperature!$I345^2+BN$5*temperature!$I345^6</f>
        <v>-38.196467462097672</v>
      </c>
      <c r="BO235" s="8"/>
      <c r="BP235" s="8"/>
      <c r="BQ235" s="8"/>
    </row>
    <row r="236" spans="1:69" x14ac:dyDescent="0.3">
      <c r="A236">
        <f t="shared" si="201"/>
        <v>2190</v>
      </c>
      <c r="B236" s="4">
        <f t="shared" si="202"/>
        <v>1165.396906018148</v>
      </c>
      <c r="C236" s="4">
        <f t="shared" si="203"/>
        <v>2964.1259686261246</v>
      </c>
      <c r="D236" s="4">
        <f t="shared" si="204"/>
        <v>4369.8241033771992</v>
      </c>
      <c r="E236" s="11">
        <f t="shared" si="205"/>
        <v>4.0167696235679688E-7</v>
      </c>
      <c r="F236" s="11">
        <f t="shared" si="206"/>
        <v>7.9133055048466909E-7</v>
      </c>
      <c r="G236" s="11">
        <f t="shared" si="207"/>
        <v>1.6154731694946537E-6</v>
      </c>
      <c r="H236" s="4">
        <f t="shared" si="208"/>
        <v>129008.08580666498</v>
      </c>
      <c r="I236" s="4">
        <f t="shared" si="209"/>
        <v>69002.11960993601</v>
      </c>
      <c r="J236" s="4">
        <f t="shared" si="210"/>
        <v>28360.563083694044</v>
      </c>
      <c r="K236" s="4">
        <f t="shared" si="211"/>
        <v>110698.84014661699</v>
      </c>
      <c r="L236" s="4">
        <f t="shared" si="212"/>
        <v>23279.077994758285</v>
      </c>
      <c r="M236" s="4">
        <f t="shared" si="213"/>
        <v>6490.0926016165522</v>
      </c>
      <c r="N236" s="11">
        <f t="shared" si="214"/>
        <v>-6.7518679203855125E-3</v>
      </c>
      <c r="O236" s="11">
        <f t="shared" si="215"/>
        <v>-1.6645591770830803E-3</v>
      </c>
      <c r="P236" s="11">
        <f t="shared" si="216"/>
        <v>6.149853854098275E-5</v>
      </c>
      <c r="Q236" s="4">
        <f t="shared" si="217"/>
        <v>2600.8560839645415</v>
      </c>
      <c r="R236" s="4">
        <f t="shared" si="218"/>
        <v>4555.520468752823</v>
      </c>
      <c r="S236" s="4">
        <f t="shared" si="219"/>
        <v>3199.3438530346584</v>
      </c>
      <c r="T236" s="4">
        <f t="shared" si="220"/>
        <v>20.160411401361735</v>
      </c>
      <c r="U236" s="4">
        <f t="shared" si="221"/>
        <v>66.020007711427567</v>
      </c>
      <c r="V236" s="4">
        <f t="shared" si="222"/>
        <v>112.80960267231531</v>
      </c>
      <c r="W236" s="11">
        <f t="shared" si="223"/>
        <v>-1.0734613539272964E-2</v>
      </c>
      <c r="X236" s="11">
        <f t="shared" si="224"/>
        <v>-1.217998157191269E-2</v>
      </c>
      <c r="Y236" s="11">
        <f t="shared" si="225"/>
        <v>-9.7425357312937999E-3</v>
      </c>
      <c r="Z236" s="4">
        <f t="shared" si="238"/>
        <v>2803.6072848320941</v>
      </c>
      <c r="AA236" s="4">
        <f t="shared" si="239"/>
        <v>13310.825396954386</v>
      </c>
      <c r="AB236" s="4">
        <f t="shared" si="240"/>
        <v>41640.205962753134</v>
      </c>
      <c r="AC236" s="12">
        <f t="shared" si="226"/>
        <v>1.1149310184261045</v>
      </c>
      <c r="AD236" s="12">
        <f t="shared" si="227"/>
        <v>3.033178958122225</v>
      </c>
      <c r="AE236" s="12">
        <f t="shared" si="228"/>
        <v>13.567626476240331</v>
      </c>
      <c r="AF236" s="11">
        <f t="shared" si="229"/>
        <v>-4.0504037456468023E-3</v>
      </c>
      <c r="AG236" s="11">
        <f t="shared" si="230"/>
        <v>2.9673830763510267E-4</v>
      </c>
      <c r="AH236" s="11">
        <f t="shared" si="231"/>
        <v>9.7937136394747881E-3</v>
      </c>
      <c r="AI236" s="1">
        <f t="shared" si="195"/>
        <v>274506.11907393613</v>
      </c>
      <c r="AJ236" s="1">
        <f t="shared" si="196"/>
        <v>139591.67265865259</v>
      </c>
      <c r="AK236" s="1">
        <f t="shared" si="197"/>
        <v>56464.517437962204</v>
      </c>
      <c r="AL236" s="10">
        <f t="shared" si="232"/>
        <v>83.268181563949398</v>
      </c>
      <c r="AM236" s="10">
        <f t="shared" si="233"/>
        <v>19.878735057845144</v>
      </c>
      <c r="AN236" s="10">
        <f t="shared" si="234"/>
        <v>6.2972505409251331</v>
      </c>
      <c r="AO236" s="7">
        <f t="shared" si="235"/>
        <v>3.3779039566255277E-3</v>
      </c>
      <c r="AP236" s="7">
        <f t="shared" si="236"/>
        <v>4.2552680748901978E-3</v>
      </c>
      <c r="AQ236" s="7">
        <f t="shared" si="237"/>
        <v>3.8600650493363399E-3</v>
      </c>
      <c r="AR236" s="1">
        <f t="shared" si="241"/>
        <v>129008.08580666498</v>
      </c>
      <c r="AS236" s="1">
        <f t="shared" si="242"/>
        <v>69002.11960993601</v>
      </c>
      <c r="AT236" s="1">
        <f t="shared" si="243"/>
        <v>28360.563083694044</v>
      </c>
      <c r="AU236" s="1">
        <f t="shared" si="198"/>
        <v>25801.617161332997</v>
      </c>
      <c r="AV236" s="1">
        <f t="shared" si="199"/>
        <v>13800.423921987203</v>
      </c>
      <c r="AW236" s="1">
        <f t="shared" si="200"/>
        <v>5672.1126167388093</v>
      </c>
      <c r="AX236">
        <v>0.05</v>
      </c>
      <c r="AY236">
        <v>0.05</v>
      </c>
      <c r="AZ236">
        <v>0.05</v>
      </c>
      <c r="BA236">
        <f t="shared" si="244"/>
        <v>0.05</v>
      </c>
      <c r="BB236">
        <f t="shared" si="250"/>
        <v>2.5000000000000006E-4</v>
      </c>
      <c r="BC236">
        <f t="shared" si="245"/>
        <v>2.5000000000000006E-4</v>
      </c>
      <c r="BD236">
        <f t="shared" si="246"/>
        <v>2.5000000000000006E-4</v>
      </c>
      <c r="BE236">
        <f t="shared" si="247"/>
        <v>32.252021451666252</v>
      </c>
      <c r="BF236">
        <f t="shared" si="248"/>
        <v>17.250529902484008</v>
      </c>
      <c r="BG236">
        <f t="shared" si="249"/>
        <v>7.0901407709235125</v>
      </c>
      <c r="BH236">
        <f t="shared" si="251"/>
        <v>460.15034453868316</v>
      </c>
      <c r="BI236">
        <f t="shared" si="252"/>
        <v>51.839099043192483</v>
      </c>
      <c r="BJ236">
        <f t="shared" si="253"/>
        <v>6.8108604239523611</v>
      </c>
      <c r="BK236" s="7">
        <f t="shared" si="254"/>
        <v>2.5644006326780072E-2</v>
      </c>
      <c r="BL236" s="8">
        <f>BL$3*temperature!$I346+BL$4*temperature!$I346^2+BL$5*temperature!$I346^6</f>
        <v>-55.782440603047831</v>
      </c>
      <c r="BM236" s="8">
        <f>BM$3*temperature!$I346+BM$4*temperature!$I346^2+BM$5*temperature!$I346^6</f>
        <v>-46.084348856266189</v>
      </c>
      <c r="BN236" s="8">
        <f>BN$3*temperature!$I346+BN$4*temperature!$I346^2+BN$5*temperature!$I346^6</f>
        <v>-38.435610735433016</v>
      </c>
      <c r="BO236" s="8"/>
      <c r="BP236" s="8"/>
      <c r="BQ236" s="8"/>
    </row>
    <row r="237" spans="1:69" x14ac:dyDescent="0.3">
      <c r="A237">
        <f t="shared" si="201"/>
        <v>2191</v>
      </c>
      <c r="B237" s="4">
        <f t="shared" si="202"/>
        <v>1165.3973507255828</v>
      </c>
      <c r="C237" s="4">
        <f t="shared" si="203"/>
        <v>2964.1281969493875</v>
      </c>
      <c r="D237" s="4">
        <f t="shared" si="204"/>
        <v>4369.830809744114</v>
      </c>
      <c r="E237" s="11">
        <f t="shared" si="205"/>
        <v>3.8159311423895703E-7</v>
      </c>
      <c r="F237" s="11">
        <f t="shared" si="206"/>
        <v>7.5176402296043561E-7</v>
      </c>
      <c r="G237" s="11">
        <f t="shared" si="207"/>
        <v>1.5346995110199209E-6</v>
      </c>
      <c r="H237" s="4">
        <f t="shared" si="208"/>
        <v>128128.11223476438</v>
      </c>
      <c r="I237" s="4">
        <f t="shared" si="209"/>
        <v>68884.030312493807</v>
      </c>
      <c r="J237" s="4">
        <f t="shared" si="210"/>
        <v>28361.351284500532</v>
      </c>
      <c r="K237" s="4">
        <f t="shared" si="211"/>
        <v>109943.71332231973</v>
      </c>
      <c r="L237" s="4">
        <f t="shared" si="212"/>
        <v>23239.221024039267</v>
      </c>
      <c r="M237" s="4">
        <f t="shared" si="213"/>
        <v>6490.2630145905578</v>
      </c>
      <c r="N237" s="11">
        <f t="shared" si="214"/>
        <v>-6.8214519980256405E-3</v>
      </c>
      <c r="O237" s="11">
        <f t="shared" si="215"/>
        <v>-1.7121369982089352E-3</v>
      </c>
      <c r="P237" s="11">
        <f t="shared" si="216"/>
        <v>2.6257402546692177E-5</v>
      </c>
      <c r="Q237" s="4">
        <f t="shared" si="217"/>
        <v>2555.3867085988209</v>
      </c>
      <c r="R237" s="4">
        <f t="shared" si="218"/>
        <v>4492.3330153235729</v>
      </c>
      <c r="S237" s="4">
        <f t="shared" si="219"/>
        <v>3168.2621815762332</v>
      </c>
      <c r="T237" s="4">
        <f t="shared" si="220"/>
        <v>19.943997176175365</v>
      </c>
      <c r="U237" s="4">
        <f t="shared" si="221"/>
        <v>65.215885234124841</v>
      </c>
      <c r="V237" s="4">
        <f t="shared" si="222"/>
        <v>111.71055108744721</v>
      </c>
      <c r="W237" s="11">
        <f t="shared" si="223"/>
        <v>-1.0734613539272964E-2</v>
      </c>
      <c r="X237" s="11">
        <f t="shared" si="224"/>
        <v>-1.217998157191269E-2</v>
      </c>
      <c r="Y237" s="11">
        <f t="shared" si="225"/>
        <v>-9.7425357312937999E-3</v>
      </c>
      <c r="Z237" s="4">
        <f t="shared" si="238"/>
        <v>2743.6283693338773</v>
      </c>
      <c r="AA237" s="4">
        <f t="shared" si="239"/>
        <v>13130.718619017029</v>
      </c>
      <c r="AB237" s="4">
        <f t="shared" si="240"/>
        <v>41640.991864266434</v>
      </c>
      <c r="AC237" s="12">
        <f t="shared" si="226"/>
        <v>1.1104150976529337</v>
      </c>
      <c r="AD237" s="12">
        <f t="shared" si="227"/>
        <v>3.0340790185130126</v>
      </c>
      <c r="AE237" s="12">
        <f t="shared" si="228"/>
        <v>13.700503924715985</v>
      </c>
      <c r="AF237" s="11">
        <f t="shared" si="229"/>
        <v>-4.0504037456468023E-3</v>
      </c>
      <c r="AG237" s="11">
        <f t="shared" si="230"/>
        <v>2.9673830763510267E-4</v>
      </c>
      <c r="AH237" s="11">
        <f t="shared" si="231"/>
        <v>9.7937136394747881E-3</v>
      </c>
      <c r="AI237" s="1">
        <f t="shared" si="195"/>
        <v>272857.1243278755</v>
      </c>
      <c r="AJ237" s="1">
        <f t="shared" si="196"/>
        <v>139432.92931477455</v>
      </c>
      <c r="AK237" s="1">
        <f t="shared" si="197"/>
        <v>56490.17831090479</v>
      </c>
      <c r="AL237" s="10">
        <f t="shared" si="232"/>
        <v>83.546640764715619</v>
      </c>
      <c r="AM237" s="10">
        <f t="shared" si="233"/>
        <v>19.962478511039386</v>
      </c>
      <c r="AN237" s="10">
        <f t="shared" si="234"/>
        <v>6.3213152596778732</v>
      </c>
      <c r="AO237" s="7">
        <f t="shared" si="235"/>
        <v>3.3441249170592722E-3</v>
      </c>
      <c r="AP237" s="7">
        <f t="shared" si="236"/>
        <v>4.2127153941412957E-3</v>
      </c>
      <c r="AQ237" s="7">
        <f t="shared" si="237"/>
        <v>3.8214643988429766E-3</v>
      </c>
      <c r="AR237" s="1">
        <f t="shared" si="241"/>
        <v>128128.11223476438</v>
      </c>
      <c r="AS237" s="1">
        <f t="shared" si="242"/>
        <v>68884.030312493807</v>
      </c>
      <c r="AT237" s="1">
        <f t="shared" si="243"/>
        <v>28361.351284500532</v>
      </c>
      <c r="AU237" s="1">
        <f t="shared" si="198"/>
        <v>25625.622446952879</v>
      </c>
      <c r="AV237" s="1">
        <f t="shared" si="199"/>
        <v>13776.806062498763</v>
      </c>
      <c r="AW237" s="1">
        <f t="shared" si="200"/>
        <v>5672.2702569001067</v>
      </c>
      <c r="AX237">
        <v>0.05</v>
      </c>
      <c r="AY237">
        <v>0.05</v>
      </c>
      <c r="AZ237">
        <v>0.05</v>
      </c>
      <c r="BA237">
        <f t="shared" si="244"/>
        <v>0.05</v>
      </c>
      <c r="BB237">
        <f t="shared" si="250"/>
        <v>2.5000000000000006E-4</v>
      </c>
      <c r="BC237">
        <f t="shared" si="245"/>
        <v>2.5000000000000006E-4</v>
      </c>
      <c r="BD237">
        <f t="shared" si="246"/>
        <v>2.5000000000000006E-4</v>
      </c>
      <c r="BE237">
        <f t="shared" si="247"/>
        <v>32.032028058691104</v>
      </c>
      <c r="BF237">
        <f t="shared" si="248"/>
        <v>17.221007578123455</v>
      </c>
      <c r="BG237">
        <f t="shared" si="249"/>
        <v>7.0903378211251349</v>
      </c>
      <c r="BH237">
        <f t="shared" si="251"/>
        <v>467.00243249734467</v>
      </c>
      <c r="BI237">
        <f t="shared" si="252"/>
        <v>52.460213573330321</v>
      </c>
      <c r="BJ237">
        <f t="shared" si="253"/>
        <v>6.8109211656022977</v>
      </c>
      <c r="BK237" s="7">
        <f t="shared" si="254"/>
        <v>2.5593409059460809E-2</v>
      </c>
      <c r="BL237" s="8">
        <f>BL$3*temperature!$I347+BL$4*temperature!$I347^2+BL$5*temperature!$I347^6</f>
        <v>-56.178339210544188</v>
      </c>
      <c r="BM237" s="8">
        <f>BM$3*temperature!$I347+BM$4*temperature!$I347^2+BM$5*temperature!$I347^6</f>
        <v>-46.38975212592198</v>
      </c>
      <c r="BN237" s="8">
        <f>BN$3*temperature!$I347+BN$4*temperature!$I347^2+BN$5*temperature!$I347^6</f>
        <v>-38.673087762496088</v>
      </c>
      <c r="BO237" s="8"/>
      <c r="BP237" s="8"/>
      <c r="BQ237" s="8"/>
    </row>
    <row r="238" spans="1:69" x14ac:dyDescent="0.3">
      <c r="A238">
        <f t="shared" si="201"/>
        <v>2192</v>
      </c>
      <c r="B238" s="4">
        <f t="shared" si="202"/>
        <v>1165.3977731978071</v>
      </c>
      <c r="C238" s="4">
        <f t="shared" si="203"/>
        <v>2964.1303138580784</v>
      </c>
      <c r="D238" s="4">
        <f t="shared" si="204"/>
        <v>4369.8371808024613</v>
      </c>
      <c r="E238" s="11">
        <f t="shared" si="205"/>
        <v>3.6251345852700916E-7</v>
      </c>
      <c r="F238" s="11">
        <f t="shared" si="206"/>
        <v>7.141758218124138E-7</v>
      </c>
      <c r="G238" s="11">
        <f t="shared" si="207"/>
        <v>1.4579645354689247E-6</v>
      </c>
      <c r="H238" s="4">
        <f t="shared" si="208"/>
        <v>127245.30390612752</v>
      </c>
      <c r="I238" s="4">
        <f t="shared" si="209"/>
        <v>68762.923577326874</v>
      </c>
      <c r="J238" s="4">
        <f t="shared" si="210"/>
        <v>28361.15774820948</v>
      </c>
      <c r="K238" s="4">
        <f t="shared" si="211"/>
        <v>109186.15672052579</v>
      </c>
      <c r="L238" s="4">
        <f t="shared" si="212"/>
        <v>23198.347001089111</v>
      </c>
      <c r="M238" s="4">
        <f t="shared" si="213"/>
        <v>6490.2092629001199</v>
      </c>
      <c r="N238" s="11">
        <f t="shared" si="214"/>
        <v>-6.8904039976622755E-3</v>
      </c>
      <c r="O238" s="11">
        <f t="shared" si="215"/>
        <v>-1.7588379106113772E-3</v>
      </c>
      <c r="P238" s="11">
        <f t="shared" si="216"/>
        <v>-8.2818970998932429E-6</v>
      </c>
      <c r="Q238" s="4">
        <f t="shared" si="217"/>
        <v>2510.5378944332142</v>
      </c>
      <c r="R238" s="4">
        <f t="shared" si="218"/>
        <v>4429.8145975449943</v>
      </c>
      <c r="S238" s="4">
        <f t="shared" si="219"/>
        <v>3137.3738646544589</v>
      </c>
      <c r="T238" s="4">
        <f t="shared" si="220"/>
        <v>19.729906074060771</v>
      </c>
      <c r="U238" s="4">
        <f t="shared" si="221"/>
        <v>64.421556953777227</v>
      </c>
      <c r="V238" s="4">
        <f t="shared" si="222"/>
        <v>110.62220705191524</v>
      </c>
      <c r="W238" s="11">
        <f t="shared" si="223"/>
        <v>-1.0734613539272964E-2</v>
      </c>
      <c r="X238" s="11">
        <f t="shared" si="224"/>
        <v>-1.217998157191269E-2</v>
      </c>
      <c r="Y238" s="11">
        <f t="shared" si="225"/>
        <v>-9.7425357312937999E-3</v>
      </c>
      <c r="Z238" s="4">
        <f t="shared" si="238"/>
        <v>2684.7444590499958</v>
      </c>
      <c r="AA238" s="4">
        <f t="shared" si="239"/>
        <v>12952.431020958993</v>
      </c>
      <c r="AB238" s="4">
        <f t="shared" si="240"/>
        <v>41640.307003867725</v>
      </c>
      <c r="AC238" s="12">
        <f t="shared" si="226"/>
        <v>1.1059174681821775</v>
      </c>
      <c r="AD238" s="12">
        <f t="shared" si="227"/>
        <v>3.0349793459861973</v>
      </c>
      <c r="AE238" s="12">
        <f t="shared" si="228"/>
        <v>13.834682736871153</v>
      </c>
      <c r="AF238" s="11">
        <f t="shared" si="229"/>
        <v>-4.0504037456468023E-3</v>
      </c>
      <c r="AG238" s="11">
        <f t="shared" si="230"/>
        <v>2.9673830763510267E-4</v>
      </c>
      <c r="AH238" s="11">
        <f t="shared" si="231"/>
        <v>9.7937136394747881E-3</v>
      </c>
      <c r="AI238" s="1">
        <f t="shared" si="195"/>
        <v>271197.03434204083</v>
      </c>
      <c r="AJ238" s="1">
        <f t="shared" si="196"/>
        <v>139266.44244579587</v>
      </c>
      <c r="AK238" s="1">
        <f t="shared" si="197"/>
        <v>56513.430736714414</v>
      </c>
      <c r="AL238" s="10">
        <f t="shared" si="232"/>
        <v>83.823237263802326</v>
      </c>
      <c r="AM238" s="10">
        <f t="shared" si="233"/>
        <v>20.045733789162771</v>
      </c>
      <c r="AN238" s="10">
        <f t="shared" si="234"/>
        <v>6.3452303740844069</v>
      </c>
      <c r="AO238" s="7">
        <f t="shared" si="235"/>
        <v>3.3106836678886793E-3</v>
      </c>
      <c r="AP238" s="7">
        <f t="shared" si="236"/>
        <v>4.1705882401998828E-3</v>
      </c>
      <c r="AQ238" s="7">
        <f t="shared" si="237"/>
        <v>3.7832497548545467E-3</v>
      </c>
      <c r="AR238" s="1">
        <f t="shared" si="241"/>
        <v>127245.30390612752</v>
      </c>
      <c r="AS238" s="1">
        <f t="shared" si="242"/>
        <v>68762.923577326874</v>
      </c>
      <c r="AT238" s="1">
        <f t="shared" si="243"/>
        <v>28361.15774820948</v>
      </c>
      <c r="AU238" s="1">
        <f t="shared" si="198"/>
        <v>25449.060781225504</v>
      </c>
      <c r="AV238" s="1">
        <f t="shared" si="199"/>
        <v>13752.584715465375</v>
      </c>
      <c r="AW238" s="1">
        <f t="shared" si="200"/>
        <v>5672.231549641896</v>
      </c>
      <c r="AX238">
        <v>0.05</v>
      </c>
      <c r="AY238">
        <v>0.05</v>
      </c>
      <c r="AZ238">
        <v>0.05</v>
      </c>
      <c r="BA238">
        <f t="shared" si="244"/>
        <v>0.05</v>
      </c>
      <c r="BB238">
        <f t="shared" si="250"/>
        <v>2.5000000000000006E-4</v>
      </c>
      <c r="BC238">
        <f t="shared" si="245"/>
        <v>2.5000000000000006E-4</v>
      </c>
      <c r="BD238">
        <f t="shared" si="246"/>
        <v>2.5000000000000006E-4</v>
      </c>
      <c r="BE238">
        <f t="shared" si="247"/>
        <v>31.811325976531887</v>
      </c>
      <c r="BF238">
        <f t="shared" si="248"/>
        <v>17.190730894331722</v>
      </c>
      <c r="BG238">
        <f t="shared" si="249"/>
        <v>7.0902894370523715</v>
      </c>
      <c r="BH238">
        <f t="shared" si="251"/>
        <v>473.95685454232625</v>
      </c>
      <c r="BI238">
        <f t="shared" si="252"/>
        <v>53.088816660021635</v>
      </c>
      <c r="BJ238">
        <f t="shared" si="253"/>
        <v>6.8109867070805175</v>
      </c>
      <c r="BK238" s="7">
        <f t="shared" si="254"/>
        <v>2.5543647107352324E-2</v>
      </c>
      <c r="BL238" s="8">
        <f>BL$3*temperature!$I348+BL$4*temperature!$I348^2+BL$5*temperature!$I348^6</f>
        <v>-56.571580901697203</v>
      </c>
      <c r="BM238" s="8">
        <f>BM$3*temperature!$I348+BM$4*temperature!$I348^2+BM$5*temperature!$I348^6</f>
        <v>-46.693063541406957</v>
      </c>
      <c r="BN238" s="8">
        <f>BN$3*temperature!$I348+BN$4*temperature!$I348^2+BN$5*temperature!$I348^6</f>
        <v>-38.908902186293453</v>
      </c>
      <c r="BO238" s="8"/>
      <c r="BP238" s="8"/>
      <c r="BQ238" s="8"/>
    </row>
    <row r="239" spans="1:69" x14ac:dyDescent="0.3">
      <c r="A239">
        <f t="shared" si="201"/>
        <v>2193</v>
      </c>
      <c r="B239" s="4">
        <f t="shared" si="202"/>
        <v>1165.3981745465655</v>
      </c>
      <c r="C239" s="4">
        <f t="shared" si="203"/>
        <v>2964.1323249227712</v>
      </c>
      <c r="D239" s="4">
        <f t="shared" si="204"/>
        <v>4369.8432333167148</v>
      </c>
      <c r="E239" s="11">
        <f t="shared" si="205"/>
        <v>3.4438778560065868E-7</v>
      </c>
      <c r="F239" s="11">
        <f t="shared" si="206"/>
        <v>6.7846703072179308E-7</v>
      </c>
      <c r="G239" s="11">
        <f t="shared" si="207"/>
        <v>1.3850663086954785E-6</v>
      </c>
      <c r="H239" s="4">
        <f t="shared" si="208"/>
        <v>126359.87971280617</v>
      </c>
      <c r="I239" s="4">
        <f t="shared" si="209"/>
        <v>68638.875115548144</v>
      </c>
      <c r="J239" s="4">
        <f t="shared" si="210"/>
        <v>28360.002055484623</v>
      </c>
      <c r="K239" s="4">
        <f t="shared" si="211"/>
        <v>108426.35802305973</v>
      </c>
      <c r="L239" s="4">
        <f t="shared" si="212"/>
        <v>23156.481422379311</v>
      </c>
      <c r="M239" s="4">
        <f t="shared" si="213"/>
        <v>6489.9358034771785</v>
      </c>
      <c r="N239" s="11">
        <f t="shared" si="214"/>
        <v>-6.9587456898116962E-3</v>
      </c>
      <c r="O239" s="11">
        <f t="shared" si="215"/>
        <v>-1.804679389778685E-3</v>
      </c>
      <c r="P239" s="11">
        <f t="shared" si="216"/>
        <v>-4.2134145736172357E-5</v>
      </c>
      <c r="Q239" s="4">
        <f t="shared" si="217"/>
        <v>2466.306430763414</v>
      </c>
      <c r="R239" s="4">
        <f t="shared" si="218"/>
        <v>4367.9654773787879</v>
      </c>
      <c r="S239" s="4">
        <f t="shared" si="219"/>
        <v>3106.6812879329459</v>
      </c>
      <c r="T239" s="4">
        <f t="shared" si="220"/>
        <v>19.518113157189575</v>
      </c>
      <c r="U239" s="4">
        <f t="shared" si="221"/>
        <v>63.636903577246294</v>
      </c>
      <c r="V239" s="4">
        <f t="shared" si="222"/>
        <v>109.54446624703738</v>
      </c>
      <c r="W239" s="11">
        <f t="shared" si="223"/>
        <v>-1.0734613539272964E-2</v>
      </c>
      <c r="X239" s="11">
        <f t="shared" si="224"/>
        <v>-1.217998157191269E-2</v>
      </c>
      <c r="Y239" s="11">
        <f t="shared" si="225"/>
        <v>-9.7425357312937999E-3</v>
      </c>
      <c r="Z239" s="4">
        <f t="shared" si="238"/>
        <v>2626.9418788860316</v>
      </c>
      <c r="AA239" s="4">
        <f t="shared" si="239"/>
        <v>12775.966013489227</v>
      </c>
      <c r="AB239" s="4">
        <f t="shared" si="240"/>
        <v>41638.180794008375</v>
      </c>
      <c r="AC239" s="12">
        <f t="shared" si="226"/>
        <v>1.1014380559266761</v>
      </c>
      <c r="AD239" s="12">
        <f t="shared" si="227"/>
        <v>3.0358799406210326</v>
      </c>
      <c r="AE239" s="12">
        <f t="shared" si="228"/>
        <v>13.970175657889055</v>
      </c>
      <c r="AF239" s="11">
        <f t="shared" si="229"/>
        <v>-4.0504037456468023E-3</v>
      </c>
      <c r="AG239" s="11">
        <f t="shared" si="230"/>
        <v>2.9673830763510267E-4</v>
      </c>
      <c r="AH239" s="11">
        <f t="shared" si="231"/>
        <v>9.7937136394747881E-3</v>
      </c>
      <c r="AI239" s="1">
        <f t="shared" si="195"/>
        <v>269526.39168906223</v>
      </c>
      <c r="AJ239" s="1">
        <f t="shared" si="196"/>
        <v>139092.38291668164</v>
      </c>
      <c r="AK239" s="1">
        <f t="shared" si="197"/>
        <v>56534.319212684866</v>
      </c>
      <c r="AL239" s="10">
        <f t="shared" si="232"/>
        <v>84.097974364175172</v>
      </c>
      <c r="AM239" s="10">
        <f t="shared" si="233"/>
        <v>20.128500265753956</v>
      </c>
      <c r="AN239" s="10">
        <f t="shared" si="234"/>
        <v>6.368995909429084</v>
      </c>
      <c r="AO239" s="7">
        <f t="shared" si="235"/>
        <v>3.2775768312097923E-3</v>
      </c>
      <c r="AP239" s="7">
        <f t="shared" si="236"/>
        <v>4.1288823577978837E-3</v>
      </c>
      <c r="AQ239" s="7">
        <f t="shared" si="237"/>
        <v>3.7454172573060012E-3</v>
      </c>
      <c r="AR239" s="1">
        <f t="shared" si="241"/>
        <v>126359.87971280617</v>
      </c>
      <c r="AS239" s="1">
        <f t="shared" si="242"/>
        <v>68638.875115548144</v>
      </c>
      <c r="AT239" s="1">
        <f t="shared" si="243"/>
        <v>28360.002055484623</v>
      </c>
      <c r="AU239" s="1">
        <f t="shared" si="198"/>
        <v>25271.975942561236</v>
      </c>
      <c r="AV239" s="1">
        <f t="shared" si="199"/>
        <v>13727.775023109629</v>
      </c>
      <c r="AW239" s="1">
        <f t="shared" si="200"/>
        <v>5672.0004110969248</v>
      </c>
      <c r="AX239">
        <v>0.05</v>
      </c>
      <c r="AY239">
        <v>0.05</v>
      </c>
      <c r="AZ239">
        <v>0.05</v>
      </c>
      <c r="BA239">
        <f t="shared" si="244"/>
        <v>0.05</v>
      </c>
      <c r="BB239">
        <f t="shared" si="250"/>
        <v>2.5000000000000006E-4</v>
      </c>
      <c r="BC239">
        <f t="shared" si="245"/>
        <v>2.5000000000000006E-4</v>
      </c>
      <c r="BD239">
        <f t="shared" si="246"/>
        <v>2.5000000000000006E-4</v>
      </c>
      <c r="BE239">
        <f t="shared" si="247"/>
        <v>31.589969928201551</v>
      </c>
      <c r="BF239">
        <f t="shared" si="248"/>
        <v>17.15971877888704</v>
      </c>
      <c r="BG239">
        <f t="shared" si="249"/>
        <v>7.0900005138711579</v>
      </c>
      <c r="BH239">
        <f t="shared" si="251"/>
        <v>481.0151329514369</v>
      </c>
      <c r="BI239">
        <f t="shared" si="252"/>
        <v>53.724998206066992</v>
      </c>
      <c r="BJ239">
        <f t="shared" si="253"/>
        <v>6.8110569469369233</v>
      </c>
      <c r="BK239" s="7">
        <f t="shared" si="254"/>
        <v>2.5494702629256322E-2</v>
      </c>
      <c r="BL239" s="8">
        <f>BL$3*temperature!$I349+BL$4*temperature!$I349^2+BL$5*temperature!$I349^6</f>
        <v>-56.962169135627192</v>
      </c>
      <c r="BM239" s="8">
        <f>BM$3*temperature!$I349+BM$4*temperature!$I349^2+BM$5*temperature!$I349^6</f>
        <v>-46.994287031057254</v>
      </c>
      <c r="BN239" s="8">
        <f>BN$3*temperature!$I349+BN$4*temperature!$I349^2+BN$5*temperature!$I349^6</f>
        <v>-39.143058134942187</v>
      </c>
      <c r="BO239" s="8"/>
      <c r="BP239" s="8"/>
      <c r="BQ239" s="8"/>
    </row>
    <row r="240" spans="1:69" x14ac:dyDescent="0.3">
      <c r="A240">
        <f t="shared" si="201"/>
        <v>2194</v>
      </c>
      <c r="B240" s="4">
        <f t="shared" si="202"/>
        <v>1165.3985558280174</v>
      </c>
      <c r="C240" s="4">
        <f t="shared" si="203"/>
        <v>2964.1342354355252</v>
      </c>
      <c r="D240" s="4">
        <f t="shared" si="204"/>
        <v>4369.84898321322</v>
      </c>
      <c r="E240" s="11">
        <f t="shared" si="205"/>
        <v>3.2716839632062573E-7</v>
      </c>
      <c r="F240" s="11">
        <f t="shared" si="206"/>
        <v>6.4454367918570338E-7</v>
      </c>
      <c r="G240" s="11">
        <f t="shared" si="207"/>
        <v>1.3158129932607044E-6</v>
      </c>
      <c r="H240" s="4">
        <f t="shared" si="208"/>
        <v>125472.05321800432</v>
      </c>
      <c r="I240" s="4">
        <f t="shared" si="209"/>
        <v>68511.959407557719</v>
      </c>
      <c r="J240" s="4">
        <f t="shared" si="210"/>
        <v>28357.90346626574</v>
      </c>
      <c r="K240" s="4">
        <f t="shared" si="211"/>
        <v>107664.50034671293</v>
      </c>
      <c r="L240" s="4">
        <f t="shared" si="212"/>
        <v>23113.649371379142</v>
      </c>
      <c r="M240" s="4">
        <f t="shared" si="213"/>
        <v>6489.4470209846286</v>
      </c>
      <c r="N240" s="11">
        <f t="shared" si="214"/>
        <v>-7.0264988166878206E-3</v>
      </c>
      <c r="O240" s="11">
        <f t="shared" si="215"/>
        <v>-1.8496787235894319E-3</v>
      </c>
      <c r="P240" s="11">
        <f t="shared" si="216"/>
        <v>-7.5313917941688402E-5</v>
      </c>
      <c r="Q240" s="4">
        <f t="shared" si="217"/>
        <v>2422.6889032463077</v>
      </c>
      <c r="R240" s="4">
        <f t="shared" si="218"/>
        <v>4306.7855875830464</v>
      </c>
      <c r="S240" s="4">
        <f t="shared" si="219"/>
        <v>3076.1866853438601</v>
      </c>
      <c r="T240" s="4">
        <f t="shared" si="220"/>
        <v>19.308593755431346</v>
      </c>
      <c r="U240" s="4">
        <f t="shared" si="221"/>
        <v>62.861807264381852</v>
      </c>
      <c r="V240" s="4">
        <f t="shared" si="222"/>
        <v>108.4772253704601</v>
      </c>
      <c r="W240" s="11">
        <f t="shared" si="223"/>
        <v>-1.0734613539272964E-2</v>
      </c>
      <c r="X240" s="11">
        <f t="shared" si="224"/>
        <v>-1.217998157191269E-2</v>
      </c>
      <c r="Y240" s="11">
        <f t="shared" si="225"/>
        <v>-9.7425357312937999E-3</v>
      </c>
      <c r="Z240" s="4">
        <f t="shared" si="238"/>
        <v>2570.2068592002556</v>
      </c>
      <c r="AA240" s="4">
        <f t="shared" si="239"/>
        <v>12601.326022289022</v>
      </c>
      <c r="AB240" s="4">
        <f t="shared" si="240"/>
        <v>41634.642171879859</v>
      </c>
      <c r="AC240" s="12">
        <f t="shared" si="226"/>
        <v>1.0969767870993528</v>
      </c>
      <c r="AD240" s="12">
        <f t="shared" si="227"/>
        <v>3.0367808024967959</v>
      </c>
      <c r="AE240" s="12">
        <f t="shared" si="228"/>
        <v>14.106995557775582</v>
      </c>
      <c r="AF240" s="11">
        <f t="shared" si="229"/>
        <v>-4.0504037456468023E-3</v>
      </c>
      <c r="AG240" s="11">
        <f t="shared" si="230"/>
        <v>2.9673830763510267E-4</v>
      </c>
      <c r="AH240" s="11">
        <f t="shared" si="231"/>
        <v>9.7937136394747881E-3</v>
      </c>
      <c r="AI240" s="1">
        <f t="shared" si="195"/>
        <v>267845.72846271726</v>
      </c>
      <c r="AJ240" s="1">
        <f t="shared" si="196"/>
        <v>138910.91964812309</v>
      </c>
      <c r="AK240" s="1">
        <f t="shared" si="197"/>
        <v>56552.887702513304</v>
      </c>
      <c r="AL240" s="10">
        <f t="shared" si="232"/>
        <v>84.370855560779589</v>
      </c>
      <c r="AM240" s="10">
        <f t="shared" si="233"/>
        <v>20.210777393293796</v>
      </c>
      <c r="AN240" s="10">
        <f t="shared" si="234"/>
        <v>6.3926119111480624</v>
      </c>
      <c r="AO240" s="7">
        <f t="shared" si="235"/>
        <v>3.2448010628976943E-3</v>
      </c>
      <c r="AP240" s="7">
        <f t="shared" si="236"/>
        <v>4.0875935342199049E-3</v>
      </c>
      <c r="AQ240" s="7">
        <f t="shared" si="237"/>
        <v>3.707963084732941E-3</v>
      </c>
      <c r="AR240" s="1">
        <f t="shared" si="241"/>
        <v>125472.05321800432</v>
      </c>
      <c r="AS240" s="1">
        <f t="shared" si="242"/>
        <v>68511.959407557719</v>
      </c>
      <c r="AT240" s="1">
        <f t="shared" si="243"/>
        <v>28357.90346626574</v>
      </c>
      <c r="AU240" s="1">
        <f t="shared" si="198"/>
        <v>25094.410643600866</v>
      </c>
      <c r="AV240" s="1">
        <f t="shared" si="199"/>
        <v>13702.391881511545</v>
      </c>
      <c r="AW240" s="1">
        <f t="shared" si="200"/>
        <v>5671.5806932531486</v>
      </c>
      <c r="AX240">
        <v>0.05</v>
      </c>
      <c r="AY240">
        <v>0.05</v>
      </c>
      <c r="AZ240">
        <v>0.05</v>
      </c>
      <c r="BA240">
        <f t="shared" si="244"/>
        <v>4.9999999999999996E-2</v>
      </c>
      <c r="BB240">
        <f t="shared" si="250"/>
        <v>2.5000000000000006E-4</v>
      </c>
      <c r="BC240">
        <f t="shared" si="245"/>
        <v>2.5000000000000006E-4</v>
      </c>
      <c r="BD240">
        <f t="shared" si="246"/>
        <v>2.5000000000000006E-4</v>
      </c>
      <c r="BE240">
        <f t="shared" si="247"/>
        <v>31.368013304501087</v>
      </c>
      <c r="BF240">
        <f t="shared" si="248"/>
        <v>17.127989851889435</v>
      </c>
      <c r="BG240">
        <f t="shared" si="249"/>
        <v>7.0894758665664366</v>
      </c>
      <c r="BH240">
        <f t="shared" si="251"/>
        <v>488.17881241296726</v>
      </c>
      <c r="BI240">
        <f t="shared" si="252"/>
        <v>54.368849188073447</v>
      </c>
      <c r="BJ240">
        <f t="shared" si="253"/>
        <v>6.811131785208123</v>
      </c>
      <c r="BK240" s="7">
        <f t="shared" si="254"/>
        <v>2.5446557927608277E-2</v>
      </c>
      <c r="BL240" s="8">
        <f>BL$3*temperature!$I350+BL$4*temperature!$I350^2+BL$5*temperature!$I350^6</f>
        <v>-57.350108231862997</v>
      </c>
      <c r="BM240" s="8">
        <f>BM$3*temperature!$I350+BM$4*temperature!$I350^2+BM$5*temperature!$I350^6</f>
        <v>-47.293427156500144</v>
      </c>
      <c r="BN240" s="8">
        <f>BN$3*temperature!$I350+BN$4*temperature!$I350^2+BN$5*temperature!$I350^6</f>
        <v>-39.375560203057823</v>
      </c>
      <c r="BO240" s="8"/>
      <c r="BP240" s="8"/>
      <c r="BQ240" s="8"/>
    </row>
    <row r="241" spans="1:69" x14ac:dyDescent="0.3">
      <c r="A241">
        <f t="shared" si="201"/>
        <v>2195</v>
      </c>
      <c r="B241" s="4">
        <f t="shared" si="202"/>
        <v>1165.3989180455151</v>
      </c>
      <c r="C241" s="4">
        <f t="shared" si="203"/>
        <v>2964.1360504238119</v>
      </c>
      <c r="D241" s="4">
        <f t="shared" si="204"/>
        <v>4369.854445622087</v>
      </c>
      <c r="E241" s="11">
        <f t="shared" si="205"/>
        <v>3.1080997650459445E-7</v>
      </c>
      <c r="F241" s="11">
        <f t="shared" si="206"/>
        <v>6.1231649522641822E-7</v>
      </c>
      <c r="G241" s="11">
        <f t="shared" si="207"/>
        <v>1.2500223435976691E-6</v>
      </c>
      <c r="H241" s="4">
        <f t="shared" si="208"/>
        <v>124582.03270630754</v>
      </c>
      <c r="I241" s="4">
        <f t="shared" si="209"/>
        <v>68382.249698685715</v>
      </c>
      <c r="J241" s="4">
        <f t="shared" si="210"/>
        <v>28354.880919616204</v>
      </c>
      <c r="K241" s="4">
        <f t="shared" si="211"/>
        <v>106900.76228596769</v>
      </c>
      <c r="L241" s="4">
        <f t="shared" si="212"/>
        <v>23069.87551698527</v>
      </c>
      <c r="M241" s="4">
        <f t="shared" si="213"/>
        <v>6488.7472277305196</v>
      </c>
      <c r="N241" s="11">
        <f t="shared" si="214"/>
        <v>-7.0936850891961667E-3</v>
      </c>
      <c r="O241" s="11">
        <f t="shared" si="215"/>
        <v>-1.8938530082608374E-3</v>
      </c>
      <c r="P241" s="11">
        <f t="shared" si="216"/>
        <v>-1.0783557548832423E-4</v>
      </c>
      <c r="Q241" s="4">
        <f t="shared" si="217"/>
        <v>2379.6817044610211</v>
      </c>
      <c r="R241" s="4">
        <f t="shared" si="218"/>
        <v>4246.2745447446587</v>
      </c>
      <c r="S241" s="4">
        <f t="shared" si="219"/>
        <v>3045.8921435296802</v>
      </c>
      <c r="T241" s="4">
        <f t="shared" si="220"/>
        <v>19.101323463479972</v>
      </c>
      <c r="U241" s="4">
        <f t="shared" si="221"/>
        <v>62.096151610324554</v>
      </c>
      <c r="V241" s="4">
        <f t="shared" si="222"/>
        <v>107.42038212625678</v>
      </c>
      <c r="W241" s="11">
        <f t="shared" si="223"/>
        <v>-1.0734613539272964E-2</v>
      </c>
      <c r="X241" s="11">
        <f t="shared" si="224"/>
        <v>-1.217998157191269E-2</v>
      </c>
      <c r="Y241" s="11">
        <f t="shared" si="225"/>
        <v>-9.7425357312937999E-3</v>
      </c>
      <c r="Z241" s="4">
        <f t="shared" si="238"/>
        <v>2514.5255505558243</v>
      </c>
      <c r="AA241" s="4">
        <f t="shared" si="239"/>
        <v>12428.512524922127</v>
      </c>
      <c r="AB241" s="4">
        <f t="shared" si="240"/>
        <v>41629.71959874373</v>
      </c>
      <c r="AC241" s="12">
        <f t="shared" si="226"/>
        <v>1.092533588211998</v>
      </c>
      <c r="AD241" s="12">
        <f t="shared" si="227"/>
        <v>3.0376819316927874</v>
      </c>
      <c r="AE241" s="12">
        <f t="shared" si="228"/>
        <v>14.245155432581779</v>
      </c>
      <c r="AF241" s="11">
        <f t="shared" si="229"/>
        <v>-4.0504037456468023E-3</v>
      </c>
      <c r="AG241" s="11">
        <f t="shared" si="230"/>
        <v>2.9673830763510267E-4</v>
      </c>
      <c r="AH241" s="11">
        <f t="shared" si="231"/>
        <v>9.7937136394747881E-3</v>
      </c>
      <c r="AI241" s="1">
        <f t="shared" si="195"/>
        <v>266155.56626004644</v>
      </c>
      <c r="AJ241" s="1">
        <f t="shared" si="196"/>
        <v>138722.21956482233</v>
      </c>
      <c r="AK241" s="1">
        <f t="shared" si="197"/>
        <v>56569.17962551512</v>
      </c>
      <c r="AL241" s="10">
        <f t="shared" si="232"/>
        <v>84.641884536162792</v>
      </c>
      <c r="AM241" s="10">
        <f t="shared" si="233"/>
        <v>20.292564701858236</v>
      </c>
      <c r="AN241" s="10">
        <f t="shared" si="234"/>
        <v>6.4160784444398082</v>
      </c>
      <c r="AO241" s="7">
        <f t="shared" si="235"/>
        <v>3.2123530522687174E-3</v>
      </c>
      <c r="AP241" s="7">
        <f t="shared" si="236"/>
        <v>4.0467175988777061E-3</v>
      </c>
      <c r="AQ241" s="7">
        <f t="shared" si="237"/>
        <v>3.6708834538856116E-3</v>
      </c>
      <c r="AR241" s="1">
        <f t="shared" si="241"/>
        <v>124582.03270630754</v>
      </c>
      <c r="AS241" s="1">
        <f t="shared" si="242"/>
        <v>68382.249698685715</v>
      </c>
      <c r="AT241" s="1">
        <f t="shared" si="243"/>
        <v>28354.880919616204</v>
      </c>
      <c r="AU241" s="1">
        <f t="shared" si="198"/>
        <v>24916.406541261509</v>
      </c>
      <c r="AV241" s="1">
        <f t="shared" si="199"/>
        <v>13676.449939737144</v>
      </c>
      <c r="AW241" s="1">
        <f t="shared" si="200"/>
        <v>5670.9761839232415</v>
      </c>
      <c r="AX241">
        <v>0.05</v>
      </c>
      <c r="AY241">
        <v>0.05</v>
      </c>
      <c r="AZ241">
        <v>0.05</v>
      </c>
      <c r="BA241">
        <f t="shared" si="244"/>
        <v>5.000000000000001E-2</v>
      </c>
      <c r="BB241">
        <f t="shared" si="250"/>
        <v>2.5000000000000006E-4</v>
      </c>
      <c r="BC241">
        <f t="shared" si="245"/>
        <v>2.5000000000000006E-4</v>
      </c>
      <c r="BD241">
        <f t="shared" si="246"/>
        <v>2.5000000000000006E-4</v>
      </c>
      <c r="BE241">
        <f t="shared" si="247"/>
        <v>31.145508176576893</v>
      </c>
      <c r="BF241">
        <f t="shared" si="248"/>
        <v>17.095562424671432</v>
      </c>
      <c r="BG241">
        <f t="shared" si="249"/>
        <v>7.0887202299040526</v>
      </c>
      <c r="BH241">
        <f t="shared" si="251"/>
        <v>495.44946035155328</v>
      </c>
      <c r="BI241">
        <f t="shared" si="252"/>
        <v>55.020461669538513</v>
      </c>
      <c r="BJ241">
        <f t="shared" si="253"/>
        <v>6.8112111234282446</v>
      </c>
      <c r="BK241" s="7">
        <f t="shared" si="254"/>
        <v>2.539919545388955E-2</v>
      </c>
      <c r="BL241" s="8">
        <f>BL$3*temperature!$I351+BL$4*temperature!$I351^2+BL$5*temperature!$I351^6</f>
        <v>-57.735403338482541</v>
      </c>
      <c r="BM241" s="8">
        <f>BM$3*temperature!$I351+BM$4*temperature!$I351^2+BM$5*temperature!$I351^6</f>
        <v>-47.59048908856856</v>
      </c>
      <c r="BN241" s="8">
        <f>BN$3*temperature!$I351+BN$4*temperature!$I351^2+BN$5*temperature!$I351^6</f>
        <v>-39.606413433444743</v>
      </c>
      <c r="BO241" s="8"/>
      <c r="BP241" s="8"/>
      <c r="BQ241" s="8"/>
    </row>
    <row r="242" spans="1:69" x14ac:dyDescent="0.3">
      <c r="A242">
        <f t="shared" si="201"/>
        <v>2196</v>
      </c>
      <c r="B242" s="4">
        <f t="shared" si="202"/>
        <v>1165.399262152245</v>
      </c>
      <c r="C242" s="4">
        <f t="shared" si="203"/>
        <v>2964.1377746637399</v>
      </c>
      <c r="D242" s="4">
        <f t="shared" si="204"/>
        <v>4369.8596349169975</v>
      </c>
      <c r="E242" s="11">
        <f t="shared" si="205"/>
        <v>2.9526947767936471E-7</v>
      </c>
      <c r="F242" s="11">
        <f t="shared" si="206"/>
        <v>5.8170067046509729E-7</v>
      </c>
      <c r="G242" s="11">
        <f t="shared" si="207"/>
        <v>1.1875212264177856E-6</v>
      </c>
      <c r="H242" s="4">
        <f t="shared" si="208"/>
        <v>123690.02123731964</v>
      </c>
      <c r="I242" s="4">
        <f t="shared" si="209"/>
        <v>68249.817996365295</v>
      </c>
      <c r="J242" s="4">
        <f t="shared" si="210"/>
        <v>28350.953033927413</v>
      </c>
      <c r="K242" s="4">
        <f t="shared" si="211"/>
        <v>106135.31795866288</v>
      </c>
      <c r="L242" s="4">
        <f t="shared" si="212"/>
        <v>23025.184112471881</v>
      </c>
      <c r="M242" s="4">
        <f t="shared" si="213"/>
        <v>6487.8406636660584</v>
      </c>
      <c r="N242" s="11">
        <f t="shared" si="214"/>
        <v>-7.1603261841780563E-3</v>
      </c>
      <c r="O242" s="11">
        <f t="shared" si="215"/>
        <v>-1.9372191445282683E-3</v>
      </c>
      <c r="P242" s="11">
        <f t="shared" si="216"/>
        <v>-1.3971326554174102E-4</v>
      </c>
      <c r="Q242" s="4">
        <f t="shared" si="217"/>
        <v>2337.2810441968631</v>
      </c>
      <c r="R242" s="4">
        <f t="shared" si="218"/>
        <v>4186.4316620421569</v>
      </c>
      <c r="S242" s="4">
        <f t="shared" si="219"/>
        <v>3015.7996062226721</v>
      </c>
      <c r="T242" s="4">
        <f t="shared" si="220"/>
        <v>18.896278138010867</v>
      </c>
      <c r="U242" s="4">
        <f t="shared" si="221"/>
        <v>61.339821628024104</v>
      </c>
      <c r="V242" s="4">
        <f t="shared" si="222"/>
        <v>106.3738352151225</v>
      </c>
      <c r="W242" s="11">
        <f t="shared" si="223"/>
        <v>-1.0734613539272964E-2</v>
      </c>
      <c r="X242" s="11">
        <f t="shared" si="224"/>
        <v>-1.217998157191269E-2</v>
      </c>
      <c r="Y242" s="11">
        <f t="shared" si="225"/>
        <v>-9.7425357312937999E-3</v>
      </c>
      <c r="Z242" s="4">
        <f t="shared" si="238"/>
        <v>2459.8840378704954</v>
      </c>
      <c r="AA242" s="4">
        <f t="shared" si="239"/>
        <v>12257.526087046434</v>
      </c>
      <c r="AB242" s="4">
        <f t="shared" si="240"/>
        <v>41623.441059812627</v>
      </c>
      <c r="AC242" s="12">
        <f t="shared" si="226"/>
        <v>1.0881083860740592</v>
      </c>
      <c r="AD242" s="12">
        <f t="shared" si="227"/>
        <v>3.0385833282883317</v>
      </c>
      <c r="AE242" s="12">
        <f t="shared" si="228"/>
        <v>14.384668405638294</v>
      </c>
      <c r="AF242" s="11">
        <f t="shared" si="229"/>
        <v>-4.0504037456468023E-3</v>
      </c>
      <c r="AG242" s="11">
        <f t="shared" si="230"/>
        <v>2.9673830763510267E-4</v>
      </c>
      <c r="AH242" s="11">
        <f t="shared" si="231"/>
        <v>9.7937136394747881E-3</v>
      </c>
      <c r="AI242" s="1">
        <f t="shared" si="195"/>
        <v>264456.41617530334</v>
      </c>
      <c r="AJ242" s="1">
        <f t="shared" si="196"/>
        <v>138526.44754807724</v>
      </c>
      <c r="AK242" s="1">
        <f t="shared" si="197"/>
        <v>56583.237846886856</v>
      </c>
      <c r="AL242" s="10">
        <f t="shared" si="232"/>
        <v>84.911065156140907</v>
      </c>
      <c r="AM242" s="10">
        <f t="shared" si="233"/>
        <v>20.373861797776556</v>
      </c>
      <c r="AN242" s="10">
        <f t="shared" si="234"/>
        <v>6.4393955938783289</v>
      </c>
      <c r="AO242" s="7">
        <f t="shared" si="235"/>
        <v>3.1802295217460302E-3</v>
      </c>
      <c r="AP242" s="7">
        <f t="shared" si="236"/>
        <v>4.006250422888929E-3</v>
      </c>
      <c r="AQ242" s="7">
        <f t="shared" si="237"/>
        <v>3.6341746193467553E-3</v>
      </c>
      <c r="AR242" s="1">
        <f t="shared" si="241"/>
        <v>123690.02123731964</v>
      </c>
      <c r="AS242" s="1">
        <f t="shared" si="242"/>
        <v>68249.817996365295</v>
      </c>
      <c r="AT242" s="1">
        <f t="shared" si="243"/>
        <v>28350.953033927413</v>
      </c>
      <c r="AU242" s="1">
        <f t="shared" si="198"/>
        <v>24738.00424746393</v>
      </c>
      <c r="AV242" s="1">
        <f t="shared" si="199"/>
        <v>13649.96359927306</v>
      </c>
      <c r="AW242" s="1">
        <f t="shared" si="200"/>
        <v>5670.1906067854834</v>
      </c>
      <c r="AX242">
        <v>0.05</v>
      </c>
      <c r="AY242">
        <v>0.05</v>
      </c>
      <c r="AZ242">
        <v>0.05</v>
      </c>
      <c r="BA242">
        <f t="shared" si="244"/>
        <v>0.05</v>
      </c>
      <c r="BB242">
        <f t="shared" si="250"/>
        <v>2.5000000000000006E-4</v>
      </c>
      <c r="BC242">
        <f t="shared" si="245"/>
        <v>2.5000000000000006E-4</v>
      </c>
      <c r="BD242">
        <f t="shared" si="246"/>
        <v>2.5000000000000006E-4</v>
      </c>
      <c r="BE242">
        <f t="shared" si="247"/>
        <v>30.922505309329917</v>
      </c>
      <c r="BF242">
        <f t="shared" si="248"/>
        <v>17.062454499091327</v>
      </c>
      <c r="BG242">
        <f t="shared" si="249"/>
        <v>7.0877382584818553</v>
      </c>
      <c r="BH242">
        <f t="shared" si="251"/>
        <v>502.8286672586292</v>
      </c>
      <c r="BI242">
        <f t="shared" si="252"/>
        <v>55.679928814094616</v>
      </c>
      <c r="BJ242">
        <f t="shared" si="253"/>
        <v>6.8112948646382394</v>
      </c>
      <c r="BK242" s="7">
        <f t="shared" si="254"/>
        <v>2.5352597813814243E-2</v>
      </c>
      <c r="BL242" s="8">
        <f>BL$3*temperature!$I352+BL$4*temperature!$I352^2+BL$5*temperature!$I352^6</f>
        <v>-58.118060400758736</v>
      </c>
      <c r="BM242" s="8">
        <f>BM$3*temperature!$I352+BM$4*temperature!$I352^2+BM$5*temperature!$I352^6</f>
        <v>-47.885478583609768</v>
      </c>
      <c r="BN242" s="8">
        <f>BN$3*temperature!$I352+BN$4*temperature!$I352^2+BN$5*temperature!$I352^6</f>
        <v>-39.835623299096511</v>
      </c>
      <c r="BO242" s="8"/>
      <c r="BP242" s="8"/>
      <c r="BQ242" s="8"/>
    </row>
    <row r="243" spans="1:69" x14ac:dyDescent="0.3">
      <c r="A243">
        <f t="shared" si="201"/>
        <v>2197</v>
      </c>
      <c r="B243" s="4">
        <f t="shared" si="202"/>
        <v>1165.3995890537349</v>
      </c>
      <c r="C243" s="4">
        <f t="shared" si="203"/>
        <v>2964.1394126926243</v>
      </c>
      <c r="D243" s="4">
        <f t="shared" si="204"/>
        <v>4369.8645647530166</v>
      </c>
      <c r="E243" s="11">
        <f t="shared" si="205"/>
        <v>2.8050600379539646E-7</v>
      </c>
      <c r="F243" s="11">
        <f t="shared" si="206"/>
        <v>5.5261563694184238E-7</v>
      </c>
      <c r="G243" s="11">
        <f t="shared" si="207"/>
        <v>1.1281451650968962E-6</v>
      </c>
      <c r="H243" s="4">
        <f t="shared" si="208"/>
        <v>122796.21670247776</v>
      </c>
      <c r="I243" s="4">
        <f t="shared" si="209"/>
        <v>68114.735068767695</v>
      </c>
      <c r="J243" s="4">
        <f t="shared" si="210"/>
        <v>28346.13810746327</v>
      </c>
      <c r="K243" s="4">
        <f t="shared" si="211"/>
        <v>105368.33705440392</v>
      </c>
      <c r="L243" s="4">
        <f t="shared" si="212"/>
        <v>22979.598994938053</v>
      </c>
      <c r="M243" s="4">
        <f t="shared" si="213"/>
        <v>6486.7314964635261</v>
      </c>
      <c r="N243" s="11">
        <f t="shared" si="214"/>
        <v>-7.226443741918942E-3</v>
      </c>
      <c r="O243" s="11">
        <f t="shared" si="215"/>
        <v>-1.979793834053889E-3</v>
      </c>
      <c r="P243" s="11">
        <f t="shared" si="216"/>
        <v>-1.7096091905333122E-4</v>
      </c>
      <c r="Q243" s="4">
        <f t="shared" si="217"/>
        <v>2295.4829594677408</v>
      </c>
      <c r="R243" s="4">
        <f t="shared" si="218"/>
        <v>4127.2559617353772</v>
      </c>
      <c r="S243" s="4">
        <f t="shared" si="219"/>
        <v>2985.9108785596845</v>
      </c>
      <c r="T243" s="4">
        <f t="shared" si="220"/>
        <v>18.693433894868708</v>
      </c>
      <c r="U243" s="4">
        <f t="shared" si="221"/>
        <v>60.592703730970356</v>
      </c>
      <c r="V243" s="4">
        <f t="shared" si="222"/>
        <v>105.3374843246644</v>
      </c>
      <c r="W243" s="11">
        <f t="shared" si="223"/>
        <v>-1.0734613539272964E-2</v>
      </c>
      <c r="X243" s="11">
        <f t="shared" si="224"/>
        <v>-1.217998157191269E-2</v>
      </c>
      <c r="Y243" s="11">
        <f t="shared" si="225"/>
        <v>-9.7425357312937999E-3</v>
      </c>
      <c r="Z243" s="4">
        <f t="shared" si="238"/>
        <v>2406.2683539752597</v>
      </c>
      <c r="AA243" s="4">
        <f t="shared" si="239"/>
        <v>12088.366397913014</v>
      </c>
      <c r="AB243" s="4">
        <f t="shared" si="240"/>
        <v>41615.834064654977</v>
      </c>
      <c r="AC243" s="12">
        <f t="shared" si="226"/>
        <v>1.0837011077914351</v>
      </c>
      <c r="AD243" s="12">
        <f t="shared" si="227"/>
        <v>3.0394849923627763</v>
      </c>
      <c r="AE243" s="12">
        <f t="shared" si="228"/>
        <v>14.525547728801916</v>
      </c>
      <c r="AF243" s="11">
        <f t="shared" si="229"/>
        <v>-4.0504037456468023E-3</v>
      </c>
      <c r="AG243" s="11">
        <f t="shared" si="230"/>
        <v>2.9673830763510267E-4</v>
      </c>
      <c r="AH243" s="11">
        <f t="shared" si="231"/>
        <v>9.7937136394747881E-3</v>
      </c>
      <c r="AI243" s="1">
        <f t="shared" si="195"/>
        <v>262748.77880523697</v>
      </c>
      <c r="AJ243" s="1">
        <f t="shared" si="196"/>
        <v>138323.76639254257</v>
      </c>
      <c r="AK243" s="1">
        <f t="shared" si="197"/>
        <v>56595.104668983651</v>
      </c>
      <c r="AL243" s="10">
        <f t="shared" si="232"/>
        <v>85.178401465512039</v>
      </c>
      <c r="AM243" s="10">
        <f t="shared" si="233"/>
        <v>20.454668362295347</v>
      </c>
      <c r="AN243" s="10">
        <f t="shared" si="234"/>
        <v>6.4625634630292224</v>
      </c>
      <c r="AO243" s="7">
        <f t="shared" si="235"/>
        <v>3.1484272265285699E-3</v>
      </c>
      <c r="AP243" s="7">
        <f t="shared" si="236"/>
        <v>3.9661879186600399E-3</v>
      </c>
      <c r="AQ243" s="7">
        <f t="shared" si="237"/>
        <v>3.5978328731532875E-3</v>
      </c>
      <c r="AR243" s="1">
        <f t="shared" si="241"/>
        <v>122796.21670247776</v>
      </c>
      <c r="AS243" s="1">
        <f t="shared" si="242"/>
        <v>68114.735068767695</v>
      </c>
      <c r="AT243" s="1">
        <f t="shared" si="243"/>
        <v>28346.13810746327</v>
      </c>
      <c r="AU243" s="1">
        <f t="shared" si="198"/>
        <v>24559.243340495552</v>
      </c>
      <c r="AV243" s="1">
        <f t="shared" si="199"/>
        <v>13622.947013753539</v>
      </c>
      <c r="AW243" s="1">
        <f t="shared" si="200"/>
        <v>5669.2276214926542</v>
      </c>
      <c r="AX243">
        <v>0.05</v>
      </c>
      <c r="AY243">
        <v>0.05</v>
      </c>
      <c r="AZ243">
        <v>0.05</v>
      </c>
      <c r="BA243">
        <f t="shared" si="244"/>
        <v>0.05</v>
      </c>
      <c r="BB243">
        <f t="shared" si="250"/>
        <v>2.5000000000000006E-4</v>
      </c>
      <c r="BC243">
        <f t="shared" si="245"/>
        <v>2.5000000000000006E-4</v>
      </c>
      <c r="BD243">
        <f t="shared" si="246"/>
        <v>2.5000000000000006E-4</v>
      </c>
      <c r="BE243">
        <f t="shared" si="247"/>
        <v>30.699054175619448</v>
      </c>
      <c r="BF243">
        <f t="shared" si="248"/>
        <v>17.028683767191929</v>
      </c>
      <c r="BG243">
        <f t="shared" si="249"/>
        <v>7.0865345268658189</v>
      </c>
      <c r="BH243">
        <f t="shared" si="251"/>
        <v>510.31804702751913</v>
      </c>
      <c r="BI243">
        <f t="shared" si="252"/>
        <v>56.347344898916461</v>
      </c>
      <c r="BJ243">
        <f t="shared" si="253"/>
        <v>6.8113829133940449</v>
      </c>
      <c r="BK243" s="7">
        <f t="shared" si="254"/>
        <v>2.530674777230621E-2</v>
      </c>
      <c r="BL243" s="8">
        <f>BL$3*temperature!$I353+BL$4*temperature!$I353^2+BL$5*temperature!$I353^6</f>
        <v>-58.498086130323216</v>
      </c>
      <c r="BM243" s="8">
        <f>BM$3*temperature!$I353+BM$4*temperature!$I353^2+BM$5*temperature!$I353^6</f>
        <v>-48.178401960196709</v>
      </c>
      <c r="BN243" s="8">
        <f>BN$3*temperature!$I353+BN$4*temperature!$I353^2+BN$5*temperature!$I353^6</f>
        <v>-40.063195685512106</v>
      </c>
      <c r="BO243" s="8"/>
      <c r="BP243" s="8"/>
      <c r="BQ243" s="8"/>
    </row>
    <row r="244" spans="1:69" x14ac:dyDescent="0.3">
      <c r="A244">
        <f t="shared" si="201"/>
        <v>2198</v>
      </c>
      <c r="B244" s="4">
        <f t="shared" si="202"/>
        <v>1165.3998996102373</v>
      </c>
      <c r="C244" s="4">
        <f t="shared" si="203"/>
        <v>2964.1409688209246</v>
      </c>
      <c r="D244" s="4">
        <f t="shared" si="204"/>
        <v>4369.8692481025182</v>
      </c>
      <c r="E244" s="11">
        <f t="shared" si="205"/>
        <v>2.6648070360562665E-7</v>
      </c>
      <c r="F244" s="11">
        <f t="shared" si="206"/>
        <v>5.2498485509475023E-7</v>
      </c>
      <c r="G244" s="11">
        <f t="shared" si="207"/>
        <v>1.0717379068420515E-6</v>
      </c>
      <c r="H244" s="4">
        <f t="shared" si="208"/>
        <v>121900.81188482311</v>
      </c>
      <c r="I244" s="4">
        <f t="shared" si="209"/>
        <v>67977.070444831668</v>
      </c>
      <c r="J244" s="4">
        <f t="shared" si="210"/>
        <v>28340.454119227659</v>
      </c>
      <c r="K244" s="4">
        <f t="shared" si="211"/>
        <v>104599.98488552494</v>
      </c>
      <c r="L244" s="4">
        <f t="shared" si="212"/>
        <v>22933.14358522954</v>
      </c>
      <c r="M244" s="4">
        <f t="shared" si="213"/>
        <v>6485.4238216700951</v>
      </c>
      <c r="N244" s="11">
        <f t="shared" si="214"/>
        <v>-7.2920593639269615E-3</v>
      </c>
      <c r="O244" s="11">
        <f t="shared" si="215"/>
        <v>-2.0215935760561354E-3</v>
      </c>
      <c r="P244" s="11">
        <f t="shared" si="216"/>
        <v>-2.0159224936999731E-4</v>
      </c>
      <c r="Q244" s="4">
        <f t="shared" si="217"/>
        <v>2254.2833242531347</v>
      </c>
      <c r="R244" s="4">
        <f t="shared" si="218"/>
        <v>4068.7461873789534</v>
      </c>
      <c r="S244" s="4">
        <f t="shared" si="219"/>
        <v>2956.2276313300144</v>
      </c>
      <c r="T244" s="4">
        <f t="shared" si="220"/>
        <v>18.492767106285346</v>
      </c>
      <c r="U244" s="4">
        <f t="shared" si="221"/>
        <v>59.854685716134775</v>
      </c>
      <c r="V244" s="4">
        <f t="shared" si="222"/>
        <v>104.31123011978676</v>
      </c>
      <c r="W244" s="11">
        <f t="shared" si="223"/>
        <v>-1.0734613539272964E-2</v>
      </c>
      <c r="X244" s="11">
        <f t="shared" si="224"/>
        <v>-1.217998157191269E-2</v>
      </c>
      <c r="Y244" s="11">
        <f t="shared" si="225"/>
        <v>-9.7425357312937999E-3</v>
      </c>
      <c r="Z244" s="4">
        <f t="shared" si="238"/>
        <v>2353.6644925936166</v>
      </c>
      <c r="AA244" s="4">
        <f t="shared" si="239"/>
        <v>11921.032305140545</v>
      </c>
      <c r="AB244" s="4">
        <f t="shared" si="240"/>
        <v>41606.925648098928</v>
      </c>
      <c r="AC244" s="12">
        <f t="shared" si="226"/>
        <v>1.0793116807652752</v>
      </c>
      <c r="AD244" s="12">
        <f t="shared" si="227"/>
        <v>3.0403869239954924</v>
      </c>
      <c r="AE244" s="12">
        <f t="shared" si="228"/>
        <v>14.667806783714326</v>
      </c>
      <c r="AF244" s="11">
        <f t="shared" si="229"/>
        <v>-4.0504037456468023E-3</v>
      </c>
      <c r="AG244" s="11">
        <f t="shared" si="230"/>
        <v>2.9673830763510267E-4</v>
      </c>
      <c r="AH244" s="11">
        <f t="shared" si="231"/>
        <v>9.7937136394747881E-3</v>
      </c>
      <c r="AI244" s="1">
        <f t="shared" si="195"/>
        <v>261033.14426520886</v>
      </c>
      <c r="AJ244" s="1">
        <f t="shared" si="196"/>
        <v>138114.33676704185</v>
      </c>
      <c r="AK244" s="1">
        <f t="shared" si="197"/>
        <v>56604.821823577942</v>
      </c>
      <c r="AL244" s="10">
        <f t="shared" si="232"/>
        <v>85.443897683815365</v>
      </c>
      <c r="AM244" s="10">
        <f t="shared" si="233"/>
        <v>20.534984150248693</v>
      </c>
      <c r="AN244" s="10">
        <f t="shared" si="234"/>
        <v>6.485582174068627</v>
      </c>
      <c r="AO244" s="7">
        <f t="shared" si="235"/>
        <v>3.116942954263284E-3</v>
      </c>
      <c r="AP244" s="7">
        <f t="shared" si="236"/>
        <v>3.9265260394734398E-3</v>
      </c>
      <c r="AQ244" s="7">
        <f t="shared" si="237"/>
        <v>3.5618545444217548E-3</v>
      </c>
      <c r="AR244" s="1">
        <f t="shared" si="241"/>
        <v>121900.81188482311</v>
      </c>
      <c r="AS244" s="1">
        <f t="shared" si="242"/>
        <v>67977.070444831668</v>
      </c>
      <c r="AT244" s="1">
        <f t="shared" si="243"/>
        <v>28340.454119227659</v>
      </c>
      <c r="AU244" s="1">
        <f t="shared" si="198"/>
        <v>24380.162376964625</v>
      </c>
      <c r="AV244" s="1">
        <f t="shared" si="199"/>
        <v>13595.414088966334</v>
      </c>
      <c r="AW244" s="1">
        <f t="shared" si="200"/>
        <v>5668.0908238455322</v>
      </c>
      <c r="AX244">
        <v>0.05</v>
      </c>
      <c r="AY244">
        <v>0.05</v>
      </c>
      <c r="AZ244">
        <v>0.05</v>
      </c>
      <c r="BA244">
        <f t="shared" si="244"/>
        <v>0.05</v>
      </c>
      <c r="BB244">
        <f t="shared" si="250"/>
        <v>2.5000000000000006E-4</v>
      </c>
      <c r="BC244">
        <f t="shared" si="245"/>
        <v>2.5000000000000006E-4</v>
      </c>
      <c r="BD244">
        <f t="shared" si="246"/>
        <v>2.5000000000000006E-4</v>
      </c>
      <c r="BE244">
        <f t="shared" si="247"/>
        <v>30.475202971205785</v>
      </c>
      <c r="BF244">
        <f t="shared" si="248"/>
        <v>16.994267611207921</v>
      </c>
      <c r="BG244">
        <f t="shared" si="249"/>
        <v>7.0851135298069163</v>
      </c>
      <c r="BH244">
        <f t="shared" si="251"/>
        <v>517.91923729322502</v>
      </c>
      <c r="BI244">
        <f t="shared" si="252"/>
        <v>57.022805328292627</v>
      </c>
      <c r="BJ244">
        <f t="shared" si="253"/>
        <v>6.8114751757734293</v>
      </c>
      <c r="BK244" s="7">
        <f t="shared" si="254"/>
        <v>2.5261628258246488E-2</v>
      </c>
      <c r="BL244" s="8">
        <f>BL$3*temperature!$I354+BL$4*temperature!$I354^2+BL$5*temperature!$I354^6</f>
        <v>-58.875487974859105</v>
      </c>
      <c r="BM244" s="8">
        <f>BM$3*temperature!$I354+BM$4*temperature!$I354^2+BM$5*temperature!$I354^6</f>
        <v>-48.469266076250129</v>
      </c>
      <c r="BN244" s="8">
        <f>BN$3*temperature!$I354+BN$4*temperature!$I354^2+BN$5*temperature!$I354^6</f>
        <v>-40.289136873333931</v>
      </c>
      <c r="BO244" s="8"/>
      <c r="BP244" s="8"/>
      <c r="BQ244" s="8"/>
    </row>
    <row r="245" spans="1:69" x14ac:dyDescent="0.3">
      <c r="A245">
        <f t="shared" si="201"/>
        <v>2199</v>
      </c>
      <c r="B245" s="4">
        <f t="shared" si="202"/>
        <v>1165.4001946389933</v>
      </c>
      <c r="C245" s="4">
        <f t="shared" si="203"/>
        <v>2964.1424471435857</v>
      </c>
      <c r="D245" s="4">
        <f t="shared" si="204"/>
        <v>4369.873697289313</v>
      </c>
      <c r="E245" s="11">
        <f t="shared" si="205"/>
        <v>2.5315666842534528E-7</v>
      </c>
      <c r="F245" s="11">
        <f t="shared" si="206"/>
        <v>4.9873561234001268E-7</v>
      </c>
      <c r="G245" s="11">
        <f t="shared" si="207"/>
        <v>1.0181510114999488E-6</v>
      </c>
      <c r="H245" s="4">
        <f t="shared" si="208"/>
        <v>121003.9945215144</v>
      </c>
      <c r="I245" s="4">
        <f t="shared" si="209"/>
        <v>67836.892415622002</v>
      </c>
      <c r="J245" s="4">
        <f t="shared" si="210"/>
        <v>28333.918730138263</v>
      </c>
      <c r="K245" s="4">
        <f t="shared" si="211"/>
        <v>103830.42244042002</v>
      </c>
      <c r="L245" s="4">
        <f t="shared" si="212"/>
        <v>22885.840888312719</v>
      </c>
      <c r="M245" s="4">
        <f t="shared" si="213"/>
        <v>6483.9216629336779</v>
      </c>
      <c r="N245" s="11">
        <f t="shared" si="214"/>
        <v>-7.357194610946971E-3</v>
      </c>
      <c r="O245" s="11">
        <f t="shared" si="215"/>
        <v>-2.0626346641499094E-3</v>
      </c>
      <c r="P245" s="11">
        <f t="shared" si="216"/>
        <v>-2.3162075104454782E-4</v>
      </c>
      <c r="Q245" s="4">
        <f t="shared" si="217"/>
        <v>2213.6778589662217</v>
      </c>
      <c r="R245" s="4">
        <f t="shared" si="218"/>
        <v>4010.9008157573489</v>
      </c>
      <c r="S245" s="4">
        <f t="shared" si="219"/>
        <v>2926.7514051543512</v>
      </c>
      <c r="T245" s="4">
        <f t="shared" si="220"/>
        <v>18.294254398127592</v>
      </c>
      <c r="U245" s="4">
        <f t="shared" si="221"/>
        <v>59.125656747119628</v>
      </c>
      <c r="V245" s="4">
        <f t="shared" si="222"/>
        <v>103.29497423316953</v>
      </c>
      <c r="W245" s="11">
        <f t="shared" si="223"/>
        <v>-1.0734613539272964E-2</v>
      </c>
      <c r="X245" s="11">
        <f t="shared" si="224"/>
        <v>-1.217998157191269E-2</v>
      </c>
      <c r="Y245" s="11">
        <f t="shared" si="225"/>
        <v>-9.7425357312937999E-3</v>
      </c>
      <c r="Z245" s="4">
        <f t="shared" si="238"/>
        <v>2302.0584207536044</v>
      </c>
      <c r="AA245" s="4">
        <f t="shared" si="239"/>
        <v>11755.521848754852</v>
      </c>
      <c r="AB245" s="4">
        <f t="shared" si="240"/>
        <v>41596.742371610075</v>
      </c>
      <c r="AC245" s="12">
        <f t="shared" si="226"/>
        <v>1.0749400326907832</v>
      </c>
      <c r="AD245" s="12">
        <f t="shared" si="227"/>
        <v>3.0412891232658747</v>
      </c>
      <c r="AE245" s="12">
        <f t="shared" si="228"/>
        <v>14.811459083073169</v>
      </c>
      <c r="AF245" s="11">
        <f t="shared" si="229"/>
        <v>-4.0504037456468023E-3</v>
      </c>
      <c r="AG245" s="11">
        <f t="shared" si="230"/>
        <v>2.9673830763510267E-4</v>
      </c>
      <c r="AH245" s="11">
        <f t="shared" si="231"/>
        <v>9.7937136394747881E-3</v>
      </c>
      <c r="AI245" s="1">
        <f t="shared" si="195"/>
        <v>259309.9922156526</v>
      </c>
      <c r="AJ245" s="1">
        <f t="shared" si="196"/>
        <v>137898.31717930399</v>
      </c>
      <c r="AK245" s="1">
        <f t="shared" si="197"/>
        <v>56612.430465065678</v>
      </c>
      <c r="AL245" s="10">
        <f t="shared" si="232"/>
        <v>85.707558201137033</v>
      </c>
      <c r="AM245" s="10">
        <f t="shared" si="233"/>
        <v>20.614808988734957</v>
      </c>
      <c r="AN245" s="10">
        <f t="shared" si="234"/>
        <v>6.5084518674051557</v>
      </c>
      <c r="AO245" s="7">
        <f t="shared" si="235"/>
        <v>3.085773524720651E-3</v>
      </c>
      <c r="AP245" s="7">
        <f t="shared" si="236"/>
        <v>3.8872607790787052E-3</v>
      </c>
      <c r="AQ245" s="7">
        <f t="shared" si="237"/>
        <v>3.5262359989775374E-3</v>
      </c>
      <c r="AR245" s="1">
        <f t="shared" si="241"/>
        <v>121003.9945215144</v>
      </c>
      <c r="AS245" s="1">
        <f t="shared" si="242"/>
        <v>67836.892415622002</v>
      </c>
      <c r="AT245" s="1">
        <f t="shared" si="243"/>
        <v>28333.918730138263</v>
      </c>
      <c r="AU245" s="1">
        <f t="shared" si="198"/>
        <v>24200.798904302879</v>
      </c>
      <c r="AV245" s="1">
        <f t="shared" si="199"/>
        <v>13567.378483124401</v>
      </c>
      <c r="AW245" s="1">
        <f t="shared" si="200"/>
        <v>5666.7837460276533</v>
      </c>
      <c r="AX245">
        <v>0.05</v>
      </c>
      <c r="AY245">
        <v>0.05</v>
      </c>
      <c r="AZ245">
        <v>0.05</v>
      </c>
      <c r="BA245">
        <f t="shared" si="244"/>
        <v>5.000000000000001E-2</v>
      </c>
      <c r="BB245">
        <f t="shared" si="250"/>
        <v>2.5000000000000006E-4</v>
      </c>
      <c r="BC245">
        <f t="shared" si="245"/>
        <v>2.5000000000000006E-4</v>
      </c>
      <c r="BD245">
        <f t="shared" si="246"/>
        <v>2.5000000000000006E-4</v>
      </c>
      <c r="BE245">
        <f t="shared" si="247"/>
        <v>30.250998630378607</v>
      </c>
      <c r="BF245">
        <f t="shared" si="248"/>
        <v>16.959223103905504</v>
      </c>
      <c r="BG245">
        <f t="shared" si="249"/>
        <v>7.0834796825345672</v>
      </c>
      <c r="BH245">
        <f t="shared" si="251"/>
        <v>525.63389977697614</v>
      </c>
      <c r="BI245">
        <f t="shared" si="252"/>
        <v>57.706406647364041</v>
      </c>
      <c r="BJ245">
        <f t="shared" si="253"/>
        <v>6.8115715593815995</v>
      </c>
      <c r="BK245" s="7">
        <f t="shared" si="254"/>
        <v>2.5217222369033204E-2</v>
      </c>
      <c r="BL245" s="8">
        <f>BL$3*temperature!$I355+BL$4*temperature!$I355^2+BL$5*temperature!$I355^6</f>
        <v>-59.250274088333185</v>
      </c>
      <c r="BM245" s="8">
        <f>BM$3*temperature!$I355+BM$4*temperature!$I355^2+BM$5*temperature!$I355^6</f>
        <v>-48.758078306578625</v>
      </c>
      <c r="BN245" s="8">
        <f>BN$3*temperature!$I355+BN$4*temperature!$I355^2+BN$5*temperature!$I355^6</f>
        <v>-40.513453521312258</v>
      </c>
      <c r="BO245" s="8"/>
      <c r="BP245" s="8"/>
      <c r="BQ245" s="8"/>
    </row>
    <row r="246" spans="1:69" x14ac:dyDescent="0.3">
      <c r="A246">
        <f t="shared" si="201"/>
        <v>2200</v>
      </c>
      <c r="B246" s="4">
        <f t="shared" si="202"/>
        <v>1165.4004749163826</v>
      </c>
      <c r="C246" s="4">
        <f t="shared" si="203"/>
        <v>2964.1438515508144</v>
      </c>
      <c r="D246" s="4">
        <f t="shared" si="204"/>
        <v>4369.8779240210715</v>
      </c>
      <c r="E246" s="11">
        <f t="shared" si="205"/>
        <v>2.4049883500407801E-7</v>
      </c>
      <c r="F246" s="11">
        <f t="shared" si="206"/>
        <v>4.7379883172301204E-7</v>
      </c>
      <c r="G246" s="11">
        <f t="shared" si="207"/>
        <v>9.6724346092495143E-7</v>
      </c>
      <c r="H246" s="4">
        <f t="shared" si="208"/>
        <v>120105.94736887106</v>
      </c>
      <c r="I246" s="4">
        <f t="shared" si="209"/>
        <v>67694.268036950903</v>
      </c>
      <c r="J246" s="4">
        <f t="shared" si="210"/>
        <v>28326.549284490113</v>
      </c>
      <c r="K246" s="4">
        <f t="shared" si="211"/>
        <v>103059.80643906005</v>
      </c>
      <c r="L246" s="4">
        <f t="shared" si="212"/>
        <v>22837.71349407818</v>
      </c>
      <c r="M246" s="4">
        <f t="shared" si="213"/>
        <v>6482.2289722969217</v>
      </c>
      <c r="N246" s="11">
        <f t="shared" si="214"/>
        <v>-7.421871001268121E-3</v>
      </c>
      <c r="O246" s="11">
        <f t="shared" si="215"/>
        <v>-2.1029331834215848E-3</v>
      </c>
      <c r="P246" s="11">
        <f t="shared" si="216"/>
        <v>-2.6105969885981128E-4</v>
      </c>
      <c r="Q246" s="4">
        <f t="shared" si="217"/>
        <v>2173.6621396500773</v>
      </c>
      <c r="R246" s="4">
        <f t="shared" si="218"/>
        <v>3953.718068539672</v>
      </c>
      <c r="S246" s="4">
        <f t="shared" si="219"/>
        <v>2897.4836145929903</v>
      </c>
      <c r="T246" s="4">
        <f t="shared" si="220"/>
        <v>18.097872647174547</v>
      </c>
      <c r="U246" s="4">
        <f t="shared" si="221"/>
        <v>58.405507337512475</v>
      </c>
      <c r="V246" s="4">
        <f t="shared" si="222"/>
        <v>102.28861925583981</v>
      </c>
      <c r="W246" s="11">
        <f t="shared" si="223"/>
        <v>-1.0734613539272964E-2</v>
      </c>
      <c r="X246" s="11">
        <f t="shared" si="224"/>
        <v>-1.217998157191269E-2</v>
      </c>
      <c r="Y246" s="11">
        <f t="shared" si="225"/>
        <v>-9.7425357312937999E-3</v>
      </c>
      <c r="Z246" s="4">
        <f t="shared" si="238"/>
        <v>2251.4360906450224</v>
      </c>
      <c r="AA246" s="4">
        <f t="shared" si="239"/>
        <v>11591.83229448541</v>
      </c>
      <c r="AB246" s="4">
        <f t="shared" si="240"/>
        <v>41585.310325118386</v>
      </c>
      <c r="AC246" s="12">
        <f t="shared" si="226"/>
        <v>1.0705860915560268</v>
      </c>
      <c r="AD246" s="12">
        <f t="shared" si="227"/>
        <v>3.0421915902533416</v>
      </c>
      <c r="AE246" s="12">
        <f t="shared" si="228"/>
        <v>14.956518271915586</v>
      </c>
      <c r="AF246" s="11">
        <f t="shared" si="229"/>
        <v>-4.0504037456468023E-3</v>
      </c>
      <c r="AG246" s="11">
        <f t="shared" si="230"/>
        <v>2.9673830763510267E-4</v>
      </c>
      <c r="AH246" s="11">
        <f t="shared" si="231"/>
        <v>9.7937136394747881E-3</v>
      </c>
      <c r="AI246" s="1">
        <f t="shared" si="195"/>
        <v>257579.79189839022</v>
      </c>
      <c r="AJ246" s="1">
        <f t="shared" si="196"/>
        <v>137675.86394449801</v>
      </c>
      <c r="AK246" s="1">
        <f t="shared" si="197"/>
        <v>56617.971164586765</v>
      </c>
      <c r="AL246" s="10">
        <f t="shared" si="232"/>
        <v>85.969387573962905</v>
      </c>
      <c r="AM246" s="10">
        <f t="shared" si="233"/>
        <v>20.694142775800564</v>
      </c>
      <c r="AN246" s="10">
        <f t="shared" si="234"/>
        <v>6.5311727013048886</v>
      </c>
      <c r="AO246" s="7">
        <f t="shared" si="235"/>
        <v>3.0549157894734446E-3</v>
      </c>
      <c r="AP246" s="7">
        <f t="shared" si="236"/>
        <v>3.8483881712879182E-3</v>
      </c>
      <c r="AQ246" s="7">
        <f t="shared" si="237"/>
        <v>3.4909736389877621E-3</v>
      </c>
      <c r="AR246" s="1">
        <f t="shared" si="241"/>
        <v>120105.94736887106</v>
      </c>
      <c r="AS246" s="1">
        <f t="shared" si="242"/>
        <v>67694.268036950903</v>
      </c>
      <c r="AT246" s="1">
        <f t="shared" si="243"/>
        <v>28326.549284490113</v>
      </c>
      <c r="AU246" s="1">
        <f t="shared" si="198"/>
        <v>24021.189473774211</v>
      </c>
      <c r="AV246" s="1">
        <f t="shared" si="199"/>
        <v>13538.853607390181</v>
      </c>
      <c r="AW246" s="1">
        <f t="shared" si="200"/>
        <v>5665.3098568980231</v>
      </c>
      <c r="AX246">
        <v>0.05</v>
      </c>
      <c r="AY246">
        <v>0.05</v>
      </c>
      <c r="AZ246">
        <v>0.05</v>
      </c>
      <c r="BA246">
        <f t="shared" si="244"/>
        <v>0.05</v>
      </c>
      <c r="BB246">
        <f t="shared" si="250"/>
        <v>2.5000000000000006E-4</v>
      </c>
      <c r="BC246">
        <f t="shared" si="245"/>
        <v>2.5000000000000006E-4</v>
      </c>
      <c r="BD246">
        <f t="shared" si="246"/>
        <v>2.5000000000000006E-4</v>
      </c>
      <c r="BE246">
        <f t="shared" si="247"/>
        <v>30.026486842217771</v>
      </c>
      <c r="BF246">
        <f t="shared" si="248"/>
        <v>16.923567009237729</v>
      </c>
      <c r="BG246">
        <f t="shared" si="249"/>
        <v>7.0816373211225301</v>
      </c>
      <c r="BH246">
        <f t="shared" si="251"/>
        <v>533.46372063557658</v>
      </c>
      <c r="BI246">
        <f t="shared" si="252"/>
        <v>58.398246556029932</v>
      </c>
      <c r="BJ246">
        <f t="shared" si="253"/>
        <v>6.8116719733555282</v>
      </c>
      <c r="BK246" s="7">
        <f t="shared" si="254"/>
        <v>2.5173513374900564E-2</v>
      </c>
      <c r="BL246" s="8">
        <f>BL$3*temperature!$I356+BL$4*temperature!$I356^2+BL$5*temperature!$I356^6</f>
        <v>-59.622453301776247</v>
      </c>
      <c r="BM246" s="8">
        <f>BM$3*temperature!$I356+BM$4*temperature!$I356^2+BM$5*temperature!$I356^6</f>
        <v>-49.044846520842896</v>
      </c>
      <c r="BN246" s="8">
        <f>BN$3*temperature!$I356+BN$4*temperature!$I356^2+BN$5*temperature!$I356^6</f>
        <v>-40.736152649600655</v>
      </c>
      <c r="BO246" s="8"/>
      <c r="BP246" s="8"/>
      <c r="BQ246" s="8"/>
    </row>
    <row r="247" spans="1:69" x14ac:dyDescent="0.3">
      <c r="A247">
        <f t="shared" si="201"/>
        <v>2201</v>
      </c>
      <c r="B247" s="4">
        <f t="shared" si="202"/>
        <v>1165.4007411799664</v>
      </c>
      <c r="C247" s="4">
        <f t="shared" si="203"/>
        <v>2964.1451857383136</v>
      </c>
      <c r="D247" s="4">
        <f t="shared" si="204"/>
        <v>4369.8819394201264</v>
      </c>
      <c r="E247" s="11">
        <f t="shared" si="205"/>
        <v>2.2847389325387411E-7</v>
      </c>
      <c r="F247" s="11">
        <f t="shared" si="206"/>
        <v>4.5010889013686141E-7</v>
      </c>
      <c r="G247" s="11">
        <f t="shared" si="207"/>
        <v>9.1888128787870382E-7</v>
      </c>
      <c r="H247" s="4">
        <f t="shared" si="208"/>
        <v>119206.84826974441</v>
      </c>
      <c r="I247" s="4">
        <f t="shared" si="209"/>
        <v>67549.263133198154</v>
      </c>
      <c r="J247" s="4">
        <f t="shared" si="210"/>
        <v>28318.362811693529</v>
      </c>
      <c r="K247" s="4">
        <f t="shared" si="211"/>
        <v>102288.2893905213</v>
      </c>
      <c r="L247" s="4">
        <f t="shared" si="212"/>
        <v>22788.783578552306</v>
      </c>
      <c r="M247" s="4">
        <f t="shared" si="213"/>
        <v>6480.3496305557655</v>
      </c>
      <c r="N247" s="11">
        <f t="shared" si="214"/>
        <v>-7.4861100092882271E-3</v>
      </c>
      <c r="O247" s="11">
        <f t="shared" si="215"/>
        <v>-2.142505007717288E-3</v>
      </c>
      <c r="P247" s="11">
        <f t="shared" si="216"/>
        <v>-2.8992214702505681E-4</v>
      </c>
      <c r="Q247" s="4">
        <f t="shared" si="217"/>
        <v>2134.2316069033586</v>
      </c>
      <c r="R247" s="4">
        <f t="shared" si="218"/>
        <v>3897.1959236530811</v>
      </c>
      <c r="S247" s="4">
        <f t="shared" si="219"/>
        <v>2868.4255521818295</v>
      </c>
      <c r="T247" s="4">
        <f t="shared" si="220"/>
        <v>17.903598978424149</v>
      </c>
      <c r="U247" s="4">
        <f t="shared" si="221"/>
        <v>57.69412933444336</v>
      </c>
      <c r="V247" s="4">
        <f t="shared" si="222"/>
        <v>101.29206872783507</v>
      </c>
      <c r="W247" s="11">
        <f t="shared" si="223"/>
        <v>-1.0734613539272964E-2</v>
      </c>
      <c r="X247" s="11">
        <f t="shared" si="224"/>
        <v>-1.217998157191269E-2</v>
      </c>
      <c r="Y247" s="11">
        <f t="shared" si="225"/>
        <v>-9.7425357312937999E-3</v>
      </c>
      <c r="Z247" s="4">
        <f t="shared" si="238"/>
        <v>2201.7834509344452</v>
      </c>
      <c r="AA247" s="4">
        <f t="shared" si="239"/>
        <v>11429.960166312116</v>
      </c>
      <c r="AB247" s="4">
        <f t="shared" si="240"/>
        <v>41572.655129269879</v>
      </c>
      <c r="AC247" s="12">
        <f t="shared" si="226"/>
        <v>1.0662497856407509</v>
      </c>
      <c r="AD247" s="12">
        <f t="shared" si="227"/>
        <v>3.0430943250373352</v>
      </c>
      <c r="AE247" s="12">
        <f t="shared" si="228"/>
        <v>15.102998128914299</v>
      </c>
      <c r="AF247" s="11">
        <f t="shared" si="229"/>
        <v>-4.0504037456468023E-3</v>
      </c>
      <c r="AG247" s="11">
        <f t="shared" si="230"/>
        <v>2.9673830763510267E-4</v>
      </c>
      <c r="AH247" s="11">
        <f t="shared" si="231"/>
        <v>9.7937136394747881E-3</v>
      </c>
      <c r="AI247" s="1">
        <f t="shared" si="195"/>
        <v>255843.00218232541</v>
      </c>
      <c r="AJ247" s="1">
        <f t="shared" si="196"/>
        <v>137447.13115743839</v>
      </c>
      <c r="AK247" s="1">
        <f t="shared" si="197"/>
        <v>56621.483905026107</v>
      </c>
      <c r="AL247" s="10">
        <f t="shared" si="232"/>
        <v>86.229390521078869</v>
      </c>
      <c r="AM247" s="10">
        <f t="shared" si="233"/>
        <v>20.772985479131165</v>
      </c>
      <c r="AN247" s="10">
        <f t="shared" si="234"/>
        <v>6.5537448515195003</v>
      </c>
      <c r="AO247" s="7">
        <f t="shared" si="235"/>
        <v>3.02436663157871E-3</v>
      </c>
      <c r="AP247" s="7">
        <f t="shared" si="236"/>
        <v>3.8099042895750391E-3</v>
      </c>
      <c r="AQ247" s="7">
        <f t="shared" si="237"/>
        <v>3.4560639025978846E-3</v>
      </c>
      <c r="AR247" s="1">
        <f t="shared" si="241"/>
        <v>119206.84826974441</v>
      </c>
      <c r="AS247" s="1">
        <f t="shared" si="242"/>
        <v>67549.263133198154</v>
      </c>
      <c r="AT247" s="1">
        <f t="shared" si="243"/>
        <v>28318.362811693529</v>
      </c>
      <c r="AU247" s="1">
        <f t="shared" si="198"/>
        <v>23841.369653948885</v>
      </c>
      <c r="AV247" s="1">
        <f t="shared" si="199"/>
        <v>13509.852626639631</v>
      </c>
      <c r="AW247" s="1">
        <f t="shared" si="200"/>
        <v>5663.6725623387065</v>
      </c>
      <c r="AX247">
        <v>0.05</v>
      </c>
      <c r="AY247">
        <v>0.05</v>
      </c>
      <c r="AZ247">
        <v>0.05</v>
      </c>
      <c r="BA247">
        <f t="shared" si="244"/>
        <v>4.9999999999999996E-2</v>
      </c>
      <c r="BB247">
        <f t="shared" si="250"/>
        <v>2.5000000000000006E-4</v>
      </c>
      <c r="BC247">
        <f t="shared" si="245"/>
        <v>2.5000000000000006E-4</v>
      </c>
      <c r="BD247">
        <f t="shared" si="246"/>
        <v>2.5000000000000006E-4</v>
      </c>
      <c r="BE247">
        <f t="shared" si="247"/>
        <v>29.80171206743611</v>
      </c>
      <c r="BF247">
        <f t="shared" si="248"/>
        <v>16.887315783299542</v>
      </c>
      <c r="BG247">
        <f t="shared" si="249"/>
        <v>7.079590702923384</v>
      </c>
      <c r="BH247">
        <f t="shared" si="251"/>
        <v>541.41041081561673</v>
      </c>
      <c r="BI247">
        <f t="shared" si="252"/>
        <v>59.098423923023155</v>
      </c>
      <c r="BJ247">
        <f t="shared" si="253"/>
        <v>6.8117763283672366</v>
      </c>
      <c r="BK247" s="7">
        <f t="shared" si="254"/>
        <v>2.5130484723039331E-2</v>
      </c>
      <c r="BL247" s="8">
        <f>BL$3*temperature!$I357+BL$4*temperature!$I357^2+BL$5*temperature!$I357^6</f>
        <v>-59.992035094619446</v>
      </c>
      <c r="BM247" s="8">
        <f>BM$3*temperature!$I357+BM$4*temperature!$I357^2+BM$5*temperature!$I357^6</f>
        <v>-49.329579061949381</v>
      </c>
      <c r="BN247" s="8">
        <f>BN$3*temperature!$I357+BN$4*temperature!$I357^2+BN$5*temperature!$I357^6</f>
        <v>-40.957241623385791</v>
      </c>
      <c r="BO247" s="8"/>
      <c r="BP247" s="8"/>
      <c r="BQ247" s="8"/>
    </row>
    <row r="248" spans="1:69" x14ac:dyDescent="0.3">
      <c r="A248">
        <f t="shared" si="201"/>
        <v>2202</v>
      </c>
      <c r="B248" s="4">
        <f t="shared" si="202"/>
        <v>1165.4009941304287</v>
      </c>
      <c r="C248" s="4">
        <f t="shared" si="203"/>
        <v>2964.146453217008</v>
      </c>
      <c r="D248" s="4">
        <f t="shared" si="204"/>
        <v>4369.8857540527333</v>
      </c>
      <c r="E248" s="11">
        <f t="shared" si="205"/>
        <v>2.170501985911804E-7</v>
      </c>
      <c r="F248" s="11">
        <f t="shared" si="206"/>
        <v>4.2760344563001834E-7</v>
      </c>
      <c r="G248" s="11">
        <f t="shared" si="207"/>
        <v>8.7293722348476857E-7</v>
      </c>
      <c r="H248" s="4">
        <f t="shared" si="208"/>
        <v>118306.8702230217</v>
      </c>
      <c r="I248" s="4">
        <f t="shared" si="209"/>
        <v>67401.942302268872</v>
      </c>
      <c r="J248" s="4">
        <f t="shared" si="210"/>
        <v>28309.37602827053</v>
      </c>
      <c r="K248" s="4">
        <f t="shared" si="211"/>
        <v>101516.01965235762</v>
      </c>
      <c r="L248" s="4">
        <f t="shared" si="212"/>
        <v>22739.072905495981</v>
      </c>
      <c r="M248" s="4">
        <f t="shared" si="213"/>
        <v>6478.2874476788693</v>
      </c>
      <c r="N248" s="11">
        <f t="shared" si="214"/>
        <v>-7.5499330643341578E-3</v>
      </c>
      <c r="O248" s="11">
        <f t="shared" si="215"/>
        <v>-2.1813657971244682E-3</v>
      </c>
      <c r="P248" s="11">
        <f t="shared" si="216"/>
        <v>-3.1822092857036743E-4</v>
      </c>
      <c r="Q248" s="4">
        <f t="shared" si="217"/>
        <v>2095.3815745372758</v>
      </c>
      <c r="R248" s="4">
        <f t="shared" si="218"/>
        <v>3841.3321263742837</v>
      </c>
      <c r="S248" s="4">
        <f t="shared" si="219"/>
        <v>2839.5783923947392</v>
      </c>
      <c r="T248" s="4">
        <f t="shared" si="220"/>
        <v>17.711410762428645</v>
      </c>
      <c r="U248" s="4">
        <f t="shared" si="221"/>
        <v>56.99141590234229</v>
      </c>
      <c r="V248" s="4">
        <f t="shared" si="222"/>
        <v>100.30522712895747</v>
      </c>
      <c r="W248" s="11">
        <f t="shared" si="223"/>
        <v>-1.0734613539272964E-2</v>
      </c>
      <c r="X248" s="11">
        <f t="shared" si="224"/>
        <v>-1.217998157191269E-2</v>
      </c>
      <c r="Y248" s="11">
        <f t="shared" si="225"/>
        <v>-9.7425357312937999E-3</v>
      </c>
      <c r="Z248" s="4">
        <f t="shared" si="238"/>
        <v>2153.0864575508986</v>
      </c>
      <c r="AA248" s="4">
        <f t="shared" si="239"/>
        <v>11269.901278257228</v>
      </c>
      <c r="AB248" s="4">
        <f t="shared" si="240"/>
        <v>41558.801938080556</v>
      </c>
      <c r="AC248" s="12">
        <f t="shared" si="226"/>
        <v>1.0619310435151965</v>
      </c>
      <c r="AD248" s="12">
        <f t="shared" si="227"/>
        <v>3.0439973276973209</v>
      </c>
      <c r="AE248" s="12">
        <f t="shared" si="228"/>
        <v>15.250912567686409</v>
      </c>
      <c r="AF248" s="11">
        <f t="shared" si="229"/>
        <v>-4.0504037456468023E-3</v>
      </c>
      <c r="AG248" s="11">
        <f t="shared" si="230"/>
        <v>2.9673830763510267E-4</v>
      </c>
      <c r="AH248" s="11">
        <f t="shared" si="231"/>
        <v>9.7937136394747881E-3</v>
      </c>
      <c r="AI248" s="1">
        <f t="shared" si="195"/>
        <v>254100.07161804175</v>
      </c>
      <c r="AJ248" s="1">
        <f t="shared" si="196"/>
        <v>137212.27066833418</v>
      </c>
      <c r="AK248" s="1">
        <f t="shared" si="197"/>
        <v>56623.008076862199</v>
      </c>
      <c r="AL248" s="10">
        <f t="shared" si="232"/>
        <v>86.487571919518672</v>
      </c>
      <c r="AM248" s="10">
        <f t="shared" si="233"/>
        <v>20.851337134750544</v>
      </c>
      <c r="AN248" s="10">
        <f t="shared" si="234"/>
        <v>6.5761685109175909</v>
      </c>
      <c r="AO248" s="7">
        <f t="shared" si="235"/>
        <v>2.9941229652629231E-3</v>
      </c>
      <c r="AP248" s="7">
        <f t="shared" si="236"/>
        <v>3.7718052466792886E-3</v>
      </c>
      <c r="AQ248" s="7">
        <f t="shared" si="237"/>
        <v>3.4215032635719058E-3</v>
      </c>
      <c r="AR248" s="1">
        <f t="shared" si="241"/>
        <v>118306.8702230217</v>
      </c>
      <c r="AS248" s="1">
        <f t="shared" si="242"/>
        <v>67401.942302268872</v>
      </c>
      <c r="AT248" s="1">
        <f t="shared" si="243"/>
        <v>28309.37602827053</v>
      </c>
      <c r="AU248" s="1">
        <f t="shared" si="198"/>
        <v>23661.374044604341</v>
      </c>
      <c r="AV248" s="1">
        <f t="shared" si="199"/>
        <v>13480.388460453774</v>
      </c>
      <c r="AW248" s="1">
        <f t="shared" si="200"/>
        <v>5661.8752056541061</v>
      </c>
      <c r="AX248">
        <v>0.05</v>
      </c>
      <c r="AY248">
        <v>0.05</v>
      </c>
      <c r="AZ248">
        <v>0.05</v>
      </c>
      <c r="BA248">
        <f t="shared" si="244"/>
        <v>0.05</v>
      </c>
      <c r="BB248">
        <f t="shared" si="250"/>
        <v>2.5000000000000006E-4</v>
      </c>
      <c r="BC248">
        <f t="shared" si="245"/>
        <v>2.5000000000000006E-4</v>
      </c>
      <c r="BD248">
        <f t="shared" si="246"/>
        <v>2.5000000000000006E-4</v>
      </c>
      <c r="BE248">
        <f t="shared" si="247"/>
        <v>29.576717555755433</v>
      </c>
      <c r="BF248">
        <f t="shared" si="248"/>
        <v>16.850485575567223</v>
      </c>
      <c r="BG248">
        <f t="shared" si="249"/>
        <v>7.0773440070676346</v>
      </c>
      <c r="BH248">
        <f t="shared" si="251"/>
        <v>549.47570641261609</v>
      </c>
      <c r="BI248">
        <f t="shared" si="252"/>
        <v>59.807038800158765</v>
      </c>
      <c r="BJ248">
        <f t="shared" si="253"/>
        <v>6.8118845366258025</v>
      </c>
      <c r="BK248" s="7">
        <f t="shared" si="254"/>
        <v>2.5088120041524026E-2</v>
      </c>
      <c r="BL248" s="8">
        <f>BL$3*temperature!$I358+BL$4*temperature!$I358^2+BL$5*temperature!$I358^6</f>
        <v>-60.359029566593406</v>
      </c>
      <c r="BM248" s="8">
        <f>BM$3*temperature!$I358+BM$4*temperature!$I358^2+BM$5*temperature!$I358^6</f>
        <v>-49.612284724878158</v>
      </c>
      <c r="BN248" s="8">
        <f>BN$3*temperature!$I358+BN$4*temperature!$I358^2+BN$5*temperature!$I358^6</f>
        <v>-41.176728136854891</v>
      </c>
      <c r="BO248" s="8"/>
      <c r="BP248" s="8"/>
      <c r="BQ248" s="8"/>
    </row>
    <row r="249" spans="1:69" x14ac:dyDescent="0.3">
      <c r="A249">
        <f t="shared" si="201"/>
        <v>2203</v>
      </c>
      <c r="B249" s="4">
        <f t="shared" si="202"/>
        <v>1165.4012344334201</v>
      </c>
      <c r="C249" s="4">
        <f t="shared" si="203"/>
        <v>2964.1476573222826</v>
      </c>
      <c r="D249" s="4">
        <f t="shared" si="204"/>
        <v>4369.8893779568734</v>
      </c>
      <c r="E249" s="11">
        <f t="shared" si="205"/>
        <v>2.0619768866162136E-7</v>
      </c>
      <c r="F249" s="11">
        <f t="shared" si="206"/>
        <v>4.0622327334851738E-7</v>
      </c>
      <c r="G249" s="11">
        <f t="shared" si="207"/>
        <v>8.2929036231053014E-7</v>
      </c>
      <c r="H249" s="4">
        <f t="shared" si="208"/>
        <v>117406.18145506964</v>
      </c>
      <c r="I249" s="4">
        <f t="shared" si="209"/>
        <v>67252.368921625428</v>
      </c>
      <c r="J249" s="4">
        <f t="shared" si="210"/>
        <v>28299.605340094084</v>
      </c>
      <c r="K249" s="4">
        <f t="shared" si="211"/>
        <v>100743.14149165002</v>
      </c>
      <c r="L249" s="4">
        <f t="shared" si="212"/>
        <v>22688.602828368916</v>
      </c>
      <c r="M249" s="4">
        <f t="shared" si="213"/>
        <v>6476.0461632842216</v>
      </c>
      <c r="N249" s="11">
        <f t="shared" si="214"/>
        <v>-7.6133615497763207E-3</v>
      </c>
      <c r="O249" s="11">
        <f t="shared" si="215"/>
        <v>-2.2195309956927201E-3</v>
      </c>
      <c r="P249" s="11">
        <f t="shared" si="216"/>
        <v>-3.4596865494918028E-4</v>
      </c>
      <c r="Q249" s="4">
        <f t="shared" si="217"/>
        <v>2057.1072379659031</v>
      </c>
      <c r="R249" s="4">
        <f t="shared" si="218"/>
        <v>3786.1242001388946</v>
      </c>
      <c r="S249" s="4">
        <f t="shared" si="219"/>
        <v>2810.9431955311074</v>
      </c>
      <c r="T249" s="4">
        <f t="shared" si="220"/>
        <v>17.521285612658655</v>
      </c>
      <c r="U249" s="4">
        <f t="shared" si="221"/>
        <v>56.29726150689455</v>
      </c>
      <c r="V249" s="4">
        <f t="shared" si="222"/>
        <v>99.327999869618054</v>
      </c>
      <c r="W249" s="11">
        <f t="shared" si="223"/>
        <v>-1.0734613539272964E-2</v>
      </c>
      <c r="X249" s="11">
        <f t="shared" si="224"/>
        <v>-1.217998157191269E-2</v>
      </c>
      <c r="Y249" s="11">
        <f t="shared" si="225"/>
        <v>-9.7425357312937999E-3</v>
      </c>
      <c r="Z249" s="4">
        <f t="shared" si="238"/>
        <v>2105.3310839552742</v>
      </c>
      <c r="AA249" s="4">
        <f t="shared" si="239"/>
        <v>11111.650765419428</v>
      </c>
      <c r="AB249" s="4">
        <f t="shared" si="240"/>
        <v>41543.775441968726</v>
      </c>
      <c r="AC249" s="12">
        <f t="shared" si="226"/>
        <v>1.0576297940389239</v>
      </c>
      <c r="AD249" s="12">
        <f t="shared" si="227"/>
        <v>3.0449005983127875</v>
      </c>
      <c r="AE249" s="12">
        <f t="shared" si="228"/>
        <v>15.400275638114998</v>
      </c>
      <c r="AF249" s="11">
        <f t="shared" si="229"/>
        <v>-4.0504037456468023E-3</v>
      </c>
      <c r="AG249" s="11">
        <f t="shared" si="230"/>
        <v>2.9673830763510267E-4</v>
      </c>
      <c r="AH249" s="11">
        <f t="shared" si="231"/>
        <v>9.7937136394747881E-3</v>
      </c>
      <c r="AI249" s="1">
        <f t="shared" ref="AI249:AI312" si="255">(1-$AI$5)*AI248+AU248</f>
        <v>252351.4385008419</v>
      </c>
      <c r="AJ249" s="1">
        <f t="shared" ref="AJ249:AJ312" si="256">(1-$AI$5)*AJ248+AV248</f>
        <v>136971.43206195455</v>
      </c>
      <c r="AK249" s="1">
        <f t="shared" ref="AK249:AK312" si="257">(1-$AI$5)*AK248+AW248</f>
        <v>56622.582474830087</v>
      </c>
      <c r="AL249" s="10">
        <f t="shared" si="232"/>
        <v>86.743936800559794</v>
      </c>
      <c r="AM249" s="10">
        <f t="shared" si="233"/>
        <v>20.929197845727622</v>
      </c>
      <c r="AN249" s="10">
        <f t="shared" si="234"/>
        <v>6.5984438891192756</v>
      </c>
      <c r="AO249" s="7">
        <f t="shared" si="235"/>
        <v>2.9641817356102938E-3</v>
      </c>
      <c r="AP249" s="7">
        <f t="shared" si="236"/>
        <v>3.7340871942124956E-3</v>
      </c>
      <c r="AQ249" s="7">
        <f t="shared" si="237"/>
        <v>3.3872882309361869E-3</v>
      </c>
      <c r="AR249" s="1">
        <f t="shared" si="241"/>
        <v>117406.18145506964</v>
      </c>
      <c r="AS249" s="1">
        <f t="shared" si="242"/>
        <v>67252.368921625428</v>
      </c>
      <c r="AT249" s="1">
        <f t="shared" si="243"/>
        <v>28299.605340094084</v>
      </c>
      <c r="AU249" s="1">
        <f t="shared" ref="AU249:AU312" si="258">$AU$5*AR249</f>
        <v>23481.236291013931</v>
      </c>
      <c r="AV249" s="1">
        <f t="shared" ref="AV249:AV312" si="259">$AU$5*AS249</f>
        <v>13450.473784325086</v>
      </c>
      <c r="AW249" s="1">
        <f t="shared" ref="AW249:AW312" si="260">$AU$5*AT249</f>
        <v>5659.9210680188171</v>
      </c>
      <c r="AX249">
        <v>0.05</v>
      </c>
      <c r="AY249">
        <v>0.05</v>
      </c>
      <c r="AZ249">
        <v>0.05</v>
      </c>
      <c r="BA249">
        <f t="shared" si="244"/>
        <v>5.000000000000001E-2</v>
      </c>
      <c r="BB249">
        <f t="shared" si="250"/>
        <v>2.5000000000000006E-4</v>
      </c>
      <c r="BC249">
        <f t="shared" si="245"/>
        <v>2.5000000000000006E-4</v>
      </c>
      <c r="BD249">
        <f t="shared" si="246"/>
        <v>2.5000000000000006E-4</v>
      </c>
      <c r="BE249">
        <f t="shared" si="247"/>
        <v>29.351545363767418</v>
      </c>
      <c r="BF249">
        <f t="shared" si="248"/>
        <v>16.813092230406362</v>
      </c>
      <c r="BG249">
        <f t="shared" si="249"/>
        <v>7.0749013350235224</v>
      </c>
      <c r="BH249">
        <f t="shared" si="251"/>
        <v>557.66136903512256</v>
      </c>
      <c r="BI249">
        <f t="shared" si="252"/>
        <v>60.524192436754369</v>
      </c>
      <c r="BJ249">
        <f t="shared" si="253"/>
        <v>6.811996511878168</v>
      </c>
      <c r="BK249" s="7">
        <f t="shared" si="254"/>
        <v>2.5046403142999857E-2</v>
      </c>
      <c r="BL249" s="8">
        <f>BL$3*temperature!$I359+BL$4*temperature!$I359^2+BL$5*temperature!$I359^6</f>
        <v>-60.723447410195718</v>
      </c>
      <c r="BM249" s="8">
        <f>BM$3*temperature!$I359+BM$4*temperature!$I359^2+BM$5*temperature!$I359^6</f>
        <v>-49.89297273594859</v>
      </c>
      <c r="BN249" s="8">
        <f>BN$3*temperature!$I359+BN$4*temperature!$I359^2+BN$5*temperature!$I359^6</f>
        <v>-41.394620197503144</v>
      </c>
      <c r="BO249" s="8"/>
      <c r="BP249" s="8"/>
      <c r="BQ249" s="8"/>
    </row>
    <row r="250" spans="1:69" x14ac:dyDescent="0.3">
      <c r="A250">
        <f t="shared" ref="A250:A313" si="261">1+A249</f>
        <v>2204</v>
      </c>
      <c r="B250" s="4">
        <f t="shared" ref="B250:B313" si="262">B249*(1+E250)</f>
        <v>1165.4014627213089</v>
      </c>
      <c r="C250" s="4">
        <f t="shared" ref="C250:C313" si="263">C249*(1+F250)</f>
        <v>2964.1488012227583</v>
      </c>
      <c r="D250" s="4">
        <f t="shared" ref="D250:D313" si="264">D249*(1+G250)</f>
        <v>4369.8928206686614</v>
      </c>
      <c r="E250" s="11">
        <f t="shared" ref="E250:E313" si="265">E249*$E$5</f>
        <v>1.9588780422854028E-7</v>
      </c>
      <c r="F250" s="11">
        <f t="shared" ref="F250:F313" si="266">F249*$E$5</f>
        <v>3.8591210968109148E-7</v>
      </c>
      <c r="G250" s="11">
        <f t="shared" ref="G250:G313" si="267">G249*$E$5</f>
        <v>7.8782584419500355E-7</v>
      </c>
      <c r="H250" s="4">
        <f t="shared" ref="H250:H313" si="268">AR250</f>
        <v>116504.94549293679</v>
      </c>
      <c r="I250" s="4">
        <f t="shared" ref="I250:I313" si="269">AS250</f>
        <v>67100.605155334546</v>
      </c>
      <c r="J250" s="4">
        <f t="shared" ref="J250:J313" si="270">AT250</f>
        <v>28289.06684485625</v>
      </c>
      <c r="K250" s="4">
        <f t="shared" ref="K250:K313" si="271">H250/B250*1000</f>
        <v>99969.79514757781</v>
      </c>
      <c r="L250" s="4">
        <f t="shared" ref="L250:L313" si="272">I250/C250*1000</f>
        <v>22637.394292639587</v>
      </c>
      <c r="M250" s="4">
        <f t="shared" ref="M250:M313" si="273">J250/D250*1000</f>
        <v>6473.629447169732</v>
      </c>
      <c r="N250" s="11">
        <f t="shared" ref="N250:N313" si="274">K250/K249-1</f>
        <v>-7.6764168023915058E-3</v>
      </c>
      <c r="O250" s="11">
        <f t="shared" ref="O250:O313" si="275">L250/L249-1</f>
        <v>-2.2570158293440112E-3</v>
      </c>
      <c r="P250" s="11">
        <f t="shared" ref="P250:P313" si="276">M250/M249-1</f>
        <v>-3.7317771577838332E-4</v>
      </c>
      <c r="Q250" s="4">
        <f t="shared" ref="Q250:Q313" si="277">T250*H250/1000</f>
        <v>2019.4036823323418</v>
      </c>
      <c r="R250" s="4">
        <f t="shared" ref="R250:R313" si="278">U250*I250/1000</f>
        <v>3731.5694570690903</v>
      </c>
      <c r="S250" s="4">
        <f t="shared" ref="S250:S313" si="279">V250*J250/1000</f>
        <v>2782.5209115276666</v>
      </c>
      <c r="T250" s="4">
        <f t="shared" ref="T250:T313" si="280">T249*(1+W250)</f>
        <v>17.333201382895542</v>
      </c>
      <c r="U250" s="4">
        <f t="shared" ref="U250:U313" si="281">U249*(1+X250)</f>
        <v>55.611561899191422</v>
      </c>
      <c r="V250" s="4">
        <f t="shared" ref="V250:V313" si="282">V249*(1+Y250)</f>
        <v>98.360293281770353</v>
      </c>
      <c r="W250" s="11">
        <f t="shared" ref="W250:W313" si="283">T$5-1</f>
        <v>-1.0734613539272964E-2</v>
      </c>
      <c r="X250" s="11">
        <f t="shared" ref="X250:X313" si="284">U$5-1</f>
        <v>-1.217998157191269E-2</v>
      </c>
      <c r="Y250" s="11">
        <f t="shared" ref="Y250:Y313" si="285">V$5-1</f>
        <v>-9.7425357312937999E-3</v>
      </c>
      <c r="Z250" s="4">
        <f t="shared" si="238"/>
        <v>2058.5033309065757</v>
      </c>
      <c r="AA250" s="4">
        <f t="shared" si="239"/>
        <v>10955.203114247728</v>
      </c>
      <c r="AB250" s="4">
        <f t="shared" si="240"/>
        <v>41527.599871143044</v>
      </c>
      <c r="AC250" s="12">
        <f t="shared" ref="AC250:AC313" si="286">AC249*(1+AF250)</f>
        <v>1.053345966359641</v>
      </c>
      <c r="AD250" s="12">
        <f t="shared" ref="AD250:AD313" si="287">AD249*(1+AG250)</f>
        <v>3.0458041369632478</v>
      </c>
      <c r="AE250" s="12">
        <f t="shared" ref="AE250:AE313" si="288">AE249*(1+AH250)</f>
        <v>15.551101527683675</v>
      </c>
      <c r="AF250" s="11">
        <f t="shared" ref="AF250:AF313" si="289">AC$5-1</f>
        <v>-4.0504037456468023E-3</v>
      </c>
      <c r="AG250" s="11">
        <f t="shared" ref="AG250:AG313" si="290">AD$5-1</f>
        <v>2.9673830763510267E-4</v>
      </c>
      <c r="AH250" s="11">
        <f t="shared" ref="AH250:AH313" si="291">AE$5-1</f>
        <v>9.7937136394747881E-3</v>
      </c>
      <c r="AI250" s="1">
        <f t="shared" si="255"/>
        <v>250597.53094177163</v>
      </c>
      <c r="AJ250" s="1">
        <f t="shared" si="256"/>
        <v>136724.76264008417</v>
      </c>
      <c r="AK250" s="1">
        <f t="shared" si="257"/>
        <v>56620.245295365901</v>
      </c>
      <c r="AL250" s="10">
        <f t="shared" ref="AL250:AL313" si="292">AL249*(1+AO250)</f>
        <v>86.99849034576755</v>
      </c>
      <c r="AM250" s="10">
        <f t="shared" ref="AM250:AM313" si="293">AM249*(1+AP250)</f>
        <v>21.006567780891885</v>
      </c>
      <c r="AN250" s="10">
        <f t="shared" ref="AN250:AN313" si="294">AN249*(1+AQ250)</f>
        <v>6.6205712121341005</v>
      </c>
      <c r="AO250" s="7">
        <f t="shared" ref="AO250:AO313" si="295">AO$5*AO249</f>
        <v>2.9345399182541909E-3</v>
      </c>
      <c r="AP250" s="7">
        <f t="shared" ref="AP250:AP313" si="296">AP$5*AP249</f>
        <v>3.6967463222703704E-3</v>
      </c>
      <c r="AQ250" s="7">
        <f t="shared" ref="AQ250:AQ313" si="297">AQ$5*AQ249</f>
        <v>3.3534153486268251E-3</v>
      </c>
      <c r="AR250" s="1">
        <f t="shared" si="241"/>
        <v>116504.94549293679</v>
      </c>
      <c r="AS250" s="1">
        <f t="shared" si="242"/>
        <v>67100.605155334546</v>
      </c>
      <c r="AT250" s="1">
        <f t="shared" si="243"/>
        <v>28289.06684485625</v>
      </c>
      <c r="AU250" s="1">
        <f t="shared" si="258"/>
        <v>23300.989098587361</v>
      </c>
      <c r="AV250" s="1">
        <f t="shared" si="259"/>
        <v>13420.12103106691</v>
      </c>
      <c r="AW250" s="1">
        <f t="shared" si="260"/>
        <v>5657.8133689712504</v>
      </c>
      <c r="AX250">
        <v>0.05</v>
      </c>
      <c r="AY250">
        <v>0.05</v>
      </c>
      <c r="AZ250">
        <v>0.05</v>
      </c>
      <c r="BA250">
        <f t="shared" si="244"/>
        <v>0.05</v>
      </c>
      <c r="BB250">
        <f t="shared" si="250"/>
        <v>2.5000000000000006E-4</v>
      </c>
      <c r="BC250">
        <f t="shared" si="245"/>
        <v>2.5000000000000006E-4</v>
      </c>
      <c r="BD250">
        <f t="shared" si="246"/>
        <v>2.5000000000000006E-4</v>
      </c>
      <c r="BE250">
        <f t="shared" si="247"/>
        <v>29.126236373234207</v>
      </c>
      <c r="BF250">
        <f t="shared" si="248"/>
        <v>16.775151288833641</v>
      </c>
      <c r="BG250">
        <f t="shared" si="249"/>
        <v>7.0722667112140645</v>
      </c>
      <c r="BH250">
        <f t="shared" si="251"/>
        <v>565.969186173857</v>
      </c>
      <c r="BI250">
        <f t="shared" si="252"/>
        <v>61.249987294226656</v>
      </c>
      <c r="BJ250">
        <f t="shared" si="253"/>
        <v>6.8121121694090343</v>
      </c>
      <c r="BK250" s="7">
        <f t="shared" si="254"/>
        <v>2.5005318028202689E-2</v>
      </c>
      <c r="BL250" s="8">
        <f>BL$3*temperature!$I360+BL$4*temperature!$I360^2+BL$5*temperature!$I360^6</f>
        <v>-61.085299883731381</v>
      </c>
      <c r="BM250" s="8">
        <f>BM$3*temperature!$I360+BM$4*temperature!$I360^2+BM$5*temperature!$I360^6</f>
        <v>-50.17165273252597</v>
      </c>
      <c r="BN250" s="8">
        <f>BN$3*temperature!$I360+BN$4*temperature!$I360^2+BN$5*temperature!$I360^6</f>
        <v>-41.610926110783048</v>
      </c>
      <c r="BO250" s="8"/>
      <c r="BP250" s="8"/>
      <c r="BQ250" s="8"/>
    </row>
    <row r="251" spans="1:69" x14ac:dyDescent="0.3">
      <c r="A251">
        <f t="shared" si="261"/>
        <v>2205</v>
      </c>
      <c r="B251" s="4">
        <f t="shared" si="262"/>
        <v>1165.4016795948457</v>
      </c>
      <c r="C251" s="4">
        <f t="shared" si="263"/>
        <v>2964.1498879286301</v>
      </c>
      <c r="D251" s="4">
        <f t="shared" si="264"/>
        <v>4369.8960912474367</v>
      </c>
      <c r="E251" s="11">
        <f t="shared" si="265"/>
        <v>1.8609341401711326E-7</v>
      </c>
      <c r="F251" s="11">
        <f t="shared" si="266"/>
        <v>3.6661650419703692E-7</v>
      </c>
      <c r="G251" s="11">
        <f t="shared" si="267"/>
        <v>7.4843455198525335E-7</v>
      </c>
      <c r="H251" s="4">
        <f t="shared" si="268"/>
        <v>115603.32123913502</v>
      </c>
      <c r="I251" s="4">
        <f t="shared" si="269"/>
        <v>66946.711962071262</v>
      </c>
      <c r="J251" s="4">
        <f t="shared" si="270"/>
        <v>28277.776334749808</v>
      </c>
      <c r="K251" s="4">
        <f t="shared" si="271"/>
        <v>99196.116895356405</v>
      </c>
      <c r="L251" s="4">
        <f t="shared" si="272"/>
        <v>22585.467838420991</v>
      </c>
      <c r="M251" s="4">
        <f t="shared" si="273"/>
        <v>6471.0408998941648</v>
      </c>
      <c r="N251" s="11">
        <f t="shared" si="274"/>
        <v>-7.7391201120227127E-3</v>
      </c>
      <c r="O251" s="11">
        <f t="shared" si="275"/>
        <v>-2.2938353039810844E-3</v>
      </c>
      <c r="P251" s="11">
        <f t="shared" si="276"/>
        <v>-3.9986027879601593E-4</v>
      </c>
      <c r="Q251" s="4">
        <f t="shared" si="277"/>
        <v>1982.2658903734277</v>
      </c>
      <c r="R251" s="4">
        <f t="shared" si="278"/>
        <v>3677.6650082204073</v>
      </c>
      <c r="S251" s="4">
        <f t="shared" si="279"/>
        <v>2754.3123836936948</v>
      </c>
      <c r="T251" s="4">
        <f t="shared" si="280"/>
        <v>17.147136164651766</v>
      </c>
      <c r="U251" s="4">
        <f t="shared" si="281"/>
        <v>54.934214100073987</v>
      </c>
      <c r="V251" s="4">
        <f t="shared" si="282"/>
        <v>97.402014609932166</v>
      </c>
      <c r="W251" s="11">
        <f t="shared" si="283"/>
        <v>-1.0734613539272964E-2</v>
      </c>
      <c r="X251" s="11">
        <f t="shared" si="284"/>
        <v>-1.217998157191269E-2</v>
      </c>
      <c r="Y251" s="11">
        <f t="shared" si="285"/>
        <v>-9.7425357312937999E-3</v>
      </c>
      <c r="Z251" s="4">
        <f t="shared" si="238"/>
        <v>2012.5892357383152</v>
      </c>
      <c r="AA251" s="4">
        <f t="shared" si="239"/>
        <v>10800.552192054762</v>
      </c>
      <c r="AB251" s="4">
        <f t="shared" si="240"/>
        <v>41510.298999325467</v>
      </c>
      <c r="AC251" s="12">
        <f t="shared" si="286"/>
        <v>1.0490794899120359</v>
      </c>
      <c r="AD251" s="12">
        <f t="shared" si="287"/>
        <v>3.0467079437282383</v>
      </c>
      <c r="AE251" s="12">
        <f t="shared" si="288"/>
        <v>15.703404562824208</v>
      </c>
      <c r="AF251" s="11">
        <f t="shared" si="289"/>
        <v>-4.0504037456468023E-3</v>
      </c>
      <c r="AG251" s="11">
        <f t="shared" si="290"/>
        <v>2.9673830763510267E-4</v>
      </c>
      <c r="AH251" s="11">
        <f t="shared" si="291"/>
        <v>9.7937136394747881E-3</v>
      </c>
      <c r="AI251" s="1">
        <f t="shared" si="255"/>
        <v>248838.76694618183</v>
      </c>
      <c r="AJ251" s="1">
        <f t="shared" si="256"/>
        <v>136472.40740714266</v>
      </c>
      <c r="AK251" s="1">
        <f t="shared" si="257"/>
        <v>56616.03413480056</v>
      </c>
      <c r="AL251" s="10">
        <f t="shared" si="292"/>
        <v>87.251237883087583</v>
      </c>
      <c r="AM251" s="10">
        <f t="shared" si="293"/>
        <v>21.083447173557541</v>
      </c>
      <c r="AN251" s="10">
        <f t="shared" si="294"/>
        <v>6.642550722002353</v>
      </c>
      <c r="AO251" s="7">
        <f t="shared" si="295"/>
        <v>2.9051945190716488E-3</v>
      </c>
      <c r="AP251" s="7">
        <f t="shared" si="296"/>
        <v>3.6597788590476666E-3</v>
      </c>
      <c r="AQ251" s="7">
        <f t="shared" si="297"/>
        <v>3.3198811951405567E-3</v>
      </c>
      <c r="AR251" s="1">
        <f t="shared" si="241"/>
        <v>115603.32123913502</v>
      </c>
      <c r="AS251" s="1">
        <f t="shared" si="242"/>
        <v>66946.711962071262</v>
      </c>
      <c r="AT251" s="1">
        <f t="shared" si="243"/>
        <v>28277.776334749808</v>
      </c>
      <c r="AU251" s="1">
        <f t="shared" si="258"/>
        <v>23120.664247827008</v>
      </c>
      <c r="AV251" s="1">
        <f t="shared" si="259"/>
        <v>13389.342392414253</v>
      </c>
      <c r="AW251" s="1">
        <f t="shared" si="260"/>
        <v>5655.5552669499621</v>
      </c>
      <c r="AX251">
        <v>0.05</v>
      </c>
      <c r="AY251">
        <v>0.05</v>
      </c>
      <c r="AZ251">
        <v>0.05</v>
      </c>
      <c r="BA251">
        <f t="shared" si="244"/>
        <v>5.000000000000001E-2</v>
      </c>
      <c r="BB251">
        <f t="shared" si="250"/>
        <v>2.5000000000000006E-4</v>
      </c>
      <c r="BC251">
        <f t="shared" si="245"/>
        <v>2.5000000000000006E-4</v>
      </c>
      <c r="BD251">
        <f t="shared" si="246"/>
        <v>2.5000000000000006E-4</v>
      </c>
      <c r="BE251">
        <f t="shared" si="247"/>
        <v>28.900830309783764</v>
      </c>
      <c r="BF251">
        <f t="shared" si="248"/>
        <v>16.736677990517819</v>
      </c>
      <c r="BG251">
        <f t="shared" si="249"/>
        <v>7.0694440836874533</v>
      </c>
      <c r="BH251">
        <f t="shared" si="251"/>
        <v>574.40097157593186</v>
      </c>
      <c r="BI251">
        <f t="shared" si="252"/>
        <v>61.984527060865886</v>
      </c>
      <c r="BJ251">
        <f t="shared" si="253"/>
        <v>6.8122314260394319</v>
      </c>
      <c r="BK251" s="7">
        <f t="shared" si="254"/>
        <v>2.4964848889249186E-2</v>
      </c>
      <c r="BL251" s="8">
        <f>BL$3*temperature!$I361+BL$4*temperature!$I361^2+BL$5*temperature!$I361^6</f>
        <v>-61.444598784930136</v>
      </c>
      <c r="BM251" s="8">
        <f>BM$3*temperature!$I361+BM$4*temperature!$I361^2+BM$5*temperature!$I361^6</f>
        <v>-50.448334743171593</v>
      </c>
      <c r="BN251" s="8">
        <f>BN$3*temperature!$I361+BN$4*temperature!$I361^2+BN$5*temperature!$I361^6</f>
        <v>-41.825654465097159</v>
      </c>
      <c r="BO251" s="8"/>
      <c r="BP251" s="8"/>
      <c r="BQ251" s="8"/>
    </row>
    <row r="252" spans="1:69" x14ac:dyDescent="0.3">
      <c r="A252">
        <f t="shared" si="261"/>
        <v>2206</v>
      </c>
      <c r="B252" s="4">
        <f t="shared" si="262"/>
        <v>1165.4018856247442</v>
      </c>
      <c r="C252" s="4">
        <f t="shared" si="263"/>
        <v>2964.1509202995862</v>
      </c>
      <c r="D252" s="4">
        <f t="shared" si="264"/>
        <v>4369.8991982995985</v>
      </c>
      <c r="E252" s="11">
        <f t="shared" si="265"/>
        <v>1.7678874331625759E-7</v>
      </c>
      <c r="F252" s="11">
        <f t="shared" si="266"/>
        <v>3.4828567898718508E-7</v>
      </c>
      <c r="G252" s="11">
        <f t="shared" si="267"/>
        <v>7.1101282438599068E-7</v>
      </c>
      <c r="H252" s="4">
        <f t="shared" si="268"/>
        <v>114701.46304782994</v>
      </c>
      <c r="I252" s="4">
        <f t="shared" si="269"/>
        <v>66790.749104021772</v>
      </c>
      <c r="J252" s="4">
        <f t="shared" si="270"/>
        <v>28265.749299350111</v>
      </c>
      <c r="K252" s="4">
        <f t="shared" si="271"/>
        <v>98422.239111395655</v>
      </c>
      <c r="L252" s="4">
        <f t="shared" si="272"/>
        <v>22532.843603412486</v>
      </c>
      <c r="M252" s="4">
        <f t="shared" si="273"/>
        <v>6468.2840534053485</v>
      </c>
      <c r="N252" s="11">
        <f t="shared" si="274"/>
        <v>-7.801492721505654E-3</v>
      </c>
      <c r="O252" s="11">
        <f t="shared" si="275"/>
        <v>-2.3300042038085778E-3</v>
      </c>
      <c r="P252" s="11">
        <f t="shared" si="276"/>
        <v>-4.2602828995585984E-4</v>
      </c>
      <c r="Q252" s="4">
        <f t="shared" si="277"/>
        <v>1945.6887500260352</v>
      </c>
      <c r="R252" s="4">
        <f t="shared" si="278"/>
        <v>3624.4077735488731</v>
      </c>
      <c r="S252" s="4">
        <f t="shared" si="279"/>
        <v>2726.3183523690327</v>
      </c>
      <c r="T252" s="4">
        <f t="shared" si="280"/>
        <v>16.963068284618938</v>
      </c>
      <c r="U252" s="4">
        <f t="shared" si="281"/>
        <v>54.265116384667579</v>
      </c>
      <c r="V252" s="4">
        <f t="shared" si="282"/>
        <v>96.453072002294903</v>
      </c>
      <c r="W252" s="11">
        <f t="shared" si="283"/>
        <v>-1.0734613539272964E-2</v>
      </c>
      <c r="X252" s="11">
        <f t="shared" si="284"/>
        <v>-1.217998157191269E-2</v>
      </c>
      <c r="Y252" s="11">
        <f t="shared" si="285"/>
        <v>-9.7425357312937999E-3</v>
      </c>
      <c r="Z252" s="4">
        <f t="shared" si="238"/>
        <v>1967.5748811583376</v>
      </c>
      <c r="AA252" s="4">
        <f t="shared" si="239"/>
        <v>10647.691275770394</v>
      </c>
      <c r="AB252" s="4">
        <f t="shared" si="240"/>
        <v>41491.896147786487</v>
      </c>
      <c r="AC252" s="12">
        <f t="shared" si="286"/>
        <v>1.044830294416615</v>
      </c>
      <c r="AD252" s="12">
        <f t="shared" si="287"/>
        <v>3.0476120186873188</v>
      </c>
      <c r="AE252" s="12">
        <f t="shared" si="288"/>
        <v>15.857199210277329</v>
      </c>
      <c r="AF252" s="11">
        <f t="shared" si="289"/>
        <v>-4.0504037456468023E-3</v>
      </c>
      <c r="AG252" s="11">
        <f t="shared" si="290"/>
        <v>2.9673830763510267E-4</v>
      </c>
      <c r="AH252" s="11">
        <f t="shared" si="291"/>
        <v>9.7937136394747881E-3</v>
      </c>
      <c r="AI252" s="1">
        <f t="shared" si="255"/>
        <v>247075.55449939065</v>
      </c>
      <c r="AJ252" s="1">
        <f t="shared" si="256"/>
        <v>136214.50905884264</v>
      </c>
      <c r="AK252" s="1">
        <f t="shared" si="257"/>
        <v>56609.985988270462</v>
      </c>
      <c r="AL252" s="10">
        <f t="shared" si="292"/>
        <v>87.502184882986953</v>
      </c>
      <c r="AM252" s="10">
        <f t="shared" si="293"/>
        <v>21.159836320256758</v>
      </c>
      <c r="AN252" s="10">
        <f t="shared" si="294"/>
        <v>6.6643826764397991</v>
      </c>
      <c r="AO252" s="7">
        <f t="shared" si="295"/>
        <v>2.8761425738809323E-3</v>
      </c>
      <c r="AP252" s="7">
        <f t="shared" si="296"/>
        <v>3.6231810704571901E-3</v>
      </c>
      <c r="AQ252" s="7">
        <f t="shared" si="297"/>
        <v>3.286682383189151E-3</v>
      </c>
      <c r="AR252" s="1">
        <f t="shared" si="241"/>
        <v>114701.46304782994</v>
      </c>
      <c r="AS252" s="1">
        <f t="shared" si="242"/>
        <v>66790.749104021772</v>
      </c>
      <c r="AT252" s="1">
        <f t="shared" si="243"/>
        <v>28265.749299350111</v>
      </c>
      <c r="AU252" s="1">
        <f t="shared" si="258"/>
        <v>22940.29260956599</v>
      </c>
      <c r="AV252" s="1">
        <f t="shared" si="259"/>
        <v>13358.149820804356</v>
      </c>
      <c r="AW252" s="1">
        <f t="shared" si="260"/>
        <v>5653.1498598700227</v>
      </c>
      <c r="AX252">
        <v>0.05</v>
      </c>
      <c r="AY252">
        <v>0.05</v>
      </c>
      <c r="AZ252">
        <v>0.05</v>
      </c>
      <c r="BA252">
        <f t="shared" si="244"/>
        <v>0.05</v>
      </c>
      <c r="BB252">
        <f t="shared" si="250"/>
        <v>2.5000000000000006E-4</v>
      </c>
      <c r="BC252">
        <f t="shared" si="245"/>
        <v>2.5000000000000006E-4</v>
      </c>
      <c r="BD252">
        <f t="shared" si="246"/>
        <v>2.5000000000000006E-4</v>
      </c>
      <c r="BE252">
        <f t="shared" si="247"/>
        <v>28.67536576195749</v>
      </c>
      <c r="BF252">
        <f t="shared" si="248"/>
        <v>16.697687276005446</v>
      </c>
      <c r="BG252">
        <f t="shared" si="249"/>
        <v>7.0664373248375298</v>
      </c>
      <c r="BH252">
        <f t="shared" si="251"/>
        <v>582.95856562421488</v>
      </c>
      <c r="BI252">
        <f t="shared" si="252"/>
        <v>62.727916666788659</v>
      </c>
      <c r="BJ252">
        <f t="shared" si="253"/>
        <v>6.8123542001244592</v>
      </c>
      <c r="BK252" s="7">
        <f t="shared" si="254"/>
        <v>2.4924980112742995E-2</v>
      </c>
      <c r="BL252" s="8">
        <f>BL$3*temperature!$I362+BL$4*temperature!$I362^2+BL$5*temperature!$I362^6</f>
        <v>-61.801356425143169</v>
      </c>
      <c r="BM252" s="8">
        <f>BM$3*temperature!$I362+BM$4*temperature!$I362^2+BM$5*temperature!$I362^6</f>
        <v>-50.723029168237495</v>
      </c>
      <c r="BN252" s="8">
        <f>BN$3*temperature!$I362+BN$4*temperature!$I362^2+BN$5*temperature!$I362^6</f>
        <v>-42.03881411713499</v>
      </c>
      <c r="BO252" s="8"/>
      <c r="BP252" s="8"/>
      <c r="BQ252" s="8"/>
    </row>
    <row r="253" spans="1:69" x14ac:dyDescent="0.3">
      <c r="A253">
        <f t="shared" si="261"/>
        <v>2207</v>
      </c>
      <c r="B253" s="4">
        <f t="shared" si="262"/>
        <v>1165.4020813531824</v>
      </c>
      <c r="C253" s="4">
        <f t="shared" si="263"/>
        <v>2964.1519010523361</v>
      </c>
      <c r="D253" s="4">
        <f t="shared" si="264"/>
        <v>4369.9021500012504</v>
      </c>
      <c r="E253" s="11">
        <f t="shared" si="265"/>
        <v>1.6794930615044471E-7</v>
      </c>
      <c r="F253" s="11">
        <f t="shared" si="266"/>
        <v>3.3087139503782582E-7</v>
      </c>
      <c r="G253" s="11">
        <f t="shared" si="267"/>
        <v>6.7546218316669107E-7</v>
      </c>
      <c r="H253" s="4">
        <f t="shared" si="268"/>
        <v>113799.52080227758</v>
      </c>
      <c r="I253" s="4">
        <f t="shared" si="269"/>
        <v>66632.775156629476</v>
      </c>
      <c r="J253" s="4">
        <f t="shared" si="270"/>
        <v>28253.000928682835</v>
      </c>
      <c r="K253" s="4">
        <f t="shared" si="271"/>
        <v>97648.290339538114</v>
      </c>
      <c r="L253" s="4">
        <f t="shared" si="272"/>
        <v>22479.541326128881</v>
      </c>
      <c r="M253" s="4">
        <f t="shared" si="273"/>
        <v>6465.3623717123164</v>
      </c>
      <c r="N253" s="11">
        <f t="shared" si="274"/>
        <v>-7.863555826865265E-3</v>
      </c>
      <c r="O253" s="11">
        <f t="shared" si="275"/>
        <v>-2.3655370898474359E-3</v>
      </c>
      <c r="P253" s="11">
        <f t="shared" si="276"/>
        <v>-4.5169347371099011E-4</v>
      </c>
      <c r="Q253" s="4">
        <f t="shared" si="277"/>
        <v>1909.6670617782784</v>
      </c>
      <c r="R253" s="4">
        <f t="shared" si="278"/>
        <v>3571.7944916001156</v>
      </c>
      <c r="S253" s="4">
        <f t="shared" si="279"/>
        <v>2698.5394585043623</v>
      </c>
      <c r="T253" s="4">
        <f t="shared" si="280"/>
        <v>16.780976302143255</v>
      </c>
      <c r="U253" s="4">
        <f t="shared" si="281"/>
        <v>53.604168267104633</v>
      </c>
      <c r="V253" s="4">
        <f t="shared" si="282"/>
        <v>95.513374501919486</v>
      </c>
      <c r="W253" s="11">
        <f t="shared" si="283"/>
        <v>-1.0734613539272964E-2</v>
      </c>
      <c r="X253" s="11">
        <f t="shared" si="284"/>
        <v>-1.217998157191269E-2</v>
      </c>
      <c r="Y253" s="11">
        <f t="shared" si="285"/>
        <v>-9.7425357312937999E-3</v>
      </c>
      <c r="Z253" s="4">
        <f t="shared" si="238"/>
        <v>1923.446403585451</v>
      </c>
      <c r="AA253" s="4">
        <f t="shared" si="239"/>
        <v>10496.613079937337</v>
      </c>
      <c r="AB253" s="4">
        <f t="shared" si="240"/>
        <v>41472.414189673116</v>
      </c>
      <c r="AC253" s="12">
        <f t="shared" si="286"/>
        <v>1.0405983098785447</v>
      </c>
      <c r="AD253" s="12">
        <f t="shared" si="287"/>
        <v>3.0485163619200724</v>
      </c>
      <c r="AE253" s="12">
        <f t="shared" si="288"/>
        <v>16.012500078466893</v>
      </c>
      <c r="AF253" s="11">
        <f t="shared" si="289"/>
        <v>-4.0504037456468023E-3</v>
      </c>
      <c r="AG253" s="11">
        <f t="shared" si="290"/>
        <v>2.9673830763510267E-4</v>
      </c>
      <c r="AH253" s="11">
        <f t="shared" si="291"/>
        <v>9.7937136394747881E-3</v>
      </c>
      <c r="AI253" s="1">
        <f t="shared" si="255"/>
        <v>245308.29165901756</v>
      </c>
      <c r="AJ253" s="1">
        <f t="shared" si="256"/>
        <v>135951.20797376274</v>
      </c>
      <c r="AK253" s="1">
        <f t="shared" si="257"/>
        <v>56602.13724931344</v>
      </c>
      <c r="AL253" s="10">
        <f t="shared" si="292"/>
        <v>87.751336954644017</v>
      </c>
      <c r="AM253" s="10">
        <f t="shared" si="293"/>
        <v>21.235735579482192</v>
      </c>
      <c r="AN253" s="10">
        <f t="shared" si="294"/>
        <v>6.6860673484859108</v>
      </c>
      <c r="AO253" s="7">
        <f t="shared" si="295"/>
        <v>2.8473811481421231E-3</v>
      </c>
      <c r="AP253" s="7">
        <f t="shared" si="296"/>
        <v>3.5869492597526182E-3</v>
      </c>
      <c r="AQ253" s="7">
        <f t="shared" si="297"/>
        <v>3.2538155593572595E-3</v>
      </c>
      <c r="AR253" s="1">
        <f t="shared" si="241"/>
        <v>113799.52080227758</v>
      </c>
      <c r="AS253" s="1">
        <f t="shared" si="242"/>
        <v>66632.775156629476</v>
      </c>
      <c r="AT253" s="1">
        <f t="shared" si="243"/>
        <v>28253.000928682835</v>
      </c>
      <c r="AU253" s="1">
        <f t="shared" si="258"/>
        <v>22759.904160455517</v>
      </c>
      <c r="AV253" s="1">
        <f t="shared" si="259"/>
        <v>13326.555031325895</v>
      </c>
      <c r="AW253" s="1">
        <f t="shared" si="260"/>
        <v>5650.6001857365673</v>
      </c>
      <c r="AX253">
        <v>0.05</v>
      </c>
      <c r="AY253">
        <v>0.05</v>
      </c>
      <c r="AZ253">
        <v>0.05</v>
      </c>
      <c r="BA253">
        <f t="shared" si="244"/>
        <v>0.05</v>
      </c>
      <c r="BB253">
        <f t="shared" si="250"/>
        <v>2.5000000000000006E-4</v>
      </c>
      <c r="BC253">
        <f t="shared" si="245"/>
        <v>2.5000000000000006E-4</v>
      </c>
      <c r="BD253">
        <f t="shared" si="246"/>
        <v>2.5000000000000006E-4</v>
      </c>
      <c r="BE253">
        <f t="shared" si="247"/>
        <v>28.4498802005694</v>
      </c>
      <c r="BF253">
        <f t="shared" si="248"/>
        <v>16.658193789157373</v>
      </c>
      <c r="BG253">
        <f t="shared" si="249"/>
        <v>7.0632502321707102</v>
      </c>
      <c r="BH253">
        <f t="shared" si="251"/>
        <v>591.64383572189286</v>
      </c>
      <c r="BI253">
        <f t="shared" si="252"/>
        <v>63.480262299072265</v>
      </c>
      <c r="BJ253">
        <f t="shared" si="253"/>
        <v>6.8124804115498083</v>
      </c>
      <c r="BK253" s="7">
        <f t="shared" si="254"/>
        <v>2.4885696282682196E-2</v>
      </c>
      <c r="BL253" s="8">
        <f>BL$3*temperature!$I363+BL$4*temperature!$I363^2+BL$5*temperature!$I363^6</f>
        <v>-62.155585604121399</v>
      </c>
      <c r="BM253" s="8">
        <f>BM$3*temperature!$I363+BM$4*temperature!$I363^2+BM$5*temperature!$I363^6</f>
        <v>-50.99574676090765</v>
      </c>
      <c r="BN253" s="8">
        <f>BN$3*temperature!$I363+BN$4*temperature!$I363^2+BN$5*temperature!$I363^6</f>
        <v>-42.250414177554688</v>
      </c>
      <c r="BO253" s="8"/>
      <c r="BP253" s="8"/>
      <c r="BQ253" s="8"/>
    </row>
    <row r="254" spans="1:69" x14ac:dyDescent="0.3">
      <c r="A254">
        <f t="shared" si="261"/>
        <v>2208</v>
      </c>
      <c r="B254" s="4">
        <f t="shared" si="262"/>
        <v>1165.4022672952299</v>
      </c>
      <c r="C254" s="4">
        <f t="shared" si="263"/>
        <v>2964.152832767757</v>
      </c>
      <c r="D254" s="4">
        <f t="shared" si="264"/>
        <v>4369.9049541197146</v>
      </c>
      <c r="E254" s="11">
        <f t="shared" si="265"/>
        <v>1.5955184084292248E-7</v>
      </c>
      <c r="F254" s="11">
        <f t="shared" si="266"/>
        <v>3.1432782528593453E-7</v>
      </c>
      <c r="G254" s="11">
        <f t="shared" si="267"/>
        <v>6.4168907400835651E-7</v>
      </c>
      <c r="H254" s="4">
        <f t="shared" si="268"/>
        <v>112897.63999334552</v>
      </c>
      <c r="I254" s="4">
        <f t="shared" si="269"/>
        <v>66472.847519130257</v>
      </c>
      <c r="J254" s="4">
        <f t="shared" si="270"/>
        <v>28239.546116464931</v>
      </c>
      <c r="K254" s="4">
        <f t="shared" si="271"/>
        <v>96874.395358238398</v>
      </c>
      <c r="L254" s="4">
        <f t="shared" si="272"/>
        <v>22425.580349398417</v>
      </c>
      <c r="M254" s="4">
        <f t="shared" si="273"/>
        <v>6462.2792515984092</v>
      </c>
      <c r="N254" s="11">
        <f t="shared" si="274"/>
        <v>-7.9253305778193006E-3</v>
      </c>
      <c r="O254" s="11">
        <f t="shared" si="275"/>
        <v>-2.4004482986378362E-3</v>
      </c>
      <c r="P254" s="11">
        <f t="shared" si="276"/>
        <v>-4.7686733343776933E-4</v>
      </c>
      <c r="Q254" s="4">
        <f t="shared" si="277"/>
        <v>1874.195545769071</v>
      </c>
      <c r="R254" s="4">
        <f t="shared" si="278"/>
        <v>3519.8217289224494</v>
      </c>
      <c r="S254" s="4">
        <f t="shared" si="279"/>
        <v>2670.9762471634685</v>
      </c>
      <c r="T254" s="4">
        <f t="shared" si="280"/>
        <v>16.600839006728048</v>
      </c>
      <c r="U254" s="4">
        <f t="shared" si="281"/>
        <v>52.951270485433589</v>
      </c>
      <c r="V254" s="4">
        <f t="shared" si="282"/>
        <v>94.582832038018083</v>
      </c>
      <c r="W254" s="11">
        <f t="shared" si="283"/>
        <v>-1.0734613539272964E-2</v>
      </c>
      <c r="X254" s="11">
        <f t="shared" si="284"/>
        <v>-1.217998157191269E-2</v>
      </c>
      <c r="Y254" s="11">
        <f t="shared" si="285"/>
        <v>-9.7425357312937999E-3</v>
      </c>
      <c r="Z254" s="4">
        <f t="shared" ref="Z254:Z317" si="298">Q253*AC254*(1-AX253)</f>
        <v>1880.1900010362347</v>
      </c>
      <c r="AA254" s="4">
        <f t="shared" ref="AA254:AA317" si="299">R253*AD254*(1-AY253)</f>
        <v>10347.309783952023</v>
      </c>
      <c r="AB254" s="4">
        <f t="shared" ref="AB254:AB317" si="300">S253*AE254*(1-AZ253)</f>
        <v>41451.875554608429</v>
      </c>
      <c r="AC254" s="12">
        <f t="shared" si="286"/>
        <v>1.036383466586499</v>
      </c>
      <c r="AD254" s="12">
        <f t="shared" si="287"/>
        <v>3.0494209735061064</v>
      </c>
      <c r="AE254" s="12">
        <f t="shared" si="288"/>
        <v>16.169321918887466</v>
      </c>
      <c r="AF254" s="11">
        <f t="shared" si="289"/>
        <v>-4.0504037456468023E-3</v>
      </c>
      <c r="AG254" s="11">
        <f t="shared" si="290"/>
        <v>2.9673830763510267E-4</v>
      </c>
      <c r="AH254" s="11">
        <f t="shared" si="291"/>
        <v>9.7937136394747881E-3</v>
      </c>
      <c r="AI254" s="1">
        <f t="shared" si="255"/>
        <v>243537.36665357131</v>
      </c>
      <c r="AJ254" s="1">
        <f t="shared" si="256"/>
        <v>135682.64220771237</v>
      </c>
      <c r="AK254" s="1">
        <f t="shared" si="257"/>
        <v>56592.523710118665</v>
      </c>
      <c r="AL254" s="10">
        <f t="shared" si="292"/>
        <v>87.99869984218725</v>
      </c>
      <c r="AM254" s="10">
        <f t="shared" si="293"/>
        <v>21.311145370439149</v>
      </c>
      <c r="AN254" s="10">
        <f t="shared" si="294"/>
        <v>6.7076050261556306</v>
      </c>
      <c r="AO254" s="7">
        <f t="shared" si="295"/>
        <v>2.8189073366607018E-3</v>
      </c>
      <c r="AP254" s="7">
        <f t="shared" si="296"/>
        <v>3.551079767155092E-3</v>
      </c>
      <c r="AQ254" s="7">
        <f t="shared" si="297"/>
        <v>3.2212774037636868E-3</v>
      </c>
      <c r="AR254" s="1">
        <f t="shared" si="241"/>
        <v>112897.63999334552</v>
      </c>
      <c r="AS254" s="1">
        <f t="shared" si="242"/>
        <v>66472.847519130257</v>
      </c>
      <c r="AT254" s="1">
        <f t="shared" si="243"/>
        <v>28239.546116464931</v>
      </c>
      <c r="AU254" s="1">
        <f t="shared" si="258"/>
        <v>22579.527998669106</v>
      </c>
      <c r="AV254" s="1">
        <f t="shared" si="259"/>
        <v>13294.569503826053</v>
      </c>
      <c r="AW254" s="1">
        <f t="shared" si="260"/>
        <v>5647.909223292987</v>
      </c>
      <c r="AX254">
        <v>0.05</v>
      </c>
      <c r="AY254">
        <v>0.05</v>
      </c>
      <c r="AZ254">
        <v>0.05</v>
      </c>
      <c r="BA254">
        <f t="shared" si="244"/>
        <v>0.05</v>
      </c>
      <c r="BB254">
        <f t="shared" si="250"/>
        <v>2.5000000000000006E-4</v>
      </c>
      <c r="BC254">
        <f t="shared" si="245"/>
        <v>2.5000000000000006E-4</v>
      </c>
      <c r="BD254">
        <f t="shared" si="246"/>
        <v>2.5000000000000006E-4</v>
      </c>
      <c r="BE254">
        <f t="shared" si="247"/>
        <v>28.224409998336387</v>
      </c>
      <c r="BF254">
        <f t="shared" si="248"/>
        <v>16.618211879782567</v>
      </c>
      <c r="BG254">
        <f t="shared" si="249"/>
        <v>7.0598865291162349</v>
      </c>
      <c r="BH254">
        <f t="shared" si="251"/>
        <v>600.45867668227118</v>
      </c>
      <c r="BI254">
        <f t="shared" si="252"/>
        <v>64.24167141707224</v>
      </c>
      <c r="BJ254">
        <f t="shared" si="253"/>
        <v>6.812609981727447</v>
      </c>
      <c r="BK254" s="7">
        <f t="shared" si="254"/>
        <v>2.4846982183163474E-2</v>
      </c>
      <c r="BL254" s="8">
        <f>BL$3*temperature!$I364+BL$4*temperature!$I364^2+BL$5*temperature!$I364^6</f>
        <v>-62.507299585376146</v>
      </c>
      <c r="BM254" s="8">
        <f>BM$3*temperature!$I364+BM$4*temperature!$I364^2+BM$5*temperature!$I364^6</f>
        <v>-51.266498608685161</v>
      </c>
      <c r="BN254" s="8">
        <f>BN$3*temperature!$I364+BN$4*temperature!$I364^2+BN$5*temperature!$I364^6</f>
        <v>-42.460463997009207</v>
      </c>
      <c r="BO254" s="8"/>
      <c r="BP254" s="8"/>
      <c r="BQ254" s="8"/>
    </row>
    <row r="255" spans="1:69" x14ac:dyDescent="0.3">
      <c r="A255">
        <f t="shared" si="261"/>
        <v>2209</v>
      </c>
      <c r="B255" s="4">
        <f t="shared" si="262"/>
        <v>1165.4024439402031</v>
      </c>
      <c r="C255" s="4">
        <f t="shared" si="263"/>
        <v>2964.1537178976851</v>
      </c>
      <c r="D255" s="4">
        <f t="shared" si="264"/>
        <v>4369.9076180339653</v>
      </c>
      <c r="E255" s="11">
        <f t="shared" si="265"/>
        <v>1.5157424880077635E-7</v>
      </c>
      <c r="F255" s="11">
        <f t="shared" si="266"/>
        <v>2.9861143402163779E-7</v>
      </c>
      <c r="G255" s="11">
        <f t="shared" si="267"/>
        <v>6.0960462030793871E-7</v>
      </c>
      <c r="H255" s="4">
        <f t="shared" si="268"/>
        <v>111995.96179897184</v>
      </c>
      <c r="I255" s="4">
        <f t="shared" si="269"/>
        <v>66311.022425824311</v>
      </c>
      <c r="J255" s="4">
        <f t="shared" si="270"/>
        <v>28225.399463505444</v>
      </c>
      <c r="K255" s="4">
        <f t="shared" si="271"/>
        <v>96100.67524855677</v>
      </c>
      <c r="L255" s="4">
        <f t="shared" si="272"/>
        <v>22370.979624111787</v>
      </c>
      <c r="M255" s="4">
        <f t="shared" si="273"/>
        <v>6459.0380233722517</v>
      </c>
      <c r="N255" s="11">
        <f t="shared" si="274"/>
        <v>-7.9868380785287352E-3</v>
      </c>
      <c r="O255" s="11">
        <f t="shared" si="275"/>
        <v>-2.4347519411284102E-3</v>
      </c>
      <c r="P255" s="11">
        <f t="shared" si="276"/>
        <v>-5.015611520279295E-4</v>
      </c>
      <c r="Q255" s="4">
        <f t="shared" si="277"/>
        <v>1839.2688486398511</v>
      </c>
      <c r="R255" s="4">
        <f t="shared" si="278"/>
        <v>3468.4858892062903</v>
      </c>
      <c r="S255" s="4">
        <f t="shared" si="279"/>
        <v>2643.6291709472375</v>
      </c>
      <c r="T255" s="4">
        <f t="shared" si="280"/>
        <v>16.422635415563136</v>
      </c>
      <c r="U255" s="4">
        <f t="shared" si="281"/>
        <v>52.306324986711644</v>
      </c>
      <c r="V255" s="4">
        <f t="shared" si="282"/>
        <v>93.661355417320735</v>
      </c>
      <c r="W255" s="11">
        <f t="shared" si="283"/>
        <v>-1.0734613539272964E-2</v>
      </c>
      <c r="X255" s="11">
        <f t="shared" si="284"/>
        <v>-1.217998157191269E-2</v>
      </c>
      <c r="Y255" s="11">
        <f t="shared" si="285"/>
        <v>-9.7425357312937999E-3</v>
      </c>
      <c r="Z255" s="4">
        <f t="shared" si="298"/>
        <v>1837.7919405753184</v>
      </c>
      <c r="AA255" s="4">
        <f t="shared" si="299"/>
        <v>10199.773058554823</v>
      </c>
      <c r="AB255" s="4">
        <f t="shared" si="300"/>
        <v>41430.302233544033</v>
      </c>
      <c r="AC255" s="12">
        <f t="shared" si="286"/>
        <v>1.0321856951115107</v>
      </c>
      <c r="AD255" s="12">
        <f t="shared" si="287"/>
        <v>3.0503258535250515</v>
      </c>
      <c r="AE255" s="12">
        <f t="shared" si="288"/>
        <v>16.327679627505532</v>
      </c>
      <c r="AF255" s="11">
        <f t="shared" si="289"/>
        <v>-4.0504037456468023E-3</v>
      </c>
      <c r="AG255" s="11">
        <f t="shared" si="290"/>
        <v>2.9673830763510267E-4</v>
      </c>
      <c r="AH255" s="11">
        <f t="shared" si="291"/>
        <v>9.7937136394747881E-3</v>
      </c>
      <c r="AI255" s="1">
        <f t="shared" si="255"/>
        <v>241763.15798688328</v>
      </c>
      <c r="AJ255" s="1">
        <f t="shared" si="256"/>
        <v>135408.9474907672</v>
      </c>
      <c r="AK255" s="1">
        <f t="shared" si="257"/>
        <v>56581.180562399793</v>
      </c>
      <c r="AL255" s="10">
        <f t="shared" si="292"/>
        <v>88.244279420982977</v>
      </c>
      <c r="AM255" s="10">
        <f t="shared" si="293"/>
        <v>21.386066171807617</v>
      </c>
      <c r="AN255" s="10">
        <f t="shared" si="294"/>
        <v>6.7289960120947168</v>
      </c>
      <c r="AO255" s="7">
        <f t="shared" si="295"/>
        <v>2.7907182632940946E-3</v>
      </c>
      <c r="AP255" s="7">
        <f t="shared" si="296"/>
        <v>3.5155689694835409E-3</v>
      </c>
      <c r="AQ255" s="7">
        <f t="shared" si="297"/>
        <v>3.1890646297260501E-3</v>
      </c>
      <c r="AR255" s="1">
        <f t="shared" ref="AR255:AR318" si="301">AL255*AI255^$AR$5*B255^(1-$AR$5)*(1-BB254+BL254/100)</f>
        <v>111995.96179897184</v>
      </c>
      <c r="AS255" s="1">
        <f t="shared" ref="AS255:AS318" si="302">AM255*AJ255^$AR$5*C255^(1-$AR$5)*(1-BC254+BM254/100)</f>
        <v>66311.022425824311</v>
      </c>
      <c r="AT255" s="1">
        <f t="shared" ref="AT255:AT318" si="303">AN255*AK255^$AR$5*D255^(1-$AR$5)*(1-BD254+BN254/100)</f>
        <v>28225.399463505444</v>
      </c>
      <c r="AU255" s="1">
        <f t="shared" si="258"/>
        <v>22399.192359794368</v>
      </c>
      <c r="AV255" s="1">
        <f t="shared" si="259"/>
        <v>13262.204485164862</v>
      </c>
      <c r="AW255" s="1">
        <f t="shared" si="260"/>
        <v>5645.0798927010892</v>
      </c>
      <c r="AX255">
        <v>0.05</v>
      </c>
      <c r="AY255">
        <v>0.05</v>
      </c>
      <c r="AZ255">
        <v>0.05</v>
      </c>
      <c r="BA255">
        <f t="shared" si="244"/>
        <v>5.000000000000001E-2</v>
      </c>
      <c r="BB255">
        <f t="shared" si="250"/>
        <v>2.5000000000000006E-4</v>
      </c>
      <c r="BC255">
        <f t="shared" si="245"/>
        <v>2.5000000000000006E-4</v>
      </c>
      <c r="BD255">
        <f t="shared" si="246"/>
        <v>2.5000000000000006E-4</v>
      </c>
      <c r="BE255">
        <f t="shared" si="247"/>
        <v>27.998990449742966</v>
      </c>
      <c r="BF255">
        <f t="shared" si="248"/>
        <v>16.577755606456083</v>
      </c>
      <c r="BG255">
        <f t="shared" si="249"/>
        <v>7.0563498658763626</v>
      </c>
      <c r="BH255">
        <f t="shared" si="251"/>
        <v>609.40501112390166</v>
      </c>
      <c r="BI255">
        <f t="shared" si="252"/>
        <v>65.012252767925546</v>
      </c>
      <c r="BJ255">
        <f t="shared" si="253"/>
        <v>6.8127428335902316</v>
      </c>
      <c r="BK255" s="7">
        <f t="shared" si="254"/>
        <v>2.4808822800918312E-2</v>
      </c>
      <c r="BL255" s="8">
        <f>BL$3*temperature!$I365+BL$4*temperature!$I365^2+BL$5*temperature!$I365^6</f>
        <v>-62.856512072122776</v>
      </c>
      <c r="BM255" s="8">
        <f>BM$3*temperature!$I365+BM$4*temperature!$I365^2+BM$5*temperature!$I365^6</f>
        <v>-51.53529611532602</v>
      </c>
      <c r="BN255" s="8">
        <f>BN$3*temperature!$I365+BN$4*temperature!$I365^2+BN$5*temperature!$I365^6</f>
        <v>-42.668973152516827</v>
      </c>
      <c r="BO255" s="8"/>
      <c r="BP255" s="8"/>
      <c r="BQ255" s="8"/>
    </row>
    <row r="256" spans="1:69" x14ac:dyDescent="0.3">
      <c r="A256">
        <f t="shared" si="261"/>
        <v>2210</v>
      </c>
      <c r="B256" s="4">
        <f t="shared" si="262"/>
        <v>1165.4026117529531</v>
      </c>
      <c r="C256" s="4">
        <f t="shared" si="263"/>
        <v>2964.1545587713681</v>
      </c>
      <c r="D256" s="4">
        <f t="shared" si="264"/>
        <v>4369.9101487540456</v>
      </c>
      <c r="E256" s="11">
        <f t="shared" si="265"/>
        <v>1.4399553636073751E-7</v>
      </c>
      <c r="F256" s="11">
        <f t="shared" si="266"/>
        <v>2.8368086232055587E-7</v>
      </c>
      <c r="G256" s="11">
        <f t="shared" si="267"/>
        <v>5.7912438929254173E-7</v>
      </c>
      <c r="H256" s="4">
        <f t="shared" si="268"/>
        <v>111094.62316441066</v>
      </c>
      <c r="I256" s="4">
        <f t="shared" si="269"/>
        <v>66147.354958033189</v>
      </c>
      <c r="J256" s="4">
        <f t="shared" si="270"/>
        <v>28210.575281253918</v>
      </c>
      <c r="K256" s="4">
        <f t="shared" si="271"/>
        <v>95327.247462837287</v>
      </c>
      <c r="L256" s="4">
        <f t="shared" si="272"/>
        <v>22315.757713204752</v>
      </c>
      <c r="M256" s="4">
        <f t="shared" si="273"/>
        <v>6455.6419516537098</v>
      </c>
      <c r="N256" s="11">
        <f t="shared" si="274"/>
        <v>-8.0480993886783425E-3</v>
      </c>
      <c r="O256" s="11">
        <f t="shared" si="275"/>
        <v>-2.4684619017539822E-3</v>
      </c>
      <c r="P256" s="11">
        <f t="shared" si="276"/>
        <v>-5.2578599262820269E-4</v>
      </c>
      <c r="Q256" s="4">
        <f t="shared" si="277"/>
        <v>1804.8815501423023</v>
      </c>
      <c r="R256" s="4">
        <f t="shared" si="278"/>
        <v>3417.7832221525214</v>
      </c>
      <c r="S256" s="4">
        <f t="shared" si="279"/>
        <v>2616.4985933393514</v>
      </c>
      <c r="T256" s="4">
        <f t="shared" si="280"/>
        <v>16.246344771080686</v>
      </c>
      <c r="U256" s="4">
        <f t="shared" si="281"/>
        <v>51.669234912279023</v>
      </c>
      <c r="V256" s="4">
        <f t="shared" si="282"/>
        <v>92.748856315526083</v>
      </c>
      <c r="W256" s="11">
        <f t="shared" si="283"/>
        <v>-1.0734613539272964E-2</v>
      </c>
      <c r="X256" s="11">
        <f t="shared" si="284"/>
        <v>-1.217998157191269E-2</v>
      </c>
      <c r="Y256" s="11">
        <f t="shared" si="285"/>
        <v>-9.7425357312937999E-3</v>
      </c>
      <c r="Z256" s="4">
        <f t="shared" si="298"/>
        <v>1796.2385653424842</v>
      </c>
      <c r="AA256" s="4">
        <f t="shared" si="299"/>
        <v>10053.994091574856</v>
      </c>
      <c r="AB256" s="4">
        <f t="shared" si="300"/>
        <v>41407.715783845793</v>
      </c>
      <c r="AC256" s="12">
        <f t="shared" si="286"/>
        <v>1.028004926305828</v>
      </c>
      <c r="AD256" s="12">
        <f t="shared" si="287"/>
        <v>3.0512310020565621</v>
      </c>
      <c r="AE256" s="12">
        <f t="shared" si="288"/>
        <v>16.487588246174408</v>
      </c>
      <c r="AF256" s="11">
        <f t="shared" si="289"/>
        <v>-4.0504037456468023E-3</v>
      </c>
      <c r="AG256" s="11">
        <f t="shared" si="290"/>
        <v>2.9673830763510267E-4</v>
      </c>
      <c r="AH256" s="11">
        <f t="shared" si="291"/>
        <v>9.7937136394747881E-3</v>
      </c>
      <c r="AI256" s="1">
        <f t="shared" si="255"/>
        <v>239986.03454798931</v>
      </c>
      <c r="AJ256" s="1">
        <f t="shared" si="256"/>
        <v>135130.25722685535</v>
      </c>
      <c r="AK256" s="1">
        <f t="shared" si="257"/>
        <v>56568.142398860909</v>
      </c>
      <c r="AL256" s="10">
        <f t="shared" si="292"/>
        <v>88.488081693972234</v>
      </c>
      <c r="AM256" s="10">
        <f t="shared" si="293"/>
        <v>21.460498520514417</v>
      </c>
      <c r="AN256" s="10">
        <f t="shared" si="294"/>
        <v>6.7502406232386987</v>
      </c>
      <c r="AO256" s="7">
        <f t="shared" si="295"/>
        <v>2.7628110806611535E-3</v>
      </c>
      <c r="AP256" s="7">
        <f t="shared" si="296"/>
        <v>3.4804132797887056E-3</v>
      </c>
      <c r="AQ256" s="7">
        <f t="shared" si="297"/>
        <v>3.1571739834287895E-3</v>
      </c>
      <c r="AR256" s="1">
        <f t="shared" si="301"/>
        <v>111094.62316441066</v>
      </c>
      <c r="AS256" s="1">
        <f t="shared" si="302"/>
        <v>66147.354958033189</v>
      </c>
      <c r="AT256" s="1">
        <f t="shared" si="303"/>
        <v>28210.575281253918</v>
      </c>
      <c r="AU256" s="1">
        <f t="shared" si="258"/>
        <v>22218.924632882132</v>
      </c>
      <c r="AV256" s="1">
        <f t="shared" si="259"/>
        <v>13229.470991606639</v>
      </c>
      <c r="AW256" s="1">
        <f t="shared" si="260"/>
        <v>5642.1150562507837</v>
      </c>
      <c r="AX256">
        <v>0.05</v>
      </c>
      <c r="AY256">
        <v>0.05</v>
      </c>
      <c r="AZ256">
        <v>0.05</v>
      </c>
      <c r="BA256">
        <f t="shared" si="244"/>
        <v>5.000000000000001E-2</v>
      </c>
      <c r="BB256">
        <f t="shared" si="250"/>
        <v>2.5000000000000006E-4</v>
      </c>
      <c r="BC256">
        <f t="shared" si="245"/>
        <v>2.5000000000000006E-4</v>
      </c>
      <c r="BD256">
        <f t="shared" si="246"/>
        <v>2.5000000000000006E-4</v>
      </c>
      <c r="BE256">
        <f t="shared" si="247"/>
        <v>27.773655791102673</v>
      </c>
      <c r="BF256">
        <f t="shared" si="248"/>
        <v>16.536838739508301</v>
      </c>
      <c r="BG256">
        <f t="shared" si="249"/>
        <v>7.0526438203134809</v>
      </c>
      <c r="BH256">
        <f t="shared" si="251"/>
        <v>618.48478987104113</v>
      </c>
      <c r="BI256">
        <f t="shared" si="252"/>
        <v>65.79211640224058</v>
      </c>
      <c r="BJ256">
        <f t="shared" si="253"/>
        <v>6.8128788915856076</v>
      </c>
      <c r="BK256" s="7">
        <f t="shared" si="254"/>
        <v>2.4771203327629582E-2</v>
      </c>
      <c r="BL256" s="8">
        <f>BL$3*temperature!$I366+BL$4*temperature!$I366^2+BL$5*temperature!$I366^6</f>
        <v>-63.20323718380665</v>
      </c>
      <c r="BM256" s="8">
        <f>BM$3*temperature!$I366+BM$4*temperature!$I366^2+BM$5*temperature!$I366^6</f>
        <v>-51.80215098321839</v>
      </c>
      <c r="BN256" s="8">
        <f>BN$3*temperature!$I366+BN$4*temperature!$I366^2+BN$5*temperature!$I366^6</f>
        <v>-42.875951434174908</v>
      </c>
      <c r="BO256" s="8"/>
      <c r="BP256" s="8"/>
      <c r="BQ256" s="8"/>
    </row>
    <row r="257" spans="1:69" x14ac:dyDescent="0.3">
      <c r="A257">
        <f t="shared" si="261"/>
        <v>2211</v>
      </c>
      <c r="B257" s="4">
        <f t="shared" si="262"/>
        <v>1165.4027711750887</v>
      </c>
      <c r="C257" s="4">
        <f t="shared" si="263"/>
        <v>2964.1553576015936</v>
      </c>
      <c r="D257" s="4">
        <f t="shared" si="264"/>
        <v>4369.9125529395151</v>
      </c>
      <c r="E257" s="11">
        <f t="shared" si="265"/>
        <v>1.3679575954270063E-7</v>
      </c>
      <c r="F257" s="11">
        <f t="shared" si="266"/>
        <v>2.6949681920452804E-7</v>
      </c>
      <c r="G257" s="11">
        <f t="shared" si="267"/>
        <v>5.5016816982791466E-7</v>
      </c>
      <c r="H257" s="4">
        <f t="shared" si="268"/>
        <v>110193.75688313086</v>
      </c>
      <c r="I257" s="4">
        <f t="shared" si="269"/>
        <v>65981.899056691633</v>
      </c>
      <c r="J257" s="4">
        <f t="shared" si="270"/>
        <v>28195.087595484518</v>
      </c>
      <c r="K257" s="4">
        <f t="shared" si="271"/>
        <v>94554.225893955314</v>
      </c>
      <c r="L257" s="4">
        <f t="shared" si="272"/>
        <v>22259.932795857232</v>
      </c>
      <c r="M257" s="4">
        <f t="shared" si="273"/>
        <v>6452.0942361920925</v>
      </c>
      <c r="N257" s="11">
        <f t="shared" si="274"/>
        <v>-8.1091355247966401E-3</v>
      </c>
      <c r="O257" s="11">
        <f t="shared" si="275"/>
        <v>-2.5015918377033763E-3</v>
      </c>
      <c r="P257" s="11">
        <f t="shared" si="276"/>
        <v>-5.4955269951251218E-4</v>
      </c>
      <c r="Q257" s="4">
        <f t="shared" si="277"/>
        <v>1771.0281695062608</v>
      </c>
      <c r="R257" s="4">
        <f t="shared" si="278"/>
        <v>3367.7098320727087</v>
      </c>
      <c r="S257" s="4">
        <f t="shared" si="279"/>
        <v>2589.5847919737503</v>
      </c>
      <c r="T257" s="4">
        <f t="shared" si="280"/>
        <v>16.071946538537347</v>
      </c>
      <c r="U257" s="4">
        <f t="shared" si="281"/>
        <v>51.039904583212639</v>
      </c>
      <c r="V257" s="4">
        <f t="shared" si="282"/>
        <v>91.845247268835436</v>
      </c>
      <c r="W257" s="11">
        <f t="shared" si="283"/>
        <v>-1.0734613539272964E-2</v>
      </c>
      <c r="X257" s="11">
        <f t="shared" si="284"/>
        <v>-1.217998157191269E-2</v>
      </c>
      <c r="Y257" s="11">
        <f t="shared" si="285"/>
        <v>-9.7425357312937999E-3</v>
      </c>
      <c r="Z257" s="4">
        <f t="shared" si="298"/>
        <v>1755.5163011697282</v>
      </c>
      <c r="AA257" s="4">
        <f t="shared" si="299"/>
        <v>9909.9636129354021</v>
      </c>
      <c r="AB257" s="4">
        <f t="shared" si="300"/>
        <v>41384.137334594699</v>
      </c>
      <c r="AC257" s="12">
        <f t="shared" si="286"/>
        <v>1.0238410913017755</v>
      </c>
      <c r="AD257" s="12">
        <f t="shared" si="287"/>
        <v>3.0521364191803162</v>
      </c>
      <c r="AE257" s="12">
        <f t="shared" si="288"/>
        <v>16.64906296406301</v>
      </c>
      <c r="AF257" s="11">
        <f t="shared" si="289"/>
        <v>-4.0504037456468023E-3</v>
      </c>
      <c r="AG257" s="11">
        <f t="shared" si="290"/>
        <v>2.9673830763510267E-4</v>
      </c>
      <c r="AH257" s="11">
        <f t="shared" si="291"/>
        <v>9.7937136394747881E-3</v>
      </c>
      <c r="AI257" s="1">
        <f t="shared" si="255"/>
        <v>238206.35572607251</v>
      </c>
      <c r="AJ257" s="1">
        <f t="shared" si="256"/>
        <v>134846.70249577647</v>
      </c>
      <c r="AK257" s="1">
        <f t="shared" si="257"/>
        <v>56553.443215225605</v>
      </c>
      <c r="AL257" s="10">
        <f t="shared" si="292"/>
        <v>88.730112788056687</v>
      </c>
      <c r="AM257" s="10">
        <f t="shared" si="293"/>
        <v>21.534443010515684</v>
      </c>
      <c r="AN257" s="10">
        <f t="shared" si="294"/>
        <v>6.7713391904754969</v>
      </c>
      <c r="AO257" s="7">
        <f t="shared" si="295"/>
        <v>2.7351829698545418E-3</v>
      </c>
      <c r="AP257" s="7">
        <f t="shared" si="296"/>
        <v>3.4456091469908185E-3</v>
      </c>
      <c r="AQ257" s="7">
        <f t="shared" si="297"/>
        <v>3.1256022435945017E-3</v>
      </c>
      <c r="AR257" s="1">
        <f t="shared" si="301"/>
        <v>110193.75688313086</v>
      </c>
      <c r="AS257" s="1">
        <f t="shared" si="302"/>
        <v>65981.899056691633</v>
      </c>
      <c r="AT257" s="1">
        <f t="shared" si="303"/>
        <v>28195.087595484518</v>
      </c>
      <c r="AU257" s="1">
        <f t="shared" si="258"/>
        <v>22038.751376626173</v>
      </c>
      <c r="AV257" s="1">
        <f t="shared" si="259"/>
        <v>13196.379811338327</v>
      </c>
      <c r="AW257" s="1">
        <f t="shared" si="260"/>
        <v>5639.0175190969039</v>
      </c>
      <c r="AX257">
        <v>0.05</v>
      </c>
      <c r="AY257">
        <v>0.05</v>
      </c>
      <c r="AZ257">
        <v>0.05</v>
      </c>
      <c r="BA257">
        <f t="shared" si="244"/>
        <v>5.000000000000001E-2</v>
      </c>
      <c r="BB257">
        <f t="shared" si="250"/>
        <v>2.5000000000000006E-4</v>
      </c>
      <c r="BC257">
        <f t="shared" si="245"/>
        <v>2.5000000000000006E-4</v>
      </c>
      <c r="BD257">
        <f t="shared" si="246"/>
        <v>2.5000000000000006E-4</v>
      </c>
      <c r="BE257">
        <f t="shared" si="247"/>
        <v>27.548439220782722</v>
      </c>
      <c r="BF257">
        <f t="shared" si="248"/>
        <v>16.495474764172911</v>
      </c>
      <c r="BG257">
        <f t="shared" si="249"/>
        <v>7.0487718988711308</v>
      </c>
      <c r="BH257">
        <f t="shared" si="251"/>
        <v>627.69999235955288</v>
      </c>
      <c r="BI257">
        <f t="shared" si="252"/>
        <v>66.581373689975976</v>
      </c>
      <c r="BJ257">
        <f t="shared" si="253"/>
        <v>6.8130180816684778</v>
      </c>
      <c r="BK257" s="7">
        <f t="shared" si="254"/>
        <v>2.4734109162096035E-2</v>
      </c>
      <c r="BL257" s="8">
        <f>BL$3*temperature!$I367+BL$4*temperature!$I367^2+BL$5*temperature!$I367^6</f>
        <v>-63.54748943321038</v>
      </c>
      <c r="BM257" s="8">
        <f>BM$3*temperature!$I367+BM$4*temperature!$I367^2+BM$5*temperature!$I367^6</f>
        <v>-52.067075196206218</v>
      </c>
      <c r="BN257" s="8">
        <f>BN$3*temperature!$I367+BN$4*temperature!$I367^2+BN$5*temperature!$I367^6</f>
        <v>-43.08140883221575</v>
      </c>
      <c r="BO257" s="8"/>
      <c r="BP257" s="8"/>
      <c r="BQ257" s="8"/>
    </row>
    <row r="258" spans="1:69" x14ac:dyDescent="0.3">
      <c r="A258">
        <f t="shared" si="261"/>
        <v>2212</v>
      </c>
      <c r="B258" s="4">
        <f t="shared" si="262"/>
        <v>1165.402922626138</v>
      </c>
      <c r="C258" s="4">
        <f t="shared" si="263"/>
        <v>2964.156116490512</v>
      </c>
      <c r="D258" s="4">
        <f t="shared" si="264"/>
        <v>4369.914836916967</v>
      </c>
      <c r="E258" s="11">
        <f t="shared" si="265"/>
        <v>1.299559715655656E-7</v>
      </c>
      <c r="F258" s="11">
        <f t="shared" si="266"/>
        <v>2.5602197824430163E-7</v>
      </c>
      <c r="G258" s="11">
        <f t="shared" si="267"/>
        <v>5.2265976133651891E-7</v>
      </c>
      <c r="H258" s="4">
        <f t="shared" si="268"/>
        <v>109293.49167822908</v>
      </c>
      <c r="I258" s="4">
        <f t="shared" si="269"/>
        <v>65814.70753552801</v>
      </c>
      <c r="J258" s="4">
        <f t="shared" si="270"/>
        <v>28178.950150104065</v>
      </c>
      <c r="K258" s="4">
        <f t="shared" si="271"/>
        <v>93781.720945014735</v>
      </c>
      <c r="L258" s="4">
        <f t="shared" si="272"/>
        <v>22203.522671893206</v>
      </c>
      <c r="M258" s="4">
        <f t="shared" si="273"/>
        <v>6448.3980127138339</v>
      </c>
      <c r="N258" s="11">
        <f t="shared" si="274"/>
        <v>-8.1699674619192253E-3</v>
      </c>
      <c r="O258" s="11">
        <f t="shared" si="275"/>
        <v>-2.534155178335662E-3</v>
      </c>
      <c r="P258" s="11">
        <f t="shared" si="276"/>
        <v>-5.7287189909982494E-4</v>
      </c>
      <c r="Q258" s="4">
        <f t="shared" si="277"/>
        <v>1737.7031715719586</v>
      </c>
      <c r="R258" s="4">
        <f t="shared" si="278"/>
        <v>3318.2616862244654</v>
      </c>
      <c r="S258" s="4">
        <f t="shared" si="279"/>
        <v>2562.8879618240244</v>
      </c>
      <c r="T258" s="4">
        <f t="shared" si="280"/>
        <v>15.899420403622292</v>
      </c>
      <c r="U258" s="4">
        <f t="shared" si="281"/>
        <v>50.418239485956924</v>
      </c>
      <c r="V258" s="4">
        <f t="shared" si="282"/>
        <v>90.950441665569286</v>
      </c>
      <c r="W258" s="11">
        <f t="shared" si="283"/>
        <v>-1.0734613539272964E-2</v>
      </c>
      <c r="X258" s="11">
        <f t="shared" si="284"/>
        <v>-1.217998157191269E-2</v>
      </c>
      <c r="Y258" s="11">
        <f t="shared" si="285"/>
        <v>-9.7425357312937999E-3</v>
      </c>
      <c r="Z258" s="4">
        <f t="shared" si="298"/>
        <v>1715.611662801485</v>
      </c>
      <c r="AA258" s="4">
        <f t="shared" si="299"/>
        <v>9767.6719189266987</v>
      </c>
      <c r="AB258" s="4">
        <f t="shared" si="300"/>
        <v>41359.587592085481</v>
      </c>
      <c r="AC258" s="12">
        <f t="shared" si="286"/>
        <v>1.0196941215106197</v>
      </c>
      <c r="AD258" s="12">
        <f t="shared" si="287"/>
        <v>3.053042104976015</v>
      </c>
      <c r="AE258" s="12">
        <f t="shared" si="288"/>
        <v>16.812119119098629</v>
      </c>
      <c r="AF258" s="11">
        <f t="shared" si="289"/>
        <v>-4.0504037456468023E-3</v>
      </c>
      <c r="AG258" s="11">
        <f t="shared" si="290"/>
        <v>2.9673830763510267E-4</v>
      </c>
      <c r="AH258" s="11">
        <f t="shared" si="291"/>
        <v>9.7937136394747881E-3</v>
      </c>
      <c r="AI258" s="1">
        <f t="shared" si="255"/>
        <v>236424.47153009142</v>
      </c>
      <c r="AJ258" s="1">
        <f t="shared" si="256"/>
        <v>134558.41205753715</v>
      </c>
      <c r="AK258" s="1">
        <f t="shared" si="257"/>
        <v>56537.116412799951</v>
      </c>
      <c r="AL258" s="10">
        <f t="shared" si="292"/>
        <v>88.970378950533743</v>
      </c>
      <c r="AM258" s="10">
        <f t="shared" si="293"/>
        <v>21.607900291589946</v>
      </c>
      <c r="AN258" s="10">
        <f t="shared" si="294"/>
        <v>6.7922920583117277</v>
      </c>
      <c r="AO258" s="7">
        <f t="shared" si="295"/>
        <v>2.7078311401559961E-3</v>
      </c>
      <c r="AP258" s="7">
        <f t="shared" si="296"/>
        <v>3.4111530555209105E-3</v>
      </c>
      <c r="AQ258" s="7">
        <f t="shared" si="297"/>
        <v>3.0943462211585567E-3</v>
      </c>
      <c r="AR258" s="1">
        <f t="shared" si="301"/>
        <v>109293.49167822908</v>
      </c>
      <c r="AS258" s="1">
        <f t="shared" si="302"/>
        <v>65814.70753552801</v>
      </c>
      <c r="AT258" s="1">
        <f t="shared" si="303"/>
        <v>28178.950150104065</v>
      </c>
      <c r="AU258" s="1">
        <f t="shared" si="258"/>
        <v>21858.698335645819</v>
      </c>
      <c r="AV258" s="1">
        <f t="shared" si="259"/>
        <v>13162.941507105603</v>
      </c>
      <c r="AW258" s="1">
        <f t="shared" si="260"/>
        <v>5635.790030020813</v>
      </c>
      <c r="AX258">
        <v>0.05</v>
      </c>
      <c r="AY258">
        <v>0.05</v>
      </c>
      <c r="AZ258">
        <v>0.05</v>
      </c>
      <c r="BA258">
        <f t="shared" si="244"/>
        <v>0.05</v>
      </c>
      <c r="BB258">
        <f t="shared" si="250"/>
        <v>2.5000000000000006E-4</v>
      </c>
      <c r="BC258">
        <f t="shared" si="245"/>
        <v>2.5000000000000006E-4</v>
      </c>
      <c r="BD258">
        <f t="shared" si="246"/>
        <v>2.5000000000000006E-4</v>
      </c>
      <c r="BE258">
        <f t="shared" si="247"/>
        <v>27.323372919557276</v>
      </c>
      <c r="BF258">
        <f t="shared" si="248"/>
        <v>16.453676883882007</v>
      </c>
      <c r="BG258">
        <f t="shared" si="249"/>
        <v>7.0447375375260179</v>
      </c>
      <c r="BH258">
        <f t="shared" si="251"/>
        <v>637.05262704824338</v>
      </c>
      <c r="BI258">
        <f t="shared" si="252"/>
        <v>67.380137336512774</v>
      </c>
      <c r="BJ258">
        <f t="shared" si="253"/>
        <v>6.8131603312931395</v>
      </c>
      <c r="BK258" s="7">
        <f t="shared" si="254"/>
        <v>2.4697525912191293E-2</v>
      </c>
      <c r="BL258" s="8">
        <f>BL$3*temperature!$I368+BL$4*temperature!$I368^2+BL$5*temperature!$I368^6</f>
        <v>-63.889283704140503</v>
      </c>
      <c r="BM258" s="8">
        <f>BM$3*temperature!$I368+BM$4*temperature!$I368^2+BM$5*temperature!$I368^6</f>
        <v>-52.330081002855422</v>
      </c>
      <c r="BN258" s="8">
        <f>BN$3*temperature!$I368+BN$4*temperature!$I368^2+BN$5*temperature!$I368^6</f>
        <v>-43.285355524402988</v>
      </c>
      <c r="BO258" s="8"/>
      <c r="BP258" s="8"/>
      <c r="BQ258" s="8"/>
    </row>
    <row r="259" spans="1:69" x14ac:dyDescent="0.3">
      <c r="A259">
        <f t="shared" si="261"/>
        <v>2213</v>
      </c>
      <c r="B259" s="4">
        <f t="shared" si="262"/>
        <v>1165.4030665046537</v>
      </c>
      <c r="C259" s="4">
        <f t="shared" si="263"/>
        <v>2964.1568374351696</v>
      </c>
      <c r="D259" s="4">
        <f t="shared" si="264"/>
        <v>4369.9170066966808</v>
      </c>
      <c r="E259" s="11">
        <f t="shared" si="265"/>
        <v>1.2345817298728732E-7</v>
      </c>
      <c r="F259" s="11">
        <f t="shared" si="266"/>
        <v>2.4322087933208651E-7</v>
      </c>
      <c r="G259" s="11">
        <f t="shared" si="267"/>
        <v>4.9652677326969291E-7</v>
      </c>
      <c r="H259" s="4">
        <f t="shared" si="268"/>
        <v>108393.95228423629</v>
      </c>
      <c r="I259" s="4">
        <f t="shared" si="269"/>
        <v>65645.832094784389</v>
      </c>
      <c r="J259" s="4">
        <f t="shared" si="270"/>
        <v>28162.176411072549</v>
      </c>
      <c r="K259" s="4">
        <f t="shared" si="271"/>
        <v>93009.839599391038</v>
      </c>
      <c r="L259" s="4">
        <f t="shared" si="272"/>
        <v>22146.544766364834</v>
      </c>
      <c r="M259" s="4">
        <f t="shared" si="273"/>
        <v>6444.5563537969747</v>
      </c>
      <c r="N259" s="11">
        <f t="shared" si="274"/>
        <v>-8.2306161354861462E-3</v>
      </c>
      <c r="O259" s="11">
        <f t="shared" si="275"/>
        <v>-2.5661651248024553E-3</v>
      </c>
      <c r="P259" s="11">
        <f t="shared" si="276"/>
        <v>-5.9575400111544496E-4</v>
      </c>
      <c r="Q259" s="4">
        <f t="shared" si="277"/>
        <v>1704.9009726911006</v>
      </c>
      <c r="R259" s="4">
        <f t="shared" si="278"/>
        <v>3269.434622885266</v>
      </c>
      <c r="S259" s="4">
        <f t="shared" si="279"/>
        <v>2536.4082183150103</v>
      </c>
      <c r="T259" s="4">
        <f t="shared" si="280"/>
        <v>15.728746270090975</v>
      </c>
      <c r="U259" s="4">
        <f t="shared" si="281"/>
        <v>49.804146258129691</v>
      </c>
      <c r="V259" s="4">
        <f t="shared" si="282"/>
        <v>90.064353737865531</v>
      </c>
      <c r="W259" s="11">
        <f t="shared" si="283"/>
        <v>-1.0734613539272964E-2</v>
      </c>
      <c r="X259" s="11">
        <f t="shared" si="284"/>
        <v>-1.217998157191269E-2</v>
      </c>
      <c r="Y259" s="11">
        <f t="shared" si="285"/>
        <v>-9.7425357312937999E-3</v>
      </c>
      <c r="Z259" s="4">
        <f t="shared" si="298"/>
        <v>1676.5112597309351</v>
      </c>
      <c r="AA259" s="4">
        <f t="shared" si="299"/>
        <v>9627.1088957541979</v>
      </c>
      <c r="AB259" s="4">
        <f t="shared" si="300"/>
        <v>41334.086845505473</v>
      </c>
      <c r="AC259" s="12">
        <f t="shared" si="286"/>
        <v>1.0155639486214389</v>
      </c>
      <c r="AD259" s="12">
        <f t="shared" si="287"/>
        <v>3.0539480595233841</v>
      </c>
      <c r="AE259" s="12">
        <f t="shared" si="288"/>
        <v>16.97677219942382</v>
      </c>
      <c r="AF259" s="11">
        <f t="shared" si="289"/>
        <v>-4.0504037456468023E-3</v>
      </c>
      <c r="AG259" s="11">
        <f t="shared" si="290"/>
        <v>2.9673830763510267E-4</v>
      </c>
      <c r="AH259" s="11">
        <f t="shared" si="291"/>
        <v>9.7937136394747881E-3</v>
      </c>
      <c r="AI259" s="1">
        <f t="shared" si="255"/>
        <v>234640.72271272811</v>
      </c>
      <c r="AJ259" s="1">
        <f t="shared" si="256"/>
        <v>134265.51235888904</v>
      </c>
      <c r="AK259" s="1">
        <f t="shared" si="257"/>
        <v>56519.194801540769</v>
      </c>
      <c r="AL259" s="10">
        <f t="shared" si="292"/>
        <v>89.208886545580739</v>
      </c>
      <c r="AM259" s="10">
        <f t="shared" si="293"/>
        <v>21.680871068141961</v>
      </c>
      <c r="AN259" s="10">
        <f t="shared" si="294"/>
        <v>6.8130995845427327</v>
      </c>
      <c r="AO259" s="7">
        <f t="shared" si="295"/>
        <v>2.680752828754436E-3</v>
      </c>
      <c r="AP259" s="7">
        <f t="shared" si="296"/>
        <v>3.3770415249657014E-3</v>
      </c>
      <c r="AQ259" s="7">
        <f t="shared" si="297"/>
        <v>3.063402758946971E-3</v>
      </c>
      <c r="AR259" s="1">
        <f t="shared" si="301"/>
        <v>108393.95228423629</v>
      </c>
      <c r="AS259" s="1">
        <f t="shared" si="302"/>
        <v>65645.832094784389</v>
      </c>
      <c r="AT259" s="1">
        <f t="shared" si="303"/>
        <v>28162.176411072549</v>
      </c>
      <c r="AU259" s="1">
        <f t="shared" si="258"/>
        <v>21678.790456847259</v>
      </c>
      <c r="AV259" s="1">
        <f t="shared" si="259"/>
        <v>13129.166418956878</v>
      </c>
      <c r="AW259" s="1">
        <f t="shared" si="260"/>
        <v>5632.4352822145102</v>
      </c>
      <c r="AX259">
        <v>0.05</v>
      </c>
      <c r="AY259">
        <v>0.05</v>
      </c>
      <c r="AZ259">
        <v>0.05</v>
      </c>
      <c r="BA259">
        <f t="shared" si="244"/>
        <v>0.05</v>
      </c>
      <c r="BB259">
        <f t="shared" si="250"/>
        <v>2.5000000000000006E-4</v>
      </c>
      <c r="BC259">
        <f t="shared" si="245"/>
        <v>2.5000000000000006E-4</v>
      </c>
      <c r="BD259">
        <f t="shared" si="246"/>
        <v>2.5000000000000006E-4</v>
      </c>
      <c r="BE259">
        <f t="shared" si="247"/>
        <v>27.09848807105908</v>
      </c>
      <c r="BF259">
        <f t="shared" si="248"/>
        <v>16.411458023696103</v>
      </c>
      <c r="BG259">
        <f t="shared" si="249"/>
        <v>7.0405441027681386</v>
      </c>
      <c r="BH259">
        <f t="shared" si="251"/>
        <v>646.54473183575624</v>
      </c>
      <c r="BI259">
        <f t="shared" si="252"/>
        <v>68.188521398917501</v>
      </c>
      <c r="BJ259">
        <f t="shared" si="253"/>
        <v>6.8133055694043509</v>
      </c>
      <c r="BK259" s="7">
        <f t="shared" si="254"/>
        <v>2.4661439396664847E-2</v>
      </c>
      <c r="BL259" s="8">
        <f>BL$3*temperature!$I369+BL$4*temperature!$I369^2+BL$5*temperature!$I369^6</f>
        <v>-64.228635229691065</v>
      </c>
      <c r="BM259" s="8">
        <f>BM$3*temperature!$I369+BM$4*temperature!$I369^2+BM$5*temperature!$I369^6</f>
        <v>-52.591180900160722</v>
      </c>
      <c r="BN259" s="8">
        <f>BN$3*temperature!$I369+BN$4*temperature!$I369^2+BN$5*temperature!$I369^6</f>
        <v>-43.487801863766478</v>
      </c>
      <c r="BO259" s="8"/>
      <c r="BP259" s="8"/>
      <c r="BQ259" s="8"/>
    </row>
    <row r="260" spans="1:69" x14ac:dyDescent="0.3">
      <c r="A260">
        <f t="shared" si="261"/>
        <v>2214</v>
      </c>
      <c r="B260" s="4">
        <f t="shared" si="262"/>
        <v>1165.4032031892605</v>
      </c>
      <c r="C260" s="4">
        <f t="shared" si="263"/>
        <v>2964.15752233276</v>
      </c>
      <c r="D260" s="4">
        <f t="shared" si="264"/>
        <v>4369.9190679884323</v>
      </c>
      <c r="E260" s="11">
        <f t="shared" si="265"/>
        <v>1.1728526433792295E-7</v>
      </c>
      <c r="F260" s="11">
        <f t="shared" si="266"/>
        <v>2.3105983536548216E-7</v>
      </c>
      <c r="G260" s="11">
        <f t="shared" si="267"/>
        <v>4.7170043460620825E-7</v>
      </c>
      <c r="H260" s="4">
        <f t="shared" si="268"/>
        <v>107495.25952919009</v>
      </c>
      <c r="I260" s="4">
        <f t="shared" si="269"/>
        <v>65475.323335433124</v>
      </c>
      <c r="J260" s="4">
        <f t="shared" si="270"/>
        <v>28144.779570425726</v>
      </c>
      <c r="K260" s="4">
        <f t="shared" si="271"/>
        <v>92238.685491010227</v>
      </c>
      <c r="L260" s="4">
        <f t="shared" si="272"/>
        <v>22089.016134306101</v>
      </c>
      <c r="M260" s="4">
        <f t="shared" si="273"/>
        <v>6440.5722697700612</v>
      </c>
      <c r="N260" s="11">
        <f t="shared" si="274"/>
        <v>-8.2911024435941005E-3</v>
      </c>
      <c r="O260" s="11">
        <f t="shared" si="275"/>
        <v>-2.5976346498125524E-3</v>
      </c>
      <c r="P260" s="11">
        <f t="shared" si="276"/>
        <v>-6.1820919985688949E-4</v>
      </c>
      <c r="Q260" s="4">
        <f t="shared" si="277"/>
        <v>1672.6159464011714</v>
      </c>
      <c r="R260" s="4">
        <f t="shared" si="278"/>
        <v>3221.2243591684778</v>
      </c>
      <c r="S260" s="4">
        <f t="shared" si="279"/>
        <v>2510.1456003570106</v>
      </c>
      <c r="T260" s="4">
        <f t="shared" si="280"/>
        <v>15.559904257424266</v>
      </c>
      <c r="U260" s="4">
        <f t="shared" si="281"/>
        <v>49.197532674500827</v>
      </c>
      <c r="V260" s="4">
        <f t="shared" si="282"/>
        <v>89.186898553458491</v>
      </c>
      <c r="W260" s="11">
        <f t="shared" si="283"/>
        <v>-1.0734613539272964E-2</v>
      </c>
      <c r="X260" s="11">
        <f t="shared" si="284"/>
        <v>-1.217998157191269E-2</v>
      </c>
      <c r="Y260" s="11">
        <f t="shared" si="285"/>
        <v>-9.7425357312937999E-3</v>
      </c>
      <c r="Z260" s="4">
        <f t="shared" si="298"/>
        <v>1638.2018016653703</v>
      </c>
      <c r="AA260" s="4">
        <f t="shared" si="299"/>
        <v>9488.2640423702196</v>
      </c>
      <c r="AB260" s="4">
        <f t="shared" si="300"/>
        <v>41307.654972776996</v>
      </c>
      <c r="AC260" s="12">
        <f t="shared" si="286"/>
        <v>1.0114505045999989</v>
      </c>
      <c r="AD260" s="12">
        <f t="shared" si="287"/>
        <v>3.0548542829021725</v>
      </c>
      <c r="AE260" s="12">
        <f t="shared" si="288"/>
        <v>17.143037844867575</v>
      </c>
      <c r="AF260" s="11">
        <f t="shared" si="289"/>
        <v>-4.0504037456468023E-3</v>
      </c>
      <c r="AG260" s="11">
        <f t="shared" si="290"/>
        <v>2.9673830763510267E-4</v>
      </c>
      <c r="AH260" s="11">
        <f t="shared" si="291"/>
        <v>9.7937136394747881E-3</v>
      </c>
      <c r="AI260" s="1">
        <f t="shared" si="255"/>
        <v>232855.44089830256</v>
      </c>
      <c r="AJ260" s="1">
        <f t="shared" si="256"/>
        <v>133968.12754195702</v>
      </c>
      <c r="AK260" s="1">
        <f t="shared" si="257"/>
        <v>56499.710603601205</v>
      </c>
      <c r="AL260" s="10">
        <f t="shared" si="292"/>
        <v>89.445642050788265</v>
      </c>
      <c r="AM260" s="10">
        <f t="shared" si="293"/>
        <v>21.753356098017559</v>
      </c>
      <c r="AN260" s="10">
        <f t="shared" si="294"/>
        <v>6.8337621399263595</v>
      </c>
      <c r="AO260" s="7">
        <f t="shared" si="295"/>
        <v>2.6539453004668914E-3</v>
      </c>
      <c r="AP260" s="7">
        <f t="shared" si="296"/>
        <v>3.3432711097160445E-3</v>
      </c>
      <c r="AQ260" s="7">
        <f t="shared" si="297"/>
        <v>3.0327687313575014E-3</v>
      </c>
      <c r="AR260" s="1">
        <f t="shared" si="301"/>
        <v>107495.25952919009</v>
      </c>
      <c r="AS260" s="1">
        <f t="shared" si="302"/>
        <v>65475.323335433124</v>
      </c>
      <c r="AT260" s="1">
        <f t="shared" si="303"/>
        <v>28144.779570425726</v>
      </c>
      <c r="AU260" s="1">
        <f t="shared" si="258"/>
        <v>21499.05190583802</v>
      </c>
      <c r="AV260" s="1">
        <f t="shared" si="259"/>
        <v>13095.064667086626</v>
      </c>
      <c r="AW260" s="1">
        <f t="shared" si="260"/>
        <v>5628.9559140851452</v>
      </c>
      <c r="AX260">
        <v>0.05</v>
      </c>
      <c r="AY260">
        <v>0.05</v>
      </c>
      <c r="AZ260">
        <v>0.05</v>
      </c>
      <c r="BA260">
        <f t="shared" si="244"/>
        <v>0.05</v>
      </c>
      <c r="BB260">
        <f t="shared" si="250"/>
        <v>2.5000000000000006E-4</v>
      </c>
      <c r="BC260">
        <f t="shared" si="245"/>
        <v>2.5000000000000006E-4</v>
      </c>
      <c r="BD260">
        <f t="shared" si="246"/>
        <v>2.5000000000000006E-4</v>
      </c>
      <c r="BE260">
        <f t="shared" si="247"/>
        <v>26.87381488229753</v>
      </c>
      <c r="BF260">
        <f t="shared" si="248"/>
        <v>16.368830833858286</v>
      </c>
      <c r="BG260">
        <f t="shared" si="249"/>
        <v>7.0361948926064333</v>
      </c>
      <c r="BH260">
        <f t="shared" si="251"/>
        <v>656.17837448299792</v>
      </c>
      <c r="BI260">
        <f t="shared" si="252"/>
        <v>69.006641302403139</v>
      </c>
      <c r="BJ260">
        <f t="shared" si="253"/>
        <v>6.8134537264277037</v>
      </c>
      <c r="BK260" s="7">
        <f t="shared" si="254"/>
        <v>2.4625835646749666E-2</v>
      </c>
      <c r="BL260" s="8">
        <f>BL$3*temperature!$I370+BL$4*temperature!$I370^2+BL$5*temperature!$I370^6</f>
        <v>-64.565559571081337</v>
      </c>
      <c r="BM260" s="8">
        <f>BM$3*temperature!$I370+BM$4*temperature!$I370^2+BM$5*temperature!$I370^6</f>
        <v>-52.850387617690124</v>
      </c>
      <c r="BN260" s="8">
        <f>BN$3*temperature!$I370+BN$4*temperature!$I370^2+BN$5*temperature!$I370^6</f>
        <v>-43.688758366673497</v>
      </c>
      <c r="BO260" s="8"/>
      <c r="BP260" s="8"/>
      <c r="BQ260" s="8"/>
    </row>
    <row r="261" spans="1:69" x14ac:dyDescent="0.3">
      <c r="A261">
        <f t="shared" si="261"/>
        <v>2215</v>
      </c>
      <c r="B261" s="4">
        <f t="shared" si="262"/>
        <v>1165.4033330396521</v>
      </c>
      <c r="C261" s="4">
        <f t="shared" si="263"/>
        <v>2964.1581729856216</v>
      </c>
      <c r="D261" s="4">
        <f t="shared" si="264"/>
        <v>4369.9210262165188</v>
      </c>
      <c r="E261" s="11">
        <f t="shared" si="265"/>
        <v>1.114210011210268E-7</v>
      </c>
      <c r="F261" s="11">
        <f t="shared" si="266"/>
        <v>2.1950684359720804E-7</v>
      </c>
      <c r="G261" s="11">
        <f t="shared" si="267"/>
        <v>4.4811541287589782E-7</v>
      </c>
      <c r="H261" s="4">
        <f t="shared" si="268"/>
        <v>106597.53041686214</v>
      </c>
      <c r="I261" s="4">
        <f t="shared" si="269"/>
        <v>65303.23077384544</v>
      </c>
      <c r="J261" s="4">
        <f t="shared" si="270"/>
        <v>28126.772550389062</v>
      </c>
      <c r="K261" s="4">
        <f t="shared" si="271"/>
        <v>91468.358974768111</v>
      </c>
      <c r="L261" s="4">
        <f t="shared" si="272"/>
        <v>22030.95346564092</v>
      </c>
      <c r="M261" s="4">
        <f t="shared" si="273"/>
        <v>6436.4487096329167</v>
      </c>
      <c r="N261" s="11">
        <f t="shared" si="274"/>
        <v>-8.3514472495078707E-3</v>
      </c>
      <c r="O261" s="11">
        <f t="shared" si="275"/>
        <v>-2.6285764975745307E-3</v>
      </c>
      <c r="P261" s="11">
        <f t="shared" si="276"/>
        <v>-6.4024747560076367E-4</v>
      </c>
      <c r="Q261" s="4">
        <f t="shared" si="277"/>
        <v>1640.8424288776582</v>
      </c>
      <c r="R261" s="4">
        <f t="shared" si="278"/>
        <v>3173.6264985853954</v>
      </c>
      <c r="S261" s="4">
        <f t="shared" si="279"/>
        <v>2484.1000733031042</v>
      </c>
      <c r="T261" s="4">
        <f t="shared" si="280"/>
        <v>15.392874698512729</v>
      </c>
      <c r="U261" s="4">
        <f t="shared" si="281"/>
        <v>48.598307633141836</v>
      </c>
      <c r="V261" s="4">
        <f t="shared" si="282"/>
        <v>88.317992007538152</v>
      </c>
      <c r="W261" s="11">
        <f t="shared" si="283"/>
        <v>-1.0734613539272964E-2</v>
      </c>
      <c r="X261" s="11">
        <f t="shared" si="284"/>
        <v>-1.217998157191269E-2</v>
      </c>
      <c r="Y261" s="11">
        <f t="shared" si="285"/>
        <v>-9.7425357312937999E-3</v>
      </c>
      <c r="Z261" s="4">
        <f t="shared" si="298"/>
        <v>1600.6701036332338</v>
      </c>
      <c r="AA261" s="4">
        <f t="shared" si="299"/>
        <v>9351.1264925984888</v>
      </c>
      <c r="AB261" s="4">
        <f t="shared" si="300"/>
        <v>41280.311446547901</v>
      </c>
      <c r="AC261" s="12">
        <f t="shared" si="286"/>
        <v>1.0073537216876307</v>
      </c>
      <c r="AD261" s="12">
        <f t="shared" si="287"/>
        <v>3.0557607751921529</v>
      </c>
      <c r="AE261" s="12">
        <f t="shared" si="288"/>
        <v>17.310931848430887</v>
      </c>
      <c r="AF261" s="11">
        <f t="shared" si="289"/>
        <v>-4.0504037456468023E-3</v>
      </c>
      <c r="AG261" s="11">
        <f t="shared" si="290"/>
        <v>2.9673830763510267E-4</v>
      </c>
      <c r="AH261" s="11">
        <f t="shared" si="291"/>
        <v>9.7937136394747881E-3</v>
      </c>
      <c r="AI261" s="1">
        <f t="shared" si="255"/>
        <v>231068.94871431033</v>
      </c>
      <c r="AJ261" s="1">
        <f t="shared" si="256"/>
        <v>133666.37945484795</v>
      </c>
      <c r="AK261" s="1">
        <f t="shared" si="257"/>
        <v>56478.695457326234</v>
      </c>
      <c r="AL261" s="10">
        <f t="shared" si="292"/>
        <v>89.68065205374252</v>
      </c>
      <c r="AM261" s="10">
        <f t="shared" si="293"/>
        <v>21.825356191329611</v>
      </c>
      <c r="AN261" s="10">
        <f t="shared" si="294"/>
        <v>6.8542801078605073</v>
      </c>
      <c r="AO261" s="7">
        <f t="shared" si="295"/>
        <v>2.6274058474622226E-3</v>
      </c>
      <c r="AP261" s="7">
        <f t="shared" si="296"/>
        <v>3.3098383986188838E-3</v>
      </c>
      <c r="AQ261" s="7">
        <f t="shared" si="297"/>
        <v>3.0024410440439263E-3</v>
      </c>
      <c r="AR261" s="1">
        <f t="shared" si="301"/>
        <v>106597.53041686214</v>
      </c>
      <c r="AS261" s="1">
        <f t="shared" si="302"/>
        <v>65303.23077384544</v>
      </c>
      <c r="AT261" s="1">
        <f t="shared" si="303"/>
        <v>28126.772550389062</v>
      </c>
      <c r="AU261" s="1">
        <f t="shared" si="258"/>
        <v>21319.506083372427</v>
      </c>
      <c r="AV261" s="1">
        <f t="shared" si="259"/>
        <v>13060.646154769089</v>
      </c>
      <c r="AW261" s="1">
        <f t="shared" si="260"/>
        <v>5625.3545100778128</v>
      </c>
      <c r="AX261">
        <v>0.05</v>
      </c>
      <c r="AY261">
        <v>0.05</v>
      </c>
      <c r="AZ261">
        <v>0.05</v>
      </c>
      <c r="BA261">
        <f t="shared" si="244"/>
        <v>0.05</v>
      </c>
      <c r="BB261">
        <f t="shared" si="250"/>
        <v>2.5000000000000006E-4</v>
      </c>
      <c r="BC261">
        <f t="shared" si="245"/>
        <v>2.5000000000000006E-4</v>
      </c>
      <c r="BD261">
        <f t="shared" si="246"/>
        <v>2.5000000000000006E-4</v>
      </c>
      <c r="BE261">
        <f t="shared" si="247"/>
        <v>26.649382604215539</v>
      </c>
      <c r="BF261">
        <f t="shared" si="248"/>
        <v>16.325807693461364</v>
      </c>
      <c r="BG261">
        <f t="shared" si="249"/>
        <v>7.0316931375972667</v>
      </c>
      <c r="BH261">
        <f t="shared" si="251"/>
        <v>665.95565304121624</v>
      </c>
      <c r="BI261">
        <f t="shared" si="252"/>
        <v>69.834613856986763</v>
      </c>
      <c r="BJ261">
        <f t="shared" si="253"/>
        <v>6.813604734259143</v>
      </c>
      <c r="BK261" s="7">
        <f t="shared" si="254"/>
        <v>2.45907009076127E-2</v>
      </c>
      <c r="BL261" s="8">
        <f>BL$3*temperature!$I371+BL$4*temperature!$I371^2+BL$5*temperature!$I371^6</f>
        <v>-64.900072597063684</v>
      </c>
      <c r="BM261" s="8">
        <f>BM$3*temperature!$I371+BM$4*temperature!$I371^2+BM$5*temperature!$I371^6</f>
        <v>-53.10771410216438</v>
      </c>
      <c r="BN261" s="8">
        <f>BN$3*temperature!$I371+BN$4*temperature!$I371^2+BN$5*temperature!$I371^6</f>
        <v>-43.888235701233683</v>
      </c>
      <c r="BO261" s="8"/>
      <c r="BP261" s="8"/>
      <c r="BQ261" s="8"/>
    </row>
    <row r="262" spans="1:69" x14ac:dyDescent="0.3">
      <c r="A262">
        <f t="shared" si="261"/>
        <v>2216</v>
      </c>
      <c r="B262" s="4">
        <f t="shared" si="262"/>
        <v>1165.4034563975379</v>
      </c>
      <c r="C262" s="4">
        <f t="shared" si="263"/>
        <v>2964.158791105976</v>
      </c>
      <c r="D262" s="4">
        <f t="shared" si="264"/>
        <v>4369.9228865340356</v>
      </c>
      <c r="E262" s="11">
        <f t="shared" si="265"/>
        <v>1.0584995106497545E-7</v>
      </c>
      <c r="F262" s="11">
        <f t="shared" si="266"/>
        <v>2.0853150141734763E-7</v>
      </c>
      <c r="G262" s="11">
        <f t="shared" si="267"/>
        <v>4.257096422321029E-7</v>
      </c>
      <c r="H262" s="4">
        <f t="shared" si="268"/>
        <v>105700.87820903002</v>
      </c>
      <c r="I262" s="4">
        <f t="shared" si="269"/>
        <v>65129.602856870784</v>
      </c>
      <c r="J262" s="4">
        <f t="shared" si="270"/>
        <v>28108.168007573095</v>
      </c>
      <c r="K262" s="4">
        <f t="shared" si="271"/>
        <v>90698.957196994757</v>
      </c>
      <c r="L262" s="4">
        <f t="shared" si="272"/>
        <v>21972.373090231737</v>
      </c>
      <c r="M262" s="4">
        <f t="shared" si="273"/>
        <v>6432.1885619969898</v>
      </c>
      <c r="N262" s="11">
        <f t="shared" si="274"/>
        <v>-8.4116713844795132E-3</v>
      </c>
      <c r="O262" s="11">
        <f t="shared" si="275"/>
        <v>-2.6590031838860106E-3</v>
      </c>
      <c r="P262" s="11">
        <f t="shared" si="276"/>
        <v>-6.6187859611943622E-4</v>
      </c>
      <c r="Q262" s="4">
        <f t="shared" si="277"/>
        <v>1609.5747241688771</v>
      </c>
      <c r="R262" s="4">
        <f t="shared" si="278"/>
        <v>3126.6365383573593</v>
      </c>
      <c r="S262" s="4">
        <f t="shared" si="279"/>
        <v>2458.271531830128</v>
      </c>
      <c r="T262" s="4">
        <f t="shared" si="280"/>
        <v>15.227638137365743</v>
      </c>
      <c r="U262" s="4">
        <f t="shared" si="281"/>
        <v>48.006381141744022</v>
      </c>
      <c r="V262" s="4">
        <f t="shared" si="282"/>
        <v>87.457550814688588</v>
      </c>
      <c r="W262" s="11">
        <f t="shared" si="283"/>
        <v>-1.0734613539272964E-2</v>
      </c>
      <c r="X262" s="11">
        <f t="shared" si="284"/>
        <v>-1.217998157191269E-2</v>
      </c>
      <c r="Y262" s="11">
        <f t="shared" si="285"/>
        <v>-9.7425357312937999E-3</v>
      </c>
      <c r="Z262" s="4">
        <f t="shared" si="298"/>
        <v>1563.9030907454703</v>
      </c>
      <c r="AA262" s="4">
        <f t="shared" si="299"/>
        <v>9215.6850365609971</v>
      </c>
      <c r="AB262" s="4">
        <f t="shared" si="300"/>
        <v>41252.075340314557</v>
      </c>
      <c r="AC262" s="12">
        <f t="shared" si="286"/>
        <v>1.0032735324001159</v>
      </c>
      <c r="AD262" s="12">
        <f t="shared" si="287"/>
        <v>3.0566675364731211</v>
      </c>
      <c r="AE262" s="12">
        <f t="shared" si="288"/>
        <v>17.480470157786883</v>
      </c>
      <c r="AF262" s="11">
        <f t="shared" si="289"/>
        <v>-4.0504037456468023E-3</v>
      </c>
      <c r="AG262" s="11">
        <f t="shared" si="290"/>
        <v>2.9673830763510267E-4</v>
      </c>
      <c r="AH262" s="11">
        <f t="shared" si="291"/>
        <v>9.7937136394747881E-3</v>
      </c>
      <c r="AI262" s="1">
        <f t="shared" si="255"/>
        <v>229281.55992625174</v>
      </c>
      <c r="AJ262" s="1">
        <f t="shared" si="256"/>
        <v>133360.38766413226</v>
      </c>
      <c r="AK262" s="1">
        <f t="shared" si="257"/>
        <v>56456.180421671423</v>
      </c>
      <c r="AL262" s="10">
        <f t="shared" si="292"/>
        <v>89.913923248656644</v>
      </c>
      <c r="AM262" s="10">
        <f t="shared" si="293"/>
        <v>21.896872209295353</v>
      </c>
      <c r="AN262" s="10">
        <f t="shared" si="294"/>
        <v>6.8746538840644904</v>
      </c>
      <c r="AO262" s="7">
        <f t="shared" si="295"/>
        <v>2.6011317889876001E-3</v>
      </c>
      <c r="AP262" s="7">
        <f t="shared" si="296"/>
        <v>3.276740014632695E-3</v>
      </c>
      <c r="AQ262" s="7">
        <f t="shared" si="297"/>
        <v>2.9724166336034868E-3</v>
      </c>
      <c r="AR262" s="1">
        <f t="shared" si="301"/>
        <v>105700.87820903002</v>
      </c>
      <c r="AS262" s="1">
        <f t="shared" si="302"/>
        <v>65129.602856870784</v>
      </c>
      <c r="AT262" s="1">
        <f t="shared" si="303"/>
        <v>28108.168007573095</v>
      </c>
      <c r="AU262" s="1">
        <f t="shared" si="258"/>
        <v>21140.175641806007</v>
      </c>
      <c r="AV262" s="1">
        <f t="shared" si="259"/>
        <v>13025.920571374158</v>
      </c>
      <c r="AW262" s="1">
        <f t="shared" si="260"/>
        <v>5621.6336015146189</v>
      </c>
      <c r="AX262">
        <v>0.05</v>
      </c>
      <c r="AY262">
        <v>0.05</v>
      </c>
      <c r="AZ262">
        <v>0.05</v>
      </c>
      <c r="BA262">
        <f t="shared" ref="BA262:BA325" si="304">(AX262*Z262+AY262*AA262+AZ262*AB262)/(Z262+AA262+AB262)</f>
        <v>0.05</v>
      </c>
      <c r="BB262">
        <f t="shared" si="250"/>
        <v>2.5000000000000006E-4</v>
      </c>
      <c r="BC262">
        <f t="shared" ref="BC262:BC325" si="305">BC$5*AY262^2</f>
        <v>2.5000000000000006E-4</v>
      </c>
      <c r="BD262">
        <f t="shared" ref="BD262:BD325" si="306">BD$5*AZ262^2</f>
        <v>2.5000000000000006E-4</v>
      </c>
      <c r="BE262">
        <f t="shared" ref="BE262:BE325" si="307">BB262*AR262</f>
        <v>26.425219552257513</v>
      </c>
      <c r="BF262">
        <f t="shared" ref="BF262:BF325" si="308">BC262*AS262</f>
        <v>16.282400714217701</v>
      </c>
      <c r="BG262">
        <f t="shared" ref="BG262:BG325" si="309">BD262*AT262</f>
        <v>7.0270420018932755</v>
      </c>
      <c r="BH262">
        <f t="shared" si="251"/>
        <v>675.87869628574799</v>
      </c>
      <c r="BI262">
        <f t="shared" si="252"/>
        <v>70.672557274347895</v>
      </c>
      <c r="BJ262">
        <f t="shared" si="253"/>
        <v>6.813758526253765</v>
      </c>
      <c r="BK262" s="7">
        <f t="shared" si="254"/>
        <v>2.455602163964174E-2</v>
      </c>
      <c r="BL262" s="8">
        <f>BL$3*temperature!$I372+BL$4*temperature!$I372^2+BL$5*temperature!$I372^6</f>
        <v>-65.232190463897666</v>
      </c>
      <c r="BM262" s="8">
        <f>BM$3*temperature!$I372+BM$4*temperature!$I372^2+BM$5*temperature!$I372^6</f>
        <v>-53.36317350246766</v>
      </c>
      <c r="BN262" s="8">
        <f>BN$3*temperature!$I372+BN$4*temperature!$I372^2+BN$5*temperature!$I372^6</f>
        <v>-44.086244676034738</v>
      </c>
      <c r="BO262" s="8"/>
      <c r="BP262" s="8"/>
      <c r="BQ262" s="8"/>
    </row>
    <row r="263" spans="1:69" x14ac:dyDescent="0.3">
      <c r="A263">
        <f t="shared" si="261"/>
        <v>2217</v>
      </c>
      <c r="B263" s="4">
        <f t="shared" si="262"/>
        <v>1165.4035735875418</v>
      </c>
      <c r="C263" s="4">
        <f t="shared" si="263"/>
        <v>2964.1593783204348</v>
      </c>
      <c r="D263" s="4">
        <f t="shared" si="264"/>
        <v>4369.9246538364287</v>
      </c>
      <c r="E263" s="11">
        <f t="shared" si="265"/>
        <v>1.0055745351172668E-7</v>
      </c>
      <c r="F263" s="11">
        <f t="shared" si="266"/>
        <v>1.9810492634648024E-7</v>
      </c>
      <c r="G263" s="11">
        <f t="shared" si="267"/>
        <v>4.0442416012049771E-7</v>
      </c>
      <c r="H263" s="4">
        <f t="shared" si="268"/>
        <v>104805.41250768825</v>
      </c>
      <c r="I263" s="4">
        <f t="shared" si="269"/>
        <v>64954.486977286615</v>
      </c>
      <c r="J263" s="4">
        <f t="shared" si="270"/>
        <v>28088.978337240445</v>
      </c>
      <c r="K263" s="4">
        <f t="shared" si="271"/>
        <v>89930.574165873331</v>
      </c>
      <c r="L263" s="4">
        <f t="shared" si="272"/>
        <v>21913.290983054834</v>
      </c>
      <c r="M263" s="4">
        <f t="shared" si="273"/>
        <v>6427.794656043021</v>
      </c>
      <c r="N263" s="11">
        <f t="shared" si="274"/>
        <v>-8.4717956508862935E-3</v>
      </c>
      <c r="O263" s="11">
        <f t="shared" si="275"/>
        <v>-2.6889269963820128E-3</v>
      </c>
      <c r="P263" s="11">
        <f t="shared" si="276"/>
        <v>-6.8311211831217911E-4</v>
      </c>
      <c r="Q263" s="4">
        <f t="shared" si="277"/>
        <v>1578.8071092181533</v>
      </c>
      <c r="R263" s="4">
        <f t="shared" si="278"/>
        <v>3080.2498764821398</v>
      </c>
      <c r="S263" s="4">
        <f t="shared" si="279"/>
        <v>2432.6598027439618</v>
      </c>
      <c r="T263" s="4">
        <f t="shared" si="280"/>
        <v>15.064175326845227</v>
      </c>
      <c r="U263" s="4">
        <f t="shared" si="281"/>
        <v>47.421664304103366</v>
      </c>
      <c r="V263" s="4">
        <f t="shared" si="282"/>
        <v>86.605492500905044</v>
      </c>
      <c r="W263" s="11">
        <f t="shared" si="283"/>
        <v>-1.0734613539272964E-2</v>
      </c>
      <c r="X263" s="11">
        <f t="shared" si="284"/>
        <v>-1.217998157191269E-2</v>
      </c>
      <c r="Y263" s="11">
        <f t="shared" si="285"/>
        <v>-9.7425357312937999E-3</v>
      </c>
      <c r="Z263" s="4">
        <f t="shared" si="298"/>
        <v>1527.8878026235525</v>
      </c>
      <c r="AA263" s="4">
        <f t="shared" si="299"/>
        <v>9081.928141417553</v>
      </c>
      <c r="AB263" s="4">
        <f t="shared" si="300"/>
        <v>41222.965334662658</v>
      </c>
      <c r="AC263" s="12">
        <f t="shared" si="286"/>
        <v>0.99920986952657409</v>
      </c>
      <c r="AD263" s="12">
        <f t="shared" si="287"/>
        <v>3.057574566824897</v>
      </c>
      <c r="AE263" s="12">
        <f t="shared" si="288"/>
        <v>17.651668876795632</v>
      </c>
      <c r="AF263" s="11">
        <f t="shared" si="289"/>
        <v>-4.0504037456468023E-3</v>
      </c>
      <c r="AG263" s="11">
        <f t="shared" si="290"/>
        <v>2.9673830763510267E-4</v>
      </c>
      <c r="AH263" s="11">
        <f t="shared" si="291"/>
        <v>9.7937136394747881E-3</v>
      </c>
      <c r="AI263" s="1">
        <f t="shared" si="255"/>
        <v>227493.57957543258</v>
      </c>
      <c r="AJ263" s="1">
        <f t="shared" si="256"/>
        <v>133050.26946909318</v>
      </c>
      <c r="AK263" s="1">
        <f t="shared" si="257"/>
        <v>56432.1959810189</v>
      </c>
      <c r="AL263" s="10">
        <f t="shared" si="292"/>
        <v>90.145462433050966</v>
      </c>
      <c r="AM263" s="10">
        <f t="shared" si="293"/>
        <v>21.967905063085215</v>
      </c>
      <c r="AN263" s="10">
        <f t="shared" si="294"/>
        <v>6.8948838762641982</v>
      </c>
      <c r="AO263" s="7">
        <f t="shared" si="295"/>
        <v>2.575120471097724E-3</v>
      </c>
      <c r="AP263" s="7">
        <f t="shared" si="296"/>
        <v>3.243972614486368E-3</v>
      </c>
      <c r="AQ263" s="7">
        <f t="shared" si="297"/>
        <v>2.942692467267452E-3</v>
      </c>
      <c r="AR263" s="1">
        <f t="shared" si="301"/>
        <v>104805.41250768825</v>
      </c>
      <c r="AS263" s="1">
        <f t="shared" si="302"/>
        <v>64954.486977286615</v>
      </c>
      <c r="AT263" s="1">
        <f t="shared" si="303"/>
        <v>28088.978337240445</v>
      </c>
      <c r="AU263" s="1">
        <f t="shared" si="258"/>
        <v>20961.08250153765</v>
      </c>
      <c r="AV263" s="1">
        <f t="shared" si="259"/>
        <v>12990.897395457323</v>
      </c>
      <c r="AW263" s="1">
        <f t="shared" si="260"/>
        <v>5617.7956674480893</v>
      </c>
      <c r="AX263">
        <v>0.05</v>
      </c>
      <c r="AY263">
        <v>0.05</v>
      </c>
      <c r="AZ263">
        <v>0.05</v>
      </c>
      <c r="BA263">
        <f t="shared" si="304"/>
        <v>5.000000000000001E-2</v>
      </c>
      <c r="BB263">
        <f t="shared" ref="BB263:BB326" si="310">BB$5*AX263^2</f>
        <v>2.5000000000000006E-4</v>
      </c>
      <c r="BC263">
        <f t="shared" si="305"/>
        <v>2.5000000000000006E-4</v>
      </c>
      <c r="BD263">
        <f t="shared" si="306"/>
        <v>2.5000000000000006E-4</v>
      </c>
      <c r="BE263">
        <f t="shared" si="307"/>
        <v>26.201353126922069</v>
      </c>
      <c r="BF263">
        <f t="shared" si="308"/>
        <v>16.238621744321659</v>
      </c>
      <c r="BG263">
        <f t="shared" si="309"/>
        <v>7.0222445843101129</v>
      </c>
      <c r="BH263">
        <f t="shared" ref="BH263:BH326" si="311">2*BB$5*AX263*AR263/Z263*1000</f>
        <v>685.94966415548163</v>
      </c>
      <c r="BI263">
        <f t="shared" ref="BI263:BI326" si="312">2*BC$5*AY263*AS263/AA263*1000</f>
        <v>71.520591184889298</v>
      </c>
      <c r="BJ263">
        <f t="shared" ref="BJ263:BJ326" si="313">2*BD$5*AZ263*AT263/AB263*1000</f>
        <v>6.8139150372138824</v>
      </c>
      <c r="BK263" s="7">
        <f t="shared" ref="BK263:BK326" si="314">SUM(H263:J263)*SUM(B262:D262)/SUM(H262:J262)/SUM(B263:D263)-1+BK$5</f>
        <v>2.452178451955786E-2</v>
      </c>
      <c r="BL263" s="8">
        <f>BL$3*temperature!$I373+BL$4*temperature!$I373^2+BL$5*temperature!$I373^6</f>
        <v>-65.561929595886028</v>
      </c>
      <c r="BM263" s="8">
        <f>BM$3*temperature!$I373+BM$4*temperature!$I373^2+BM$5*temperature!$I373^6</f>
        <v>-53.616779155086192</v>
      </c>
      <c r="BN263" s="8">
        <f>BN$3*temperature!$I373+BN$4*temperature!$I373^2+BN$5*temperature!$I373^6</f>
        <v>-44.28279622920607</v>
      </c>
      <c r="BO263" s="8"/>
      <c r="BP263" s="8"/>
      <c r="BQ263" s="8"/>
    </row>
    <row r="264" spans="1:69" x14ac:dyDescent="0.3">
      <c r="A264">
        <f t="shared" si="261"/>
        <v>2218</v>
      </c>
      <c r="B264" s="4">
        <f t="shared" si="262"/>
        <v>1165.4036849180568</v>
      </c>
      <c r="C264" s="4">
        <f t="shared" si="263"/>
        <v>2964.1599361742815</v>
      </c>
      <c r="D264" s="4">
        <f t="shared" si="264"/>
        <v>4369.9263327743811</v>
      </c>
      <c r="E264" s="11">
        <f t="shared" si="265"/>
        <v>9.5529580836140336E-8</v>
      </c>
      <c r="F264" s="11">
        <f t="shared" si="266"/>
        <v>1.8819968002915621E-7</v>
      </c>
      <c r="G264" s="11">
        <f t="shared" si="267"/>
        <v>3.8420295211447282E-7</v>
      </c>
      <c r="H264" s="4">
        <f t="shared" si="268"/>
        <v>103911.23933710039</v>
      </c>
      <c r="I264" s="4">
        <f t="shared" si="269"/>
        <v>64777.929489578361</v>
      </c>
      <c r="J264" s="4">
        <f t="shared" si="270"/>
        <v>28069.21567763549</v>
      </c>
      <c r="K264" s="4">
        <f t="shared" si="271"/>
        <v>89163.300821729179</v>
      </c>
      <c r="L264" s="4">
        <f t="shared" si="272"/>
        <v>21853.722769488799</v>
      </c>
      <c r="M264" s="4">
        <f t="shared" si="273"/>
        <v>6423.2697624938892</v>
      </c>
      <c r="N264" s="11">
        <f t="shared" si="274"/>
        <v>-8.5318408256679357E-3</v>
      </c>
      <c r="O264" s="11">
        <f t="shared" si="275"/>
        <v>-2.7183599949500703E-3</v>
      </c>
      <c r="P264" s="11">
        <f t="shared" si="276"/>
        <v>-7.0395738993900281E-4</v>
      </c>
      <c r="Q264" s="4">
        <f t="shared" si="277"/>
        <v>1548.5338386782068</v>
      </c>
      <c r="R264" s="4">
        <f t="shared" si="278"/>
        <v>3034.4618185588661</v>
      </c>
      <c r="S264" s="4">
        <f t="shared" si="279"/>
        <v>2407.2646477098911</v>
      </c>
      <c r="T264" s="4">
        <f t="shared" si="280"/>
        <v>14.902467226423692</v>
      </c>
      <c r="U264" s="4">
        <f t="shared" si="281"/>
        <v>46.84406930676996</v>
      </c>
      <c r="V264" s="4">
        <f t="shared" si="282"/>
        <v>85.761735395688675</v>
      </c>
      <c r="W264" s="11">
        <f t="shared" si="283"/>
        <v>-1.0734613539272964E-2</v>
      </c>
      <c r="X264" s="11">
        <f t="shared" si="284"/>
        <v>-1.217998157191269E-2</v>
      </c>
      <c r="Y264" s="11">
        <f t="shared" si="285"/>
        <v>-9.7425357312937999E-3</v>
      </c>
      <c r="Z264" s="4">
        <f t="shared" si="298"/>
        <v>1492.6113975063433</v>
      </c>
      <c r="AA264" s="4">
        <f t="shared" si="299"/>
        <v>8949.8439714287269</v>
      </c>
      <c r="AB264" s="4">
        <f t="shared" si="300"/>
        <v>41192.999723611276</v>
      </c>
      <c r="AC264" s="12">
        <f t="shared" si="286"/>
        <v>0.99516266612835635</v>
      </c>
      <c r="AD264" s="12">
        <f t="shared" si="287"/>
        <v>3.058481866327325</v>
      </c>
      <c r="AE264" s="12">
        <f t="shared" si="288"/>
        <v>17.824544267033797</v>
      </c>
      <c r="AF264" s="11">
        <f t="shared" si="289"/>
        <v>-4.0504037456468023E-3</v>
      </c>
      <c r="AG264" s="11">
        <f t="shared" si="290"/>
        <v>2.9673830763510267E-4</v>
      </c>
      <c r="AH264" s="11">
        <f t="shared" si="291"/>
        <v>9.7937136394747881E-3</v>
      </c>
      <c r="AI264" s="1">
        <f t="shared" si="255"/>
        <v>225705.30411942699</v>
      </c>
      <c r="AJ264" s="1">
        <f t="shared" si="256"/>
        <v>132736.13991764118</v>
      </c>
      <c r="AK264" s="1">
        <f t="shared" si="257"/>
        <v>56406.7720503651</v>
      </c>
      <c r="AL264" s="10">
        <f t="shared" si="292"/>
        <v>90.375276504482002</v>
      </c>
      <c r="AM264" s="10">
        <f t="shared" si="293"/>
        <v>22.038455712683277</v>
      </c>
      <c r="AN264" s="10">
        <f t="shared" si="294"/>
        <v>6.9149705038811105</v>
      </c>
      <c r="AO264" s="7">
        <f t="shared" si="295"/>
        <v>2.5493692663867465E-3</v>
      </c>
      <c r="AP264" s="7">
        <f t="shared" si="296"/>
        <v>3.2115328883415041E-3</v>
      </c>
      <c r="AQ264" s="7">
        <f t="shared" si="297"/>
        <v>2.9132655425947772E-3</v>
      </c>
      <c r="AR264" s="1">
        <f t="shared" si="301"/>
        <v>103911.23933710039</v>
      </c>
      <c r="AS264" s="1">
        <f t="shared" si="302"/>
        <v>64777.929489578361</v>
      </c>
      <c r="AT264" s="1">
        <f t="shared" si="303"/>
        <v>28069.21567763549</v>
      </c>
      <c r="AU264" s="1">
        <f t="shared" si="258"/>
        <v>20782.247867420079</v>
      </c>
      <c r="AV264" s="1">
        <f t="shared" si="259"/>
        <v>12955.585897915673</v>
      </c>
      <c r="AW264" s="1">
        <f t="shared" si="260"/>
        <v>5613.8431355270986</v>
      </c>
      <c r="AX264">
        <v>0.05</v>
      </c>
      <c r="AY264">
        <v>0.05</v>
      </c>
      <c r="AZ264">
        <v>0.05</v>
      </c>
      <c r="BA264">
        <f t="shared" si="304"/>
        <v>4.9999999999999996E-2</v>
      </c>
      <c r="BB264">
        <f t="shared" si="310"/>
        <v>2.5000000000000006E-4</v>
      </c>
      <c r="BC264">
        <f t="shared" si="305"/>
        <v>2.5000000000000006E-4</v>
      </c>
      <c r="BD264">
        <f t="shared" si="306"/>
        <v>2.5000000000000006E-4</v>
      </c>
      <c r="BE264">
        <f t="shared" si="307"/>
        <v>25.977809834275103</v>
      </c>
      <c r="BF264">
        <f t="shared" si="308"/>
        <v>16.194482372394592</v>
      </c>
      <c r="BG264">
        <f t="shared" si="309"/>
        <v>7.0173039194088744</v>
      </c>
      <c r="BH264">
        <f t="shared" si="311"/>
        <v>696.17074819810102</v>
      </c>
      <c r="BI264">
        <f t="shared" si="312"/>
        <v>72.378836655000839</v>
      </c>
      <c r="BJ264">
        <f t="shared" si="313"/>
        <v>6.814074203376502</v>
      </c>
      <c r="BK264" s="7">
        <f t="shared" si="314"/>
        <v>2.4487976441370879E-2</v>
      </c>
      <c r="BL264" s="8">
        <f>BL$3*temperature!$I374+BL$4*temperature!$I374^2+BL$5*temperature!$I374^6</f>
        <v>-65.889306666466865</v>
      </c>
      <c r="BM264" s="8">
        <f>BM$3*temperature!$I374+BM$4*temperature!$I374^2+BM$5*temperature!$I374^6</f>
        <v>-53.868544569970112</v>
      </c>
      <c r="BN264" s="8">
        <f>BN$3*temperature!$I374+BN$4*temperature!$I374^2+BN$5*temperature!$I374^6</f>
        <v>-44.477901417806734</v>
      </c>
      <c r="BO264" s="8"/>
      <c r="BP264" s="8"/>
      <c r="BQ264" s="8"/>
    </row>
    <row r="265" spans="1:69" x14ac:dyDescent="0.3">
      <c r="A265">
        <f t="shared" si="261"/>
        <v>2219</v>
      </c>
      <c r="B265" s="4">
        <f t="shared" si="262"/>
        <v>1165.4037906820558</v>
      </c>
      <c r="C265" s="4">
        <f t="shared" si="263"/>
        <v>2964.160466135535</v>
      </c>
      <c r="D265" s="4">
        <f t="shared" si="264"/>
        <v>4369.927927766048</v>
      </c>
      <c r="E265" s="11">
        <f t="shared" si="265"/>
        <v>9.0753101794333311E-8</v>
      </c>
      <c r="F265" s="11">
        <f t="shared" si="266"/>
        <v>1.7878969602769838E-7</v>
      </c>
      <c r="G265" s="11">
        <f t="shared" si="267"/>
        <v>3.6499280450874916E-7</v>
      </c>
      <c r="H265" s="4">
        <f t="shared" si="268"/>
        <v>103018.46122559989</v>
      </c>
      <c r="I265" s="4">
        <f t="shared" si="269"/>
        <v>64599.975726014389</v>
      </c>
      <c r="J265" s="4">
        <f t="shared" si="270"/>
        <v>28048.891914367781</v>
      </c>
      <c r="K265" s="4">
        <f t="shared" si="271"/>
        <v>88397.225107109058</v>
      </c>
      <c r="L265" s="4">
        <f t="shared" si="272"/>
        <v>21793.683730704131</v>
      </c>
      <c r="M265" s="4">
        <f t="shared" si="273"/>
        <v>6418.6165946006022</v>
      </c>
      <c r="N265" s="11">
        <f t="shared" si="274"/>
        <v>-8.5918276640721825E-3</v>
      </c>
      <c r="O265" s="11">
        <f t="shared" si="275"/>
        <v>-2.7473140122602491E-3</v>
      </c>
      <c r="P265" s="11">
        <f t="shared" si="276"/>
        <v>-7.2442355145307946E-4</v>
      </c>
      <c r="Q265" s="4">
        <f t="shared" si="277"/>
        <v>1518.7491495226341</v>
      </c>
      <c r="R265" s="4">
        <f t="shared" si="278"/>
        <v>2989.2675843760612</v>
      </c>
      <c r="S265" s="4">
        <f t="shared" si="279"/>
        <v>2382.0857659088324</v>
      </c>
      <c r="T265" s="4">
        <f t="shared" si="280"/>
        <v>14.742494999966352</v>
      </c>
      <c r="U265" s="4">
        <f t="shared" si="281"/>
        <v>46.273509405860104</v>
      </c>
      <c r="V265" s="4">
        <f t="shared" si="282"/>
        <v>84.926198624218415</v>
      </c>
      <c r="W265" s="11">
        <f t="shared" si="283"/>
        <v>-1.0734613539272964E-2</v>
      </c>
      <c r="X265" s="11">
        <f t="shared" si="284"/>
        <v>-1.217998157191269E-2</v>
      </c>
      <c r="Y265" s="11">
        <f t="shared" si="285"/>
        <v>-9.7425357312937999E-3</v>
      </c>
      <c r="Z265" s="4">
        <f t="shared" si="298"/>
        <v>1458.0611560478026</v>
      </c>
      <c r="AA265" s="4">
        <f t="shared" si="299"/>
        <v>8819.4204073531346</v>
      </c>
      <c r="AB265" s="4">
        <f t="shared" si="300"/>
        <v>41162.19642104736</v>
      </c>
      <c r="AC265" s="12">
        <f t="shared" si="286"/>
        <v>0.99113185553794225</v>
      </c>
      <c r="AD265" s="12">
        <f t="shared" si="287"/>
        <v>3.0593894350602717</v>
      </c>
      <c r="AE265" s="12">
        <f t="shared" si="288"/>
        <v>17.999112749339268</v>
      </c>
      <c r="AF265" s="11">
        <f t="shared" si="289"/>
        <v>-4.0504037456468023E-3</v>
      </c>
      <c r="AG265" s="11">
        <f t="shared" si="290"/>
        <v>2.9673830763510267E-4</v>
      </c>
      <c r="AH265" s="11">
        <f t="shared" si="291"/>
        <v>9.7937136394747881E-3</v>
      </c>
      <c r="AI265" s="1">
        <f t="shared" si="255"/>
        <v>223917.02157490439</v>
      </c>
      <c r="AJ265" s="1">
        <f t="shared" si="256"/>
        <v>132418.11182379274</v>
      </c>
      <c r="AK265" s="1">
        <f t="shared" si="257"/>
        <v>56379.937980855684</v>
      </c>
      <c r="AL265" s="10">
        <f t="shared" si="292"/>
        <v>90.60337245732012</v>
      </c>
      <c r="AM265" s="10">
        <f t="shared" si="293"/>
        <v>22.108525165759524</v>
      </c>
      <c r="AN265" s="10">
        <f t="shared" si="294"/>
        <v>6.9349141977251572</v>
      </c>
      <c r="AO265" s="7">
        <f t="shared" si="295"/>
        <v>2.5238755737228792E-3</v>
      </c>
      <c r="AP265" s="7">
        <f t="shared" si="296"/>
        <v>3.1794175594580892E-3</v>
      </c>
      <c r="AQ265" s="7">
        <f t="shared" si="297"/>
        <v>2.8841328871688295E-3</v>
      </c>
      <c r="AR265" s="1">
        <f t="shared" si="301"/>
        <v>103018.46122559989</v>
      </c>
      <c r="AS265" s="1">
        <f t="shared" si="302"/>
        <v>64599.975726014389</v>
      </c>
      <c r="AT265" s="1">
        <f t="shared" si="303"/>
        <v>28048.891914367781</v>
      </c>
      <c r="AU265" s="1">
        <f t="shared" si="258"/>
        <v>20603.692245119979</v>
      </c>
      <c r="AV265" s="1">
        <f t="shared" si="259"/>
        <v>12919.995145202878</v>
      </c>
      <c r="AW265" s="1">
        <f t="shared" si="260"/>
        <v>5609.7783828735564</v>
      </c>
      <c r="AX265">
        <v>0.05</v>
      </c>
      <c r="AY265">
        <v>0.05</v>
      </c>
      <c r="AZ265">
        <v>0.05</v>
      </c>
      <c r="BA265">
        <f t="shared" si="304"/>
        <v>0.05</v>
      </c>
      <c r="BB265">
        <f t="shared" si="310"/>
        <v>2.5000000000000006E-4</v>
      </c>
      <c r="BC265">
        <f t="shared" si="305"/>
        <v>2.5000000000000006E-4</v>
      </c>
      <c r="BD265">
        <f t="shared" si="306"/>
        <v>2.5000000000000006E-4</v>
      </c>
      <c r="BE265">
        <f t="shared" si="307"/>
        <v>25.75461530639998</v>
      </c>
      <c r="BF265">
        <f t="shared" si="308"/>
        <v>16.149993931503602</v>
      </c>
      <c r="BG265">
        <f t="shared" si="309"/>
        <v>7.0122229785919474</v>
      </c>
      <c r="BH265">
        <f t="shared" si="311"/>
        <v>706.54417202115246</v>
      </c>
      <c r="BI265">
        <f t="shared" si="312"/>
        <v>73.247416204532669</v>
      </c>
      <c r="BJ265">
        <f t="shared" si="313"/>
        <v>6.8142359624001063</v>
      </c>
      <c r="BK265" s="7">
        <f t="shared" si="314"/>
        <v>2.4454584517191374E-2</v>
      </c>
      <c r="BL265" s="8">
        <f>BL$3*temperature!$I375+BL$4*temperature!$I375^2+BL$5*temperature!$I375^6</f>
        <v>-66.214338579856985</v>
      </c>
      <c r="BM265" s="8">
        <f>BM$3*temperature!$I375+BM$4*temperature!$I375^2+BM$5*temperature!$I375^6</f>
        <v>-54.118483416814627</v>
      </c>
      <c r="BN265" s="8">
        <f>BN$3*temperature!$I375+BN$4*temperature!$I375^2+BN$5*temperature!$I375^6</f>
        <v>-44.671571407534231</v>
      </c>
      <c r="BO265" s="8"/>
      <c r="BP265" s="8"/>
      <c r="BQ265" s="8"/>
    </row>
    <row r="266" spans="1:69" x14ac:dyDescent="0.3">
      <c r="A266">
        <f t="shared" si="261"/>
        <v>2220</v>
      </c>
      <c r="B266" s="4">
        <f t="shared" si="262"/>
        <v>1165.4038911578643</v>
      </c>
      <c r="C266" s="4">
        <f t="shared" si="263"/>
        <v>2964.1609695988163</v>
      </c>
      <c r="D266" s="4">
        <f t="shared" si="264"/>
        <v>4369.9294430086848</v>
      </c>
      <c r="E266" s="11">
        <f t="shared" si="265"/>
        <v>8.6215446704616637E-8</v>
      </c>
      <c r="F266" s="11">
        <f t="shared" si="266"/>
        <v>1.6985021122631347E-7</v>
      </c>
      <c r="G266" s="11">
        <f t="shared" si="267"/>
        <v>3.467431642833117E-7</v>
      </c>
      <c r="H266" s="4">
        <f t="shared" si="268"/>
        <v>102127.17728705105</v>
      </c>
      <c r="I266" s="4">
        <f t="shared" si="269"/>
        <v>64420.670012979128</v>
      </c>
      <c r="J266" s="4">
        <f t="shared" si="270"/>
        <v>28028.018684840212</v>
      </c>
      <c r="K266" s="4">
        <f t="shared" si="271"/>
        <v>87632.432036574522</v>
      </c>
      <c r="L266" s="4">
        <f t="shared" si="272"/>
        <v>21733.188809141539</v>
      </c>
      <c r="M266" s="4">
        <f t="shared" si="273"/>
        <v>6413.8378091393151</v>
      </c>
      <c r="N266" s="11">
        <f t="shared" si="274"/>
        <v>-8.6517769037189884E-3</v>
      </c>
      <c r="O266" s="11">
        <f t="shared" si="275"/>
        <v>-2.7758006544512659E-3</v>
      </c>
      <c r="P266" s="11">
        <f t="shared" si="276"/>
        <v>-7.4451953794951731E-4</v>
      </c>
      <c r="Q266" s="4">
        <f t="shared" si="277"/>
        <v>1489.4472654594019</v>
      </c>
      <c r="R266" s="4">
        <f t="shared" si="278"/>
        <v>2944.6623142672947</v>
      </c>
      <c r="S266" s="4">
        <f t="shared" si="279"/>
        <v>2357.1227966202405</v>
      </c>
      <c r="T266" s="4">
        <f t="shared" si="280"/>
        <v>14.58424001353705</v>
      </c>
      <c r="U266" s="4">
        <f t="shared" si="281"/>
        <v>45.709898914028997</v>
      </c>
      <c r="V266" s="4">
        <f t="shared" si="282"/>
        <v>84.098802099599013</v>
      </c>
      <c r="W266" s="11">
        <f t="shared" si="283"/>
        <v>-1.0734613539272964E-2</v>
      </c>
      <c r="X266" s="11">
        <f t="shared" si="284"/>
        <v>-1.217998157191269E-2</v>
      </c>
      <c r="Y266" s="11">
        <f t="shared" si="285"/>
        <v>-9.7425357312937999E-3</v>
      </c>
      <c r="Z266" s="4">
        <f t="shared" si="298"/>
        <v>1424.2244848173027</v>
      </c>
      <c r="AA266" s="4">
        <f t="shared" si="299"/>
        <v>8690.6450651909745</v>
      </c>
      <c r="AB266" s="4">
        <f t="shared" si="300"/>
        <v>41130.572967237262</v>
      </c>
      <c r="AC266" s="12">
        <f t="shared" si="286"/>
        <v>0.9871173713578415</v>
      </c>
      <c r="AD266" s="12">
        <f t="shared" si="287"/>
        <v>3.0602972731036284</v>
      </c>
      <c r="AE266" s="12">
        <f t="shared" si="288"/>
        <v>18.175390905370918</v>
      </c>
      <c r="AF266" s="11">
        <f t="shared" si="289"/>
        <v>-4.0504037456468023E-3</v>
      </c>
      <c r="AG266" s="11">
        <f t="shared" si="290"/>
        <v>2.9673830763510267E-4</v>
      </c>
      <c r="AH266" s="11">
        <f t="shared" si="291"/>
        <v>9.7937136394747881E-3</v>
      </c>
      <c r="AI266" s="1">
        <f t="shared" si="255"/>
        <v>222129.01166253394</v>
      </c>
      <c r="AJ266" s="1">
        <f t="shared" si="256"/>
        <v>132096.29578661636</v>
      </c>
      <c r="AK266" s="1">
        <f t="shared" si="257"/>
        <v>56351.722565643671</v>
      </c>
      <c r="AL266" s="10">
        <f t="shared" si="292"/>
        <v>90.829757379575639</v>
      </c>
      <c r="AM266" s="10">
        <f t="shared" si="293"/>
        <v>22.178114476554001</v>
      </c>
      <c r="AN266" s="10">
        <f t="shared" si="294"/>
        <v>6.9547153996914366</v>
      </c>
      <c r="AO266" s="7">
        <f t="shared" si="295"/>
        <v>2.4986368179856504E-3</v>
      </c>
      <c r="AP266" s="7">
        <f t="shared" si="296"/>
        <v>3.1476233838635083E-3</v>
      </c>
      <c r="AQ266" s="7">
        <f t="shared" si="297"/>
        <v>2.855291558297141E-3</v>
      </c>
      <c r="AR266" s="1">
        <f t="shared" si="301"/>
        <v>102127.17728705105</v>
      </c>
      <c r="AS266" s="1">
        <f t="shared" si="302"/>
        <v>64420.670012979128</v>
      </c>
      <c r="AT266" s="1">
        <f t="shared" si="303"/>
        <v>28028.018684840212</v>
      </c>
      <c r="AU266" s="1">
        <f t="shared" si="258"/>
        <v>20425.435457410211</v>
      </c>
      <c r="AV266" s="1">
        <f t="shared" si="259"/>
        <v>12884.134002595827</v>
      </c>
      <c r="AW266" s="1">
        <f t="shared" si="260"/>
        <v>5605.6037369680425</v>
      </c>
      <c r="AX266">
        <v>0.05</v>
      </c>
      <c r="AY266">
        <v>0.05</v>
      </c>
      <c r="AZ266">
        <v>0.05</v>
      </c>
      <c r="BA266">
        <f t="shared" si="304"/>
        <v>5.000000000000001E-2</v>
      </c>
      <c r="BB266">
        <f t="shared" si="310"/>
        <v>2.5000000000000006E-4</v>
      </c>
      <c r="BC266">
        <f t="shared" si="305"/>
        <v>2.5000000000000006E-4</v>
      </c>
      <c r="BD266">
        <f t="shared" si="306"/>
        <v>2.5000000000000006E-4</v>
      </c>
      <c r="BE266">
        <f t="shared" si="307"/>
        <v>25.531794321762767</v>
      </c>
      <c r="BF266">
        <f t="shared" si="308"/>
        <v>16.105167503244786</v>
      </c>
      <c r="BG266">
        <f t="shared" si="309"/>
        <v>7.0070046712100549</v>
      </c>
      <c r="BH266">
        <f t="shared" si="311"/>
        <v>717.07219174898387</v>
      </c>
      <c r="BI266">
        <f t="shared" si="312"/>
        <v>74.126453824476286</v>
      </c>
      <c r="BJ266">
        <f t="shared" si="313"/>
        <v>6.814400253350728</v>
      </c>
      <c r="BK266" s="7">
        <f t="shared" si="314"/>
        <v>2.4421596077880386E-2</v>
      </c>
      <c r="BL266" s="8">
        <f>BL$3*temperature!$I376+BL$4*temperature!$I376^2+BL$5*temperature!$I376^6</f>
        <v>-66.537042453240531</v>
      </c>
      <c r="BM266" s="8">
        <f>BM$3*temperature!$I376+BM$4*temperature!$I376^2+BM$5*temperature!$I376^6</f>
        <v>-54.36660951175557</v>
      </c>
      <c r="BN266" s="8">
        <f>BN$3*temperature!$I376+BN$4*temperature!$I376^2+BN$5*temperature!$I376^6</f>
        <v>-44.863817462750333</v>
      </c>
      <c r="BO266" s="8"/>
      <c r="BP266" s="8"/>
      <c r="BQ266" s="8"/>
    </row>
    <row r="267" spans="1:69" x14ac:dyDescent="0.3">
      <c r="A267">
        <f t="shared" si="261"/>
        <v>2221</v>
      </c>
      <c r="B267" s="4">
        <f t="shared" si="262"/>
        <v>1165.4039866098906</v>
      </c>
      <c r="C267" s="4">
        <f t="shared" si="263"/>
        <v>2964.1614478890151</v>
      </c>
      <c r="D267" s="4">
        <f t="shared" si="264"/>
        <v>4369.9308824896889</v>
      </c>
      <c r="E267" s="11">
        <f t="shared" si="265"/>
        <v>8.1904674369385801E-8</v>
      </c>
      <c r="F267" s="11">
        <f t="shared" si="266"/>
        <v>1.6135770066499779E-7</v>
      </c>
      <c r="G267" s="11">
        <f t="shared" si="267"/>
        <v>3.2940600606914611E-7</v>
      </c>
      <c r="H267" s="4">
        <f t="shared" si="268"/>
        <v>101237.48330188631</v>
      </c>
      <c r="I267" s="4">
        <f t="shared" si="269"/>
        <v>64240.05568752985</v>
      </c>
      <c r="J267" s="4">
        <f t="shared" si="270"/>
        <v>28006.607382714821</v>
      </c>
      <c r="K267" s="4">
        <f t="shared" si="271"/>
        <v>86869.003766137568</v>
      </c>
      <c r="L267" s="4">
        <f t="shared" si="272"/>
        <v>21672.252614067176</v>
      </c>
      <c r="M267" s="4">
        <f t="shared" si="273"/>
        <v>6408.9360074177102</v>
      </c>
      <c r="N267" s="11">
        <f t="shared" si="274"/>
        <v>-8.7117092689876774E-3</v>
      </c>
      <c r="O267" s="11">
        <f t="shared" si="275"/>
        <v>-2.8038313019547179E-3</v>
      </c>
      <c r="P267" s="11">
        <f t="shared" si="276"/>
        <v>-7.6425408117120064E-4</v>
      </c>
      <c r="Q267" s="4">
        <f t="shared" si="277"/>
        <v>1460.6224011512875</v>
      </c>
      <c r="R267" s="4">
        <f t="shared" si="278"/>
        <v>2900.6410752391266</v>
      </c>
      <c r="S267" s="4">
        <f t="shared" si="279"/>
        <v>2332.3753217327226</v>
      </c>
      <c r="T267" s="4">
        <f t="shared" si="280"/>
        <v>14.427683833227729</v>
      </c>
      <c r="U267" s="4">
        <f t="shared" si="281"/>
        <v>45.153153187602129</v>
      </c>
      <c r="V267" s="4">
        <f t="shared" si="282"/>
        <v>83.279466515184666</v>
      </c>
      <c r="W267" s="11">
        <f t="shared" si="283"/>
        <v>-1.0734613539272964E-2</v>
      </c>
      <c r="X267" s="11">
        <f t="shared" si="284"/>
        <v>-1.217998157191269E-2</v>
      </c>
      <c r="Y267" s="11">
        <f t="shared" si="285"/>
        <v>-9.7425357312937999E-3</v>
      </c>
      <c r="Z267" s="4">
        <f t="shared" si="298"/>
        <v>1391.0889195141151</v>
      </c>
      <c r="AA267" s="4">
        <f t="shared" si="299"/>
        <v>8563.5053142854649</v>
      </c>
      <c r="AB267" s="4">
        <f t="shared" si="300"/>
        <v>41098.146535402084</v>
      </c>
      <c r="AC267" s="12">
        <f t="shared" si="286"/>
        <v>0.98311914745950069</v>
      </c>
      <c r="AD267" s="12">
        <f t="shared" si="287"/>
        <v>3.0612053805373094</v>
      </c>
      <c r="AE267" s="12">
        <f t="shared" si="288"/>
        <v>18.353395479183636</v>
      </c>
      <c r="AF267" s="11">
        <f t="shared" si="289"/>
        <v>-4.0504037456468023E-3</v>
      </c>
      <c r="AG267" s="11">
        <f t="shared" si="290"/>
        <v>2.9673830763510267E-4</v>
      </c>
      <c r="AH267" s="11">
        <f t="shared" si="291"/>
        <v>9.7937136394747881E-3</v>
      </c>
      <c r="AI267" s="1">
        <f t="shared" si="255"/>
        <v>220341.54595369074</v>
      </c>
      <c r="AJ267" s="1">
        <f t="shared" si="256"/>
        <v>131770.80021055054</v>
      </c>
      <c r="AK267" s="1">
        <f t="shared" si="257"/>
        <v>56322.154046047348</v>
      </c>
      <c r="AL267" s="10">
        <f t="shared" si="292"/>
        <v>91.054438449773372</v>
      </c>
      <c r="AM267" s="10">
        <f t="shared" si="293"/>
        <v>22.247224744773042</v>
      </c>
      <c r="AN267" s="10">
        <f t="shared" si="294"/>
        <v>6.9743745624608229</v>
      </c>
      <c r="AO267" s="7">
        <f t="shared" si="295"/>
        <v>2.4736504498057937E-3</v>
      </c>
      <c r="AP267" s="7">
        <f t="shared" si="296"/>
        <v>3.1161471500248733E-3</v>
      </c>
      <c r="AQ267" s="7">
        <f t="shared" si="297"/>
        <v>2.8267386427141697E-3</v>
      </c>
      <c r="AR267" s="1">
        <f t="shared" si="301"/>
        <v>101237.48330188631</v>
      </c>
      <c r="AS267" s="1">
        <f t="shared" si="302"/>
        <v>64240.05568752985</v>
      </c>
      <c r="AT267" s="1">
        <f t="shared" si="303"/>
        <v>28006.607382714821</v>
      </c>
      <c r="AU267" s="1">
        <f t="shared" si="258"/>
        <v>20247.496660377263</v>
      </c>
      <c r="AV267" s="1">
        <f t="shared" si="259"/>
        <v>12848.011137505971</v>
      </c>
      <c r="AW267" s="1">
        <f t="shared" si="260"/>
        <v>5601.3214765429648</v>
      </c>
      <c r="AX267">
        <v>0.05</v>
      </c>
      <c r="AY267">
        <v>0.05</v>
      </c>
      <c r="AZ267">
        <v>0.05</v>
      </c>
      <c r="BA267">
        <f t="shared" si="304"/>
        <v>0.05</v>
      </c>
      <c r="BB267">
        <f t="shared" si="310"/>
        <v>2.5000000000000006E-4</v>
      </c>
      <c r="BC267">
        <f t="shared" si="305"/>
        <v>2.5000000000000006E-4</v>
      </c>
      <c r="BD267">
        <f t="shared" si="306"/>
        <v>2.5000000000000006E-4</v>
      </c>
      <c r="BE267">
        <f t="shared" si="307"/>
        <v>25.309370825471586</v>
      </c>
      <c r="BF267">
        <f t="shared" si="308"/>
        <v>16.060013921882465</v>
      </c>
      <c r="BG267">
        <f t="shared" si="309"/>
        <v>7.0016518456787074</v>
      </c>
      <c r="BH267">
        <f t="shared" si="311"/>
        <v>727.75709648558598</v>
      </c>
      <c r="BI267">
        <f t="shared" si="312"/>
        <v>75.016074994857433</v>
      </c>
      <c r="BJ267">
        <f t="shared" si="313"/>
        <v>6.8145670166876844</v>
      </c>
      <c r="BK267" s="7">
        <f t="shared" si="314"/>
        <v>2.4388998673557011E-2</v>
      </c>
      <c r="BL267" s="8">
        <f>BL$3*temperature!$I377+BL$4*temperature!$I377^2+BL$5*temperature!$I377^6</f>
        <v>-66.857435599496242</v>
      </c>
      <c r="BM267" s="8">
        <f>BM$3*temperature!$I377+BM$4*temperature!$I377^2+BM$5*temperature!$I377^6</f>
        <v>-54.61293680447443</v>
      </c>
      <c r="BN267" s="8">
        <f>BN$3*temperature!$I377+BN$4*temperature!$I377^2+BN$5*temperature!$I377^6</f>
        <v>-45.054650936820067</v>
      </c>
      <c r="BO267" s="8"/>
      <c r="BP267" s="8"/>
      <c r="BQ267" s="8"/>
    </row>
    <row r="268" spans="1:69" x14ac:dyDescent="0.3">
      <c r="A268">
        <f t="shared" si="261"/>
        <v>2222</v>
      </c>
      <c r="B268" s="4">
        <f t="shared" si="262"/>
        <v>1165.4040772893229</v>
      </c>
      <c r="C268" s="4">
        <f t="shared" si="263"/>
        <v>2964.1619022647774</v>
      </c>
      <c r="D268" s="4">
        <f t="shared" si="264"/>
        <v>4369.932249997094</v>
      </c>
      <c r="E268" s="11">
        <f t="shared" si="265"/>
        <v>7.7809440650916511E-8</v>
      </c>
      <c r="F268" s="11">
        <f t="shared" si="266"/>
        <v>1.5328981563174789E-7</v>
      </c>
      <c r="G268" s="11">
        <f t="shared" si="267"/>
        <v>3.1293570576568881E-7</v>
      </c>
      <c r="H268" s="4">
        <f t="shared" si="268"/>
        <v>100349.47179764419</v>
      </c>
      <c r="I268" s="4">
        <f t="shared" si="269"/>
        <v>64058.175114143858</v>
      </c>
      <c r="J268" s="4">
        <f t="shared" si="270"/>
        <v>27984.669162407565</v>
      </c>
      <c r="K268" s="4">
        <f t="shared" si="271"/>
        <v>86107.019662272432</v>
      </c>
      <c r="L268" s="4">
        <f t="shared" si="272"/>
        <v>21610.889427193571</v>
      </c>
      <c r="M268" s="4">
        <f t="shared" si="273"/>
        <v>6403.9137362887432</v>
      </c>
      <c r="N268" s="11">
        <f t="shared" si="274"/>
        <v>-8.7716454757152951E-3</v>
      </c>
      <c r="O268" s="11">
        <f t="shared" si="275"/>
        <v>-2.8314171104564245E-3</v>
      </c>
      <c r="P268" s="11">
        <f t="shared" si="276"/>
        <v>-7.8363571163053702E-4</v>
      </c>
      <c r="Q268" s="4">
        <f t="shared" si="277"/>
        <v>1432.2687662482479</v>
      </c>
      <c r="R268" s="4">
        <f t="shared" si="278"/>
        <v>2857.1988668760482</v>
      </c>
      <c r="S268" s="4">
        <f t="shared" si="279"/>
        <v>2307.8428681832434</v>
      </c>
      <c r="T268" s="4">
        <f t="shared" si="280"/>
        <v>14.272808223011213</v>
      </c>
      <c r="U268" s="4">
        <f t="shared" si="281"/>
        <v>44.603188613863381</v>
      </c>
      <c r="V268" s="4">
        <f t="shared" si="282"/>
        <v>82.468113336977396</v>
      </c>
      <c r="W268" s="11">
        <f t="shared" si="283"/>
        <v>-1.0734613539272964E-2</v>
      </c>
      <c r="X268" s="11">
        <f t="shared" si="284"/>
        <v>-1.217998157191269E-2</v>
      </c>
      <c r="Y268" s="11">
        <f t="shared" si="285"/>
        <v>-9.7425357312937999E-3</v>
      </c>
      <c r="Z268" s="4">
        <f t="shared" si="298"/>
        <v>1358.6421279073556</v>
      </c>
      <c r="AA268" s="4">
        <f t="shared" si="299"/>
        <v>8437.9882947944734</v>
      </c>
      <c r="AB268" s="4">
        <f t="shared" si="300"/>
        <v>41064.933938346599</v>
      </c>
      <c r="AC268" s="12">
        <f t="shared" si="286"/>
        <v>0.97913711798221359</v>
      </c>
      <c r="AD268" s="12">
        <f t="shared" si="287"/>
        <v>3.0621137574412534</v>
      </c>
      <c r="AE268" s="12">
        <f t="shared" si="288"/>
        <v>18.533143378818792</v>
      </c>
      <c r="AF268" s="11">
        <f t="shared" si="289"/>
        <v>-4.0504037456468023E-3</v>
      </c>
      <c r="AG268" s="11">
        <f t="shared" si="290"/>
        <v>2.9673830763510267E-4</v>
      </c>
      <c r="AH268" s="11">
        <f t="shared" si="291"/>
        <v>9.7937136394747881E-3</v>
      </c>
      <c r="AI268" s="1">
        <f t="shared" si="255"/>
        <v>218554.88801869896</v>
      </c>
      <c r="AJ268" s="1">
        <f t="shared" si="256"/>
        <v>131441.73132700147</v>
      </c>
      <c r="AK268" s="1">
        <f t="shared" si="257"/>
        <v>56291.260117985577</v>
      </c>
      <c r="AL268" s="10">
        <f t="shared" si="292"/>
        <v>91.277422933875187</v>
      </c>
      <c r="AM268" s="10">
        <f t="shared" si="293"/>
        <v>22.315857114497586</v>
      </c>
      <c r="AN268" s="10">
        <f t="shared" si="294"/>
        <v>6.9938921492044486</v>
      </c>
      <c r="AO268" s="7">
        <f t="shared" si="295"/>
        <v>2.4489139453077358E-3</v>
      </c>
      <c r="AP268" s="7">
        <f t="shared" si="296"/>
        <v>3.0849856785246247E-3</v>
      </c>
      <c r="AQ268" s="7">
        <f t="shared" si="297"/>
        <v>2.7984712562870279E-3</v>
      </c>
      <c r="AR268" s="1">
        <f t="shared" si="301"/>
        <v>100349.47179764419</v>
      </c>
      <c r="AS268" s="1">
        <f t="shared" si="302"/>
        <v>64058.175114143858</v>
      </c>
      <c r="AT268" s="1">
        <f t="shared" si="303"/>
        <v>27984.669162407565</v>
      </c>
      <c r="AU268" s="1">
        <f t="shared" si="258"/>
        <v>20069.89435952884</v>
      </c>
      <c r="AV268" s="1">
        <f t="shared" si="259"/>
        <v>12811.635022828772</v>
      </c>
      <c r="AW268" s="1">
        <f t="shared" si="260"/>
        <v>5596.9338324815135</v>
      </c>
      <c r="AX268">
        <v>0.05</v>
      </c>
      <c r="AY268">
        <v>0.05</v>
      </c>
      <c r="AZ268">
        <v>0.05</v>
      </c>
      <c r="BA268">
        <f t="shared" si="304"/>
        <v>0.05</v>
      </c>
      <c r="BB268">
        <f t="shared" si="310"/>
        <v>2.5000000000000006E-4</v>
      </c>
      <c r="BC268">
        <f t="shared" si="305"/>
        <v>2.5000000000000006E-4</v>
      </c>
      <c r="BD268">
        <f t="shared" si="306"/>
        <v>2.5000000000000006E-4</v>
      </c>
      <c r="BE268">
        <f t="shared" si="307"/>
        <v>25.087367949411053</v>
      </c>
      <c r="BF268">
        <f t="shared" si="308"/>
        <v>16.01454377853597</v>
      </c>
      <c r="BG268">
        <f t="shared" si="309"/>
        <v>6.9961672906018926</v>
      </c>
      <c r="BH268">
        <f t="shared" si="311"/>
        <v>738.60120878341365</v>
      </c>
      <c r="BI268">
        <f t="shared" si="312"/>
        <v>75.916406702842153</v>
      </c>
      <c r="BJ268">
        <f t="shared" si="313"/>
        <v>6.8147361942485363</v>
      </c>
      <c r="BK268" s="7">
        <f t="shared" si="314"/>
        <v>2.435678007396555E-2</v>
      </c>
      <c r="BL268" s="8">
        <f>BL$3*temperature!$I378+BL$4*temperature!$I378^2+BL$5*temperature!$I378^6</f>
        <v>-67.175535510457109</v>
      </c>
      <c r="BM268" s="8">
        <f>BM$3*temperature!$I378+BM$4*temperature!$I378^2+BM$5*temperature!$I378^6</f>
        <v>-54.85747936570742</v>
      </c>
      <c r="BN268" s="8">
        <f>BN$3*temperature!$I378+BN$4*temperature!$I378^2+BN$5*temperature!$I378^6</f>
        <v>-45.244083262759403</v>
      </c>
      <c r="BO268" s="8"/>
      <c r="BP268" s="8"/>
      <c r="BQ268" s="8"/>
    </row>
    <row r="269" spans="1:69" x14ac:dyDescent="0.3">
      <c r="A269">
        <f t="shared" si="261"/>
        <v>2223</v>
      </c>
      <c r="B269" s="4">
        <f t="shared" si="262"/>
        <v>1165.4041634347905</v>
      </c>
      <c r="C269" s="4">
        <f t="shared" si="263"/>
        <v>2964.1623339218177</v>
      </c>
      <c r="D269" s="4">
        <f t="shared" si="264"/>
        <v>4369.9335491295351</v>
      </c>
      <c r="E269" s="11">
        <f t="shared" si="265"/>
        <v>7.3918968618370677E-8</v>
      </c>
      <c r="F269" s="11">
        <f t="shared" si="266"/>
        <v>1.4562532485016048E-7</v>
      </c>
      <c r="G269" s="11">
        <f t="shared" si="267"/>
        <v>2.9728892047740438E-7</v>
      </c>
      <c r="H269" s="4">
        <f t="shared" si="268"/>
        <v>99463.232128931661</v>
      </c>
      <c r="I269" s="4">
        <f t="shared" si="269"/>
        <v>63875.069701626613</v>
      </c>
      <c r="J269" s="4">
        <f t="shared" si="270"/>
        <v>27962.214943604959</v>
      </c>
      <c r="K269" s="4">
        <f t="shared" si="271"/>
        <v>85346.556370439008</v>
      </c>
      <c r="L269" s="4">
        <f t="shared" si="272"/>
        <v>21549.113208356212</v>
      </c>
      <c r="M269" s="4">
        <f t="shared" si="273"/>
        <v>6398.7734891700738</v>
      </c>
      <c r="N269" s="11">
        <f t="shared" si="274"/>
        <v>-8.8316062362406855E-3</v>
      </c>
      <c r="O269" s="11">
        <f t="shared" si="275"/>
        <v>-2.8585690119549145E-3</v>
      </c>
      <c r="P269" s="11">
        <f t="shared" si="276"/>
        <v>-8.0267276080581151E-4</v>
      </c>
      <c r="Q269" s="4">
        <f t="shared" si="277"/>
        <v>1404.3805692366536</v>
      </c>
      <c r="R269" s="4">
        <f t="shared" si="278"/>
        <v>2814.330627027332</v>
      </c>
      <c r="S269" s="4">
        <f t="shared" si="279"/>
        <v>2283.524910325983</v>
      </c>
      <c r="T269" s="4">
        <f t="shared" si="280"/>
        <v>14.11959514261703</v>
      </c>
      <c r="U269" s="4">
        <f t="shared" si="281"/>
        <v>44.059922598497977</v>
      </c>
      <c r="V269" s="4">
        <f t="shared" si="282"/>
        <v>81.664664796099501</v>
      </c>
      <c r="W269" s="11">
        <f t="shared" si="283"/>
        <v>-1.0734613539272964E-2</v>
      </c>
      <c r="X269" s="11">
        <f t="shared" si="284"/>
        <v>-1.217998157191269E-2</v>
      </c>
      <c r="Y269" s="11">
        <f t="shared" si="285"/>
        <v>-9.7425357312937999E-3</v>
      </c>
      <c r="Z269" s="4">
        <f t="shared" si="298"/>
        <v>1326.8719125125101</v>
      </c>
      <c r="AA269" s="4">
        <f t="shared" si="299"/>
        <v>8314.0809345446523</v>
      </c>
      <c r="AB269" s="4">
        <f t="shared" si="300"/>
        <v>41030.951635128848</v>
      </c>
      <c r="AC269" s="12">
        <f t="shared" si="286"/>
        <v>0.9751712173320366</v>
      </c>
      <c r="AD269" s="12">
        <f t="shared" si="287"/>
        <v>3.0630224038954226</v>
      </c>
      <c r="AE269" s="12">
        <f t="shared" si="288"/>
        <v>18.714651677910272</v>
      </c>
      <c r="AF269" s="11">
        <f t="shared" si="289"/>
        <v>-4.0504037456468023E-3</v>
      </c>
      <c r="AG269" s="11">
        <f t="shared" si="290"/>
        <v>2.9673830763510267E-4</v>
      </c>
      <c r="AH269" s="11">
        <f t="shared" si="291"/>
        <v>9.7937136394747881E-3</v>
      </c>
      <c r="AI269" s="1">
        <f t="shared" si="255"/>
        <v>216769.29357635792</v>
      </c>
      <c r="AJ269" s="1">
        <f t="shared" si="256"/>
        <v>131109.19321713009</v>
      </c>
      <c r="AK269" s="1">
        <f t="shared" si="257"/>
        <v>56259.06793866853</v>
      </c>
      <c r="AL269" s="10">
        <f t="shared" si="292"/>
        <v>91.49871818225057</v>
      </c>
      <c r="AM269" s="10">
        <f t="shared" si="293"/>
        <v>22.384012773103787</v>
      </c>
      <c r="AN269" s="10">
        <f t="shared" si="294"/>
        <v>7.0132686332920775</v>
      </c>
      <c r="AO269" s="7">
        <f t="shared" si="295"/>
        <v>2.4244248058546583E-3</v>
      </c>
      <c r="AP269" s="7">
        <f t="shared" si="296"/>
        <v>3.0541358217393783E-3</v>
      </c>
      <c r="AQ269" s="7">
        <f t="shared" si="297"/>
        <v>2.7704865437241577E-3</v>
      </c>
      <c r="AR269" s="1">
        <f t="shared" si="301"/>
        <v>99463.232128931661</v>
      </c>
      <c r="AS269" s="1">
        <f t="shared" si="302"/>
        <v>63875.069701626613</v>
      </c>
      <c r="AT269" s="1">
        <f t="shared" si="303"/>
        <v>27962.214943604959</v>
      </c>
      <c r="AU269" s="1">
        <f t="shared" si="258"/>
        <v>19892.646425786334</v>
      </c>
      <c r="AV269" s="1">
        <f t="shared" si="259"/>
        <v>12775.013940325323</v>
      </c>
      <c r="AW269" s="1">
        <f t="shared" si="260"/>
        <v>5592.4429887209917</v>
      </c>
      <c r="AX269">
        <v>0.05</v>
      </c>
      <c r="AY269">
        <v>0.05</v>
      </c>
      <c r="AZ269">
        <v>0.05</v>
      </c>
      <c r="BA269">
        <f t="shared" si="304"/>
        <v>0.05</v>
      </c>
      <c r="BB269">
        <f t="shared" si="310"/>
        <v>2.5000000000000006E-4</v>
      </c>
      <c r="BC269">
        <f t="shared" si="305"/>
        <v>2.5000000000000006E-4</v>
      </c>
      <c r="BD269">
        <f t="shared" si="306"/>
        <v>2.5000000000000006E-4</v>
      </c>
      <c r="BE269">
        <f t="shared" si="307"/>
        <v>24.86580803223292</v>
      </c>
      <c r="BF269">
        <f t="shared" si="308"/>
        <v>15.968767425406657</v>
      </c>
      <c r="BG269">
        <f t="shared" si="309"/>
        <v>6.9905537359012415</v>
      </c>
      <c r="BH269">
        <f t="shared" si="311"/>
        <v>749.60688511818898</v>
      </c>
      <c r="BI269">
        <f t="shared" si="312"/>
        <v>76.827577461061793</v>
      </c>
      <c r="BJ269">
        <f t="shared" si="313"/>
        <v>6.8149077292336004</v>
      </c>
      <c r="BK269" s="7">
        <f t="shared" si="314"/>
        <v>2.4324928268698004E-2</v>
      </c>
      <c r="BL269" s="8">
        <f>BL$3*temperature!$I379+BL$4*temperature!$I379^2+BL$5*temperature!$I379^6</f>
        <v>-67.491359840695395</v>
      </c>
      <c r="BM269" s="8">
        <f>BM$3*temperature!$I379+BM$4*temperature!$I379^2+BM$5*temperature!$I379^6</f>
        <v>-55.100251375153668</v>
      </c>
      <c r="BN269" s="8">
        <f>BN$3*temperature!$I379+BN$4*temperature!$I379^2+BN$5*temperature!$I379^6</f>
        <v>-45.432125944187696</v>
      </c>
      <c r="BO269" s="8"/>
      <c r="BP269" s="8"/>
      <c r="BQ269" s="8"/>
    </row>
    <row r="270" spans="1:69" x14ac:dyDescent="0.3">
      <c r="A270">
        <f t="shared" si="261"/>
        <v>2224</v>
      </c>
      <c r="B270" s="4">
        <f t="shared" si="262"/>
        <v>1165.4042452729907</v>
      </c>
      <c r="C270" s="4">
        <f t="shared" si="263"/>
        <v>2964.1627439960653</v>
      </c>
      <c r="D270" s="4">
        <f t="shared" si="264"/>
        <v>4369.9347833057209</v>
      </c>
      <c r="E270" s="11">
        <f t="shared" si="265"/>
        <v>7.0223020187452136E-8</v>
      </c>
      <c r="F270" s="11">
        <f t="shared" si="266"/>
        <v>1.3834405860765245E-7</v>
      </c>
      <c r="G270" s="11">
        <f t="shared" si="267"/>
        <v>2.8242447445353414E-7</v>
      </c>
      <c r="H270" s="4">
        <f t="shared" si="268"/>
        <v>98578.850556744801</v>
      </c>
      <c r="I270" s="4">
        <f t="shared" si="269"/>
        <v>63690.779920148074</v>
      </c>
      <c r="J270" s="4">
        <f t="shared" si="270"/>
        <v>27939.255415796051</v>
      </c>
      <c r="K270" s="4">
        <f t="shared" si="271"/>
        <v>84587.687883059974</v>
      </c>
      <c r="L270" s="4">
        <f t="shared" si="272"/>
        <v>21486.937601234698</v>
      </c>
      <c r="M270" s="4">
        <f t="shared" si="273"/>
        <v>6393.51770706767</v>
      </c>
      <c r="N270" s="11">
        <f t="shared" si="274"/>
        <v>-8.8916122647670903E-3</v>
      </c>
      <c r="O270" s="11">
        <f t="shared" si="275"/>
        <v>-2.8852977159822268E-3</v>
      </c>
      <c r="P270" s="11">
        <f t="shared" si="276"/>
        <v>-8.2137336339527245E-4</v>
      </c>
      <c r="Q270" s="4">
        <f t="shared" si="277"/>
        <v>1376.9520211103625</v>
      </c>
      <c r="R270" s="4">
        <f t="shared" si="278"/>
        <v>2772.031237280522</v>
      </c>
      <c r="S270" s="4">
        <f t="shared" si="279"/>
        <v>2259.4208722319595</v>
      </c>
      <c r="T270" s="4">
        <f t="shared" si="280"/>
        <v>13.96802674543004</v>
      </c>
      <c r="U270" s="4">
        <f t="shared" si="281"/>
        <v>43.523273553188375</v>
      </c>
      <c r="V270" s="4">
        <f t="shared" si="282"/>
        <v>80.869043881339365</v>
      </c>
      <c r="W270" s="11">
        <f t="shared" si="283"/>
        <v>-1.0734613539272964E-2</v>
      </c>
      <c r="X270" s="11">
        <f t="shared" si="284"/>
        <v>-1.217998157191269E-2</v>
      </c>
      <c r="Y270" s="11">
        <f t="shared" si="285"/>
        <v>-9.7425357312937999E-3</v>
      </c>
      <c r="Z270" s="4">
        <f t="shared" si="298"/>
        <v>1295.7662130153412</v>
      </c>
      <c r="AA270" s="4">
        <f t="shared" si="299"/>
        <v>8191.769965281067</v>
      </c>
      <c r="AB270" s="4">
        <f t="shared" si="300"/>
        <v>40996.215737759987</v>
      </c>
      <c r="AC270" s="12">
        <f t="shared" si="286"/>
        <v>0.97122138018070792</v>
      </c>
      <c r="AD270" s="12">
        <f t="shared" si="287"/>
        <v>3.0639313199798028</v>
      </c>
      <c r="AE270" s="12">
        <f t="shared" si="288"/>
        <v>18.897937617306241</v>
      </c>
      <c r="AF270" s="11">
        <f t="shared" si="289"/>
        <v>-4.0504037456468023E-3</v>
      </c>
      <c r="AG270" s="11">
        <f t="shared" si="290"/>
        <v>2.9673830763510267E-4</v>
      </c>
      <c r="AH270" s="11">
        <f t="shared" si="291"/>
        <v>9.7937136394747881E-3</v>
      </c>
      <c r="AI270" s="1">
        <f t="shared" si="255"/>
        <v>214985.01064450847</v>
      </c>
      <c r="AJ270" s="1">
        <f t="shared" si="256"/>
        <v>130773.28783574241</v>
      </c>
      <c r="AK270" s="1">
        <f t="shared" si="257"/>
        <v>56225.604133522669</v>
      </c>
      <c r="AL270" s="10">
        <f t="shared" si="292"/>
        <v>91.718331626694862</v>
      </c>
      <c r="AM270" s="10">
        <f t="shared" si="293"/>
        <v>22.451692950195948</v>
      </c>
      <c r="AN270" s="10">
        <f t="shared" si="294"/>
        <v>7.0325044980043758</v>
      </c>
      <c r="AO270" s="7">
        <f t="shared" si="295"/>
        <v>2.4001805577961118E-3</v>
      </c>
      <c r="AP270" s="7">
        <f t="shared" si="296"/>
        <v>3.0235944635219844E-3</v>
      </c>
      <c r="AQ270" s="7">
        <f t="shared" si="297"/>
        <v>2.7427816782869159E-3</v>
      </c>
      <c r="AR270" s="1">
        <f t="shared" si="301"/>
        <v>98578.850556744801</v>
      </c>
      <c r="AS270" s="1">
        <f t="shared" si="302"/>
        <v>63690.779920148074</v>
      </c>
      <c r="AT270" s="1">
        <f t="shared" si="303"/>
        <v>27939.255415796051</v>
      </c>
      <c r="AU270" s="1">
        <f t="shared" si="258"/>
        <v>19715.77011134896</v>
      </c>
      <c r="AV270" s="1">
        <f t="shared" si="259"/>
        <v>12738.155984029616</v>
      </c>
      <c r="AW270" s="1">
        <f t="shared" si="260"/>
        <v>5587.8510831592102</v>
      </c>
      <c r="AX270">
        <v>0.05</v>
      </c>
      <c r="AY270">
        <v>0.05</v>
      </c>
      <c r="AZ270">
        <v>0.05</v>
      </c>
      <c r="BA270">
        <f t="shared" si="304"/>
        <v>4.9999999999999996E-2</v>
      </c>
      <c r="BB270">
        <f t="shared" si="310"/>
        <v>2.5000000000000006E-4</v>
      </c>
      <c r="BC270">
        <f t="shared" si="305"/>
        <v>2.5000000000000006E-4</v>
      </c>
      <c r="BD270">
        <f t="shared" si="306"/>
        <v>2.5000000000000006E-4</v>
      </c>
      <c r="BE270">
        <f t="shared" si="307"/>
        <v>24.644712639186206</v>
      </c>
      <c r="BF270">
        <f t="shared" si="308"/>
        <v>15.922694980037022</v>
      </c>
      <c r="BG270">
        <f t="shared" si="309"/>
        <v>6.9848138539490146</v>
      </c>
      <c r="BH270">
        <f t="shared" si="311"/>
        <v>760.77651636976043</v>
      </c>
      <c r="BI270">
        <f t="shared" si="312"/>
        <v>77.749717326153942</v>
      </c>
      <c r="BJ270">
        <f t="shared" si="313"/>
        <v>6.8150815661900994</v>
      </c>
      <c r="BK270" s="7">
        <f t="shared" si="314"/>
        <v>2.4293431467290766E-2</v>
      </c>
      <c r="BL270" s="8">
        <f>BL$3*temperature!$I380+BL$4*temperature!$I380^2+BL$5*temperature!$I380^6</f>
        <v>-67.804926391825774</v>
      </c>
      <c r="BM270" s="8">
        <f>BM$3*temperature!$I380+BM$4*temperature!$I380^2+BM$5*temperature!$I380^6</f>
        <v>-55.341267109776268</v>
      </c>
      <c r="BN270" s="8">
        <f>BN$3*temperature!$I380+BN$4*temperature!$I380^2+BN$5*temperature!$I380^6</f>
        <v>-45.618790546580158</v>
      </c>
      <c r="BO270" s="8"/>
      <c r="BP270" s="8"/>
      <c r="BQ270" s="8"/>
    </row>
    <row r="271" spans="1:69" x14ac:dyDescent="0.3">
      <c r="A271">
        <f t="shared" si="261"/>
        <v>2225</v>
      </c>
      <c r="B271" s="4">
        <f t="shared" si="262"/>
        <v>1165.4043230192863</v>
      </c>
      <c r="C271" s="4">
        <f t="shared" si="263"/>
        <v>2964.1631335666543</v>
      </c>
      <c r="D271" s="4">
        <f t="shared" si="264"/>
        <v>4369.9359557734288</v>
      </c>
      <c r="E271" s="11">
        <f t="shared" si="265"/>
        <v>6.6711869178079529E-8</v>
      </c>
      <c r="F271" s="11">
        <f t="shared" si="266"/>
        <v>1.3142685567726982E-7</v>
      </c>
      <c r="G271" s="11">
        <f t="shared" si="267"/>
        <v>2.6830325073085743E-7</v>
      </c>
      <c r="H271" s="4">
        <f t="shared" si="268"/>
        <v>97696.410327083358</v>
      </c>
      <c r="I271" s="4">
        <f t="shared" si="269"/>
        <v>63505.34531838086</v>
      </c>
      <c r="J271" s="4">
        <f t="shared" si="270"/>
        <v>27915.801042812316</v>
      </c>
      <c r="K271" s="4">
        <f t="shared" si="271"/>
        <v>83830.485606896604</v>
      </c>
      <c r="L271" s="4">
        <f t="shared" si="272"/>
        <v>21424.375939109501</v>
      </c>
      <c r="M271" s="4">
        <f t="shared" si="273"/>
        <v>6388.14877960186</v>
      </c>
      <c r="N271" s="11">
        <f t="shared" si="274"/>
        <v>-8.9516842830623666E-3</v>
      </c>
      <c r="O271" s="11">
        <f t="shared" si="275"/>
        <v>-2.9116137109088669E-3</v>
      </c>
      <c r="P271" s="11">
        <f t="shared" si="276"/>
        <v>-8.3974545966691849E-4</v>
      </c>
      <c r="Q271" s="4">
        <f t="shared" si="277"/>
        <v>1349.9773388685799</v>
      </c>
      <c r="R271" s="4">
        <f t="shared" si="278"/>
        <v>2730.2955282265589</v>
      </c>
      <c r="S271" s="4">
        <f t="shared" si="279"/>
        <v>2235.5301299204557</v>
      </c>
      <c r="T271" s="4">
        <f t="shared" si="280"/>
        <v>13.81808537641162</v>
      </c>
      <c r="U271" s="4">
        <f t="shared" si="281"/>
        <v>42.993160883361227</v>
      </c>
      <c r="V271" s="4">
        <f t="shared" si="282"/>
        <v>80.081174331769844</v>
      </c>
      <c r="W271" s="11">
        <f t="shared" si="283"/>
        <v>-1.0734613539272964E-2</v>
      </c>
      <c r="X271" s="11">
        <f t="shared" si="284"/>
        <v>-1.217998157191269E-2</v>
      </c>
      <c r="Y271" s="11">
        <f t="shared" si="285"/>
        <v>-9.7425357312937999E-3</v>
      </c>
      <c r="Z271" s="4">
        <f t="shared" si="298"/>
        <v>1265.3131084537897</v>
      </c>
      <c r="AA271" s="4">
        <f t="shared" si="299"/>
        <v>8071.0419383248172</v>
      </c>
      <c r="AB271" s="4">
        <f t="shared" si="300"/>
        <v>40960.742017924975</v>
      </c>
      <c r="AC271" s="12">
        <f t="shared" si="286"/>
        <v>0.96728754146457174</v>
      </c>
      <c r="AD271" s="12">
        <f t="shared" si="287"/>
        <v>3.0648405057744039</v>
      </c>
      <c r="AE271" s="12">
        <f t="shared" si="288"/>
        <v>19.083018606706798</v>
      </c>
      <c r="AF271" s="11">
        <f t="shared" si="289"/>
        <v>-4.0504037456468023E-3</v>
      </c>
      <c r="AG271" s="11">
        <f t="shared" si="290"/>
        <v>2.9673830763510267E-4</v>
      </c>
      <c r="AH271" s="11">
        <f t="shared" si="291"/>
        <v>9.7937136394747881E-3</v>
      </c>
      <c r="AI271" s="1">
        <f t="shared" si="255"/>
        <v>213202.27969140658</v>
      </c>
      <c r="AJ271" s="1">
        <f t="shared" si="256"/>
        <v>130434.11503619778</v>
      </c>
      <c r="AK271" s="1">
        <f t="shared" si="257"/>
        <v>56190.894803329618</v>
      </c>
      <c r="AL271" s="10">
        <f t="shared" si="292"/>
        <v>91.93627077749511</v>
      </c>
      <c r="AM271" s="10">
        <f t="shared" si="293"/>
        <v>22.518898916551848</v>
      </c>
      <c r="AN271" s="10">
        <f t="shared" si="294"/>
        <v>7.0516002362490768</v>
      </c>
      <c r="AO271" s="7">
        <f t="shared" si="295"/>
        <v>2.3761787522181507E-3</v>
      </c>
      <c r="AP271" s="7">
        <f t="shared" si="296"/>
        <v>2.9933585188867645E-3</v>
      </c>
      <c r="AQ271" s="7">
        <f t="shared" si="297"/>
        <v>2.7153538615040467E-3</v>
      </c>
      <c r="AR271" s="1">
        <f t="shared" si="301"/>
        <v>97696.410327083358</v>
      </c>
      <c r="AS271" s="1">
        <f t="shared" si="302"/>
        <v>63505.34531838086</v>
      </c>
      <c r="AT271" s="1">
        <f t="shared" si="303"/>
        <v>27915.801042812316</v>
      </c>
      <c r="AU271" s="1">
        <f t="shared" si="258"/>
        <v>19539.282065416672</v>
      </c>
      <c r="AV271" s="1">
        <f t="shared" si="259"/>
        <v>12701.069063676172</v>
      </c>
      <c r="AW271" s="1">
        <f t="shared" si="260"/>
        <v>5583.1602085624636</v>
      </c>
      <c r="AX271">
        <v>0.05</v>
      </c>
      <c r="AY271">
        <v>0.05</v>
      </c>
      <c r="AZ271">
        <v>0.05</v>
      </c>
      <c r="BA271">
        <f t="shared" si="304"/>
        <v>0.05</v>
      </c>
      <c r="BB271">
        <f t="shared" si="310"/>
        <v>2.5000000000000006E-4</v>
      </c>
      <c r="BC271">
        <f t="shared" si="305"/>
        <v>2.5000000000000006E-4</v>
      </c>
      <c r="BD271">
        <f t="shared" si="306"/>
        <v>2.5000000000000006E-4</v>
      </c>
      <c r="BE271">
        <f t="shared" si="307"/>
        <v>24.424102581770846</v>
      </c>
      <c r="BF271">
        <f t="shared" si="308"/>
        <v>15.876336329595219</v>
      </c>
      <c r="BG271">
        <f t="shared" si="309"/>
        <v>6.9789502607030807</v>
      </c>
      <c r="BH271">
        <f t="shared" si="311"/>
        <v>772.11252830904607</v>
      </c>
      <c r="BI271">
        <f t="shared" si="312"/>
        <v>78.682957917527204</v>
      </c>
      <c r="BJ271">
        <f t="shared" si="313"/>
        <v>6.815257650995675</v>
      </c>
      <c r="BK271" s="7">
        <f t="shared" si="314"/>
        <v>2.4262278099189766E-2</v>
      </c>
      <c r="BL271" s="8">
        <f>BL$3*temperature!$I381+BL$4*temperature!$I381^2+BL$5*temperature!$I381^6</f>
        <v>-68.116253097319174</v>
      </c>
      <c r="BM271" s="8">
        <f>BM$3*temperature!$I381+BM$4*temperature!$I381^2+BM$5*temperature!$I381^6</f>
        <v>-55.580540932490734</v>
      </c>
      <c r="BN271" s="8">
        <f>BN$3*temperature!$I381+BN$4*temperature!$I381^2+BN$5*temperature!$I381^6</f>
        <v>-45.804088688815781</v>
      </c>
      <c r="BO271" s="8"/>
      <c r="BP271" s="8"/>
      <c r="BQ271" s="8"/>
    </row>
    <row r="272" spans="1:69" x14ac:dyDescent="0.3">
      <c r="A272">
        <f t="shared" si="261"/>
        <v>2226</v>
      </c>
      <c r="B272" s="4">
        <f t="shared" si="262"/>
        <v>1165.4043968782721</v>
      </c>
      <c r="C272" s="4">
        <f t="shared" si="263"/>
        <v>2964.1635036587622</v>
      </c>
      <c r="D272" s="4">
        <f t="shared" si="264"/>
        <v>4369.9370696180504</v>
      </c>
      <c r="E272" s="11">
        <f t="shared" si="265"/>
        <v>6.337627571917555E-8</v>
      </c>
      <c r="F272" s="11">
        <f t="shared" si="266"/>
        <v>1.2485551289340633E-7</v>
      </c>
      <c r="G272" s="11">
        <f t="shared" si="267"/>
        <v>2.5488808819431452E-7</v>
      </c>
      <c r="H272" s="4">
        <f t="shared" si="268"/>
        <v>96815.991748798115</v>
      </c>
      <c r="I272" s="4">
        <f t="shared" si="269"/>
        <v>63318.804540711448</v>
      </c>
      <c r="J272" s="4">
        <f t="shared" si="270"/>
        <v>27891.86206736954</v>
      </c>
      <c r="K272" s="4">
        <f t="shared" si="271"/>
        <v>83075.018429770585</v>
      </c>
      <c r="L272" s="4">
        <f t="shared" si="272"/>
        <v>21361.441250644577</v>
      </c>
      <c r="M272" s="4">
        <f t="shared" si="273"/>
        <v>6382.6690460344316</v>
      </c>
      <c r="N272" s="11">
        <f t="shared" si="274"/>
        <v>-9.0118430265166971E-3</v>
      </c>
      <c r="O272" s="11">
        <f t="shared" si="275"/>
        <v>-2.9375272653817674E-3</v>
      </c>
      <c r="P272" s="11">
        <f t="shared" si="276"/>
        <v>-8.5779679786512908E-4</v>
      </c>
      <c r="Q272" s="4">
        <f t="shared" si="277"/>
        <v>1323.4507488454024</v>
      </c>
      <c r="R272" s="4">
        <f t="shared" si="278"/>
        <v>2689.1182845214107</v>
      </c>
      <c r="S272" s="4">
        <f t="shared" si="279"/>
        <v>2211.8520135234453</v>
      </c>
      <c r="T272" s="4">
        <f t="shared" si="280"/>
        <v>13.669753570043163</v>
      </c>
      <c r="U272" s="4">
        <f t="shared" si="281"/>
        <v>42.469504976083613</v>
      </c>
      <c r="V272" s="4">
        <f t="shared" si="282"/>
        <v>79.300980629438612</v>
      </c>
      <c r="W272" s="11">
        <f t="shared" si="283"/>
        <v>-1.0734613539272964E-2</v>
      </c>
      <c r="X272" s="11">
        <f t="shared" si="284"/>
        <v>-1.217998157191269E-2</v>
      </c>
      <c r="Y272" s="11">
        <f t="shared" si="285"/>
        <v>-9.7425357312937999E-3</v>
      </c>
      <c r="Z272" s="4">
        <f t="shared" si="298"/>
        <v>1235.5008191682073</v>
      </c>
      <c r="AA272" s="4">
        <f t="shared" si="299"/>
        <v>7951.8832396519347</v>
      </c>
      <c r="AB272" s="4">
        <f t="shared" si="300"/>
        <v>40924.5459137129</v>
      </c>
      <c r="AC272" s="12">
        <f t="shared" si="286"/>
        <v>0.96336963638350614</v>
      </c>
      <c r="AD272" s="12">
        <f t="shared" si="287"/>
        <v>3.0657499613592591</v>
      </c>
      <c r="AE272" s="12">
        <f t="shared" si="288"/>
        <v>19.269912226317654</v>
      </c>
      <c r="AF272" s="11">
        <f t="shared" si="289"/>
        <v>-4.0504037456468023E-3</v>
      </c>
      <c r="AG272" s="11">
        <f t="shared" si="290"/>
        <v>2.9673830763510267E-4</v>
      </c>
      <c r="AH272" s="11">
        <f t="shared" si="291"/>
        <v>9.7937136394747881E-3</v>
      </c>
      <c r="AI272" s="1">
        <f t="shared" si="255"/>
        <v>211421.33378768258</v>
      </c>
      <c r="AJ272" s="1">
        <f t="shared" si="256"/>
        <v>130091.77259625417</v>
      </c>
      <c r="AK272" s="1">
        <f t="shared" si="257"/>
        <v>56154.965531559123</v>
      </c>
      <c r="AL272" s="10">
        <f t="shared" si="292"/>
        <v>92.152543220542981</v>
      </c>
      <c r="AM272" s="10">
        <f t="shared" si="293"/>
        <v>22.585631983080578</v>
      </c>
      <c r="AN272" s="10">
        <f t="shared" si="294"/>
        <v>7.0705563502810458</v>
      </c>
      <c r="AO272" s="7">
        <f t="shared" si="295"/>
        <v>2.3524169646959693E-3</v>
      </c>
      <c r="AP272" s="7">
        <f t="shared" si="296"/>
        <v>2.9634249336978969E-3</v>
      </c>
      <c r="AQ272" s="7">
        <f t="shared" si="297"/>
        <v>2.6882003228890063E-3</v>
      </c>
      <c r="AR272" s="1">
        <f t="shared" si="301"/>
        <v>96815.991748798115</v>
      </c>
      <c r="AS272" s="1">
        <f t="shared" si="302"/>
        <v>63318.804540711448</v>
      </c>
      <c r="AT272" s="1">
        <f t="shared" si="303"/>
        <v>27891.86206736954</v>
      </c>
      <c r="AU272" s="1">
        <f t="shared" si="258"/>
        <v>19363.198349759623</v>
      </c>
      <c r="AV272" s="1">
        <f t="shared" si="259"/>
        <v>12663.760908142291</v>
      </c>
      <c r="AW272" s="1">
        <f t="shared" si="260"/>
        <v>5578.3724134739086</v>
      </c>
      <c r="AX272">
        <v>0.05</v>
      </c>
      <c r="AY272">
        <v>0.05</v>
      </c>
      <c r="AZ272">
        <v>0.05</v>
      </c>
      <c r="BA272">
        <f t="shared" si="304"/>
        <v>0.05</v>
      </c>
      <c r="BB272">
        <f t="shared" si="310"/>
        <v>2.5000000000000006E-4</v>
      </c>
      <c r="BC272">
        <f t="shared" si="305"/>
        <v>2.5000000000000006E-4</v>
      </c>
      <c r="BD272">
        <f t="shared" si="306"/>
        <v>2.5000000000000006E-4</v>
      </c>
      <c r="BE272">
        <f t="shared" si="307"/>
        <v>24.203997937199535</v>
      </c>
      <c r="BF272">
        <f t="shared" si="308"/>
        <v>15.829701135177865</v>
      </c>
      <c r="BG272">
        <f t="shared" si="309"/>
        <v>6.972965516842387</v>
      </c>
      <c r="BH272">
        <f t="shared" si="311"/>
        <v>783.61738209108478</v>
      </c>
      <c r="BI272">
        <f t="shared" si="312"/>
        <v>79.627432436348258</v>
      </c>
      <c r="BJ272">
        <f t="shared" si="313"/>
        <v>6.8154359308415948</v>
      </c>
      <c r="BK272" s="7">
        <f t="shared" si="314"/>
        <v>2.4231456813583047E-2</v>
      </c>
      <c r="BL272" s="8">
        <f>BL$3*temperature!$I382+BL$4*temperature!$I382^2+BL$5*temperature!$I382^6</f>
        <v>-68.42535800781954</v>
      </c>
      <c r="BM272" s="8">
        <f>BM$3*temperature!$I382+BM$4*temperature!$I382^2+BM$5*temperature!$I382^6</f>
        <v>-55.81808728123471</v>
      </c>
      <c r="BN272" s="8">
        <f>BN$3*temperature!$I382+BN$4*temperature!$I382^2+BN$5*temperature!$I382^6</f>
        <v>-45.988032035016062</v>
      </c>
      <c r="BO272" s="8"/>
      <c r="BP272" s="8"/>
      <c r="BQ272" s="8"/>
    </row>
    <row r="273" spans="1:69" x14ac:dyDescent="0.3">
      <c r="A273">
        <f t="shared" si="261"/>
        <v>2227</v>
      </c>
      <c r="B273" s="4">
        <f t="shared" si="262"/>
        <v>1165.4044670443129</v>
      </c>
      <c r="C273" s="4">
        <f t="shared" si="263"/>
        <v>2964.1638552463087</v>
      </c>
      <c r="D273" s="4">
        <f t="shared" si="264"/>
        <v>4369.9381277707107</v>
      </c>
      <c r="E273" s="11">
        <f t="shared" si="265"/>
        <v>6.0207461933216772E-8</v>
      </c>
      <c r="F273" s="11">
        <f t="shared" si="266"/>
        <v>1.1861273724873601E-7</v>
      </c>
      <c r="G273" s="11">
        <f t="shared" si="267"/>
        <v>2.4214368378459877E-7</v>
      </c>
      <c r="H273" s="4">
        <f t="shared" si="268"/>
        <v>95937.672270618059</v>
      </c>
      <c r="I273" s="4">
        <f t="shared" si="269"/>
        <v>63131.195344499691</v>
      </c>
      <c r="J273" s="4">
        <f t="shared" si="270"/>
        <v>27867.448515605447</v>
      </c>
      <c r="K273" s="4">
        <f t="shared" si="271"/>
        <v>82321.352786585951</v>
      </c>
      <c r="L273" s="4">
        <f t="shared" si="272"/>
        <v>21298.146265687385</v>
      </c>
      <c r="M273" s="4">
        <f t="shared" si="273"/>
        <v>6377.0807962953486</v>
      </c>
      <c r="N273" s="11">
        <f t="shared" si="274"/>
        <v>-9.0721092505295919E-3</v>
      </c>
      <c r="O273" s="11">
        <f t="shared" si="275"/>
        <v>-2.9630484298563964E-3</v>
      </c>
      <c r="P273" s="11">
        <f t="shared" si="276"/>
        <v>-8.7553493668213189E-4</v>
      </c>
      <c r="Q273" s="4">
        <f t="shared" si="277"/>
        <v>1297.3664898759685</v>
      </c>
      <c r="R273" s="4">
        <f t="shared" si="278"/>
        <v>2648.4942497491925</v>
      </c>
      <c r="S273" s="4">
        <f t="shared" si="279"/>
        <v>2188.3858093841627</v>
      </c>
      <c r="T273" s="4">
        <f t="shared" si="280"/>
        <v>13.523014048291653</v>
      </c>
      <c r="U273" s="4">
        <f t="shared" si="281"/>
        <v>41.952227188106662</v>
      </c>
      <c r="V273" s="4">
        <f t="shared" si="282"/>
        <v>78.528387992129666</v>
      </c>
      <c r="W273" s="11">
        <f t="shared" si="283"/>
        <v>-1.0734613539272964E-2</v>
      </c>
      <c r="X273" s="11">
        <f t="shared" si="284"/>
        <v>-1.217998157191269E-2</v>
      </c>
      <c r="Y273" s="11">
        <f t="shared" si="285"/>
        <v>-9.7425357312937999E-3</v>
      </c>
      <c r="Z273" s="4">
        <f t="shared" si="298"/>
        <v>1206.3177085299862</v>
      </c>
      <c r="AA273" s="4">
        <f t="shared" si="299"/>
        <v>7834.2801044065054</v>
      </c>
      <c r="AB273" s="4">
        <f t="shared" si="300"/>
        <v>40887.642536348663</v>
      </c>
      <c r="AC273" s="12">
        <f t="shared" si="286"/>
        <v>0.95946760039985601</v>
      </c>
      <c r="AD273" s="12">
        <f t="shared" si="287"/>
        <v>3.0666596868144254</v>
      </c>
      <c r="AE273" s="12">
        <f t="shared" si="288"/>
        <v>19.458636228520025</v>
      </c>
      <c r="AF273" s="11">
        <f t="shared" si="289"/>
        <v>-4.0504037456468023E-3</v>
      </c>
      <c r="AG273" s="11">
        <f t="shared" si="290"/>
        <v>2.9673830763510267E-4</v>
      </c>
      <c r="AH273" s="11">
        <f t="shared" si="291"/>
        <v>9.7937136394747881E-3</v>
      </c>
      <c r="AI273" s="1">
        <f t="shared" si="255"/>
        <v>209642.39875867395</v>
      </c>
      <c r="AJ273" s="1">
        <f t="shared" si="256"/>
        <v>129746.35624477104</v>
      </c>
      <c r="AK273" s="1">
        <f t="shared" si="257"/>
        <v>56117.841391877118</v>
      </c>
      <c r="AL273" s="10">
        <f t="shared" si="292"/>
        <v>92.36715661449476</v>
      </c>
      <c r="AM273" s="10">
        <f t="shared" si="293"/>
        <v>22.651893499792944</v>
      </c>
      <c r="AN273" s="10">
        <f t="shared" si="294"/>
        <v>7.0893733514262385</v>
      </c>
      <c r="AO273" s="7">
        <f t="shared" si="295"/>
        <v>2.3288927950490096E-3</v>
      </c>
      <c r="AP273" s="7">
        <f t="shared" si="296"/>
        <v>2.9337906843609177E-3</v>
      </c>
      <c r="AQ273" s="7">
        <f t="shared" si="297"/>
        <v>2.6613183196601163E-3</v>
      </c>
      <c r="AR273" s="1">
        <f t="shared" si="301"/>
        <v>95937.672270618059</v>
      </c>
      <c r="AS273" s="1">
        <f t="shared" si="302"/>
        <v>63131.195344499691</v>
      </c>
      <c r="AT273" s="1">
        <f t="shared" si="303"/>
        <v>27867.448515605447</v>
      </c>
      <c r="AU273" s="1">
        <f t="shared" si="258"/>
        <v>19187.534454123612</v>
      </c>
      <c r="AV273" s="1">
        <f t="shared" si="259"/>
        <v>12626.239068899939</v>
      </c>
      <c r="AW273" s="1">
        <f t="shared" si="260"/>
        <v>5573.4897031210894</v>
      </c>
      <c r="AX273">
        <v>0.05</v>
      </c>
      <c r="AY273">
        <v>0.05</v>
      </c>
      <c r="AZ273">
        <v>0.05</v>
      </c>
      <c r="BA273">
        <f t="shared" si="304"/>
        <v>0.05</v>
      </c>
      <c r="BB273">
        <f t="shared" si="310"/>
        <v>2.5000000000000006E-4</v>
      </c>
      <c r="BC273">
        <f t="shared" si="305"/>
        <v>2.5000000000000006E-4</v>
      </c>
      <c r="BD273">
        <f t="shared" si="306"/>
        <v>2.5000000000000006E-4</v>
      </c>
      <c r="BE273">
        <f t="shared" si="307"/>
        <v>23.98441806765452</v>
      </c>
      <c r="BF273">
        <f t="shared" si="308"/>
        <v>15.782798836124927</v>
      </c>
      <c r="BG273">
        <f t="shared" si="309"/>
        <v>6.9668621289013632</v>
      </c>
      <c r="BH273">
        <f t="shared" si="311"/>
        <v>795.29357475426048</v>
      </c>
      <c r="BI273">
        <f t="shared" si="312"/>
        <v>80.583275684757098</v>
      </c>
      <c r="BJ273">
        <f t="shared" si="313"/>
        <v>6.8156163542154813</v>
      </c>
      <c r="BK273" s="7">
        <f t="shared" si="314"/>
        <v>2.420095647912876E-2</v>
      </c>
      <c r="BL273" s="8">
        <f>BL$3*temperature!$I383+BL$4*temperature!$I383^2+BL$5*temperature!$I383^6</f>
        <v>-68.732259276955659</v>
      </c>
      <c r="BM273" s="8">
        <f>BM$3*temperature!$I383+BM$4*temperature!$I383^2+BM$5*temperature!$I383^6</f>
        <v>-56.053920658412828</v>
      </c>
      <c r="BN273" s="8">
        <f>BN$3*temperature!$I383+BN$4*temperature!$I383^2+BN$5*temperature!$I383^6</f>
        <v>-46.170632286669608</v>
      </c>
      <c r="BO273" s="8"/>
      <c r="BP273" s="8"/>
      <c r="BQ273" s="8"/>
    </row>
    <row r="274" spans="1:69" x14ac:dyDescent="0.3">
      <c r="A274">
        <f t="shared" si="261"/>
        <v>2228</v>
      </c>
      <c r="B274" s="4">
        <f t="shared" si="262"/>
        <v>1165.4045337020557</v>
      </c>
      <c r="C274" s="4">
        <f t="shared" si="263"/>
        <v>2964.1641892545176</v>
      </c>
      <c r="D274" s="4">
        <f t="shared" si="264"/>
        <v>4369.9391330159815</v>
      </c>
      <c r="E274" s="11">
        <f t="shared" si="265"/>
        <v>5.7197088836555931E-8</v>
      </c>
      <c r="F274" s="11">
        <f t="shared" si="266"/>
        <v>1.126821003862992E-7</v>
      </c>
      <c r="G274" s="11">
        <f t="shared" si="267"/>
        <v>2.3003649959536881E-7</v>
      </c>
      <c r="H274" s="4">
        <f t="shared" si="268"/>
        <v>95061.526557304082</v>
      </c>
      <c r="I274" s="4">
        <f t="shared" si="269"/>
        <v>62942.554617360773</v>
      </c>
      <c r="J274" s="4">
        <f t="shared" si="270"/>
        <v>27842.570201607876</v>
      </c>
      <c r="K274" s="4">
        <f t="shared" si="271"/>
        <v>81569.55272460547</v>
      </c>
      <c r="L274" s="4">
        <f t="shared" si="272"/>
        <v>21234.503421077603</v>
      </c>
      <c r="M274" s="4">
        <f t="shared" si="273"/>
        <v>6371.3862720078423</v>
      </c>
      <c r="N274" s="11">
        <f t="shared" si="274"/>
        <v>-9.1325037372683715E-3</v>
      </c>
      <c r="O274" s="11">
        <f t="shared" si="275"/>
        <v>-2.9881870382454379E-3</v>
      </c>
      <c r="P274" s="11">
        <f t="shared" si="276"/>
        <v>-8.9296724777498948E-4</v>
      </c>
      <c r="Q274" s="4">
        <f t="shared" si="277"/>
        <v>1271.7188163040396</v>
      </c>
      <c r="R274" s="4">
        <f t="shared" si="278"/>
        <v>2608.4181310916892</v>
      </c>
      <c r="S274" s="4">
        <f t="shared" si="279"/>
        <v>2165.1307620910602</v>
      </c>
      <c r="T274" s="4">
        <f t="shared" si="280"/>
        <v>13.377849718597083</v>
      </c>
      <c r="U274" s="4">
        <f t="shared" si="281"/>
        <v>41.44124983405483</v>
      </c>
      <c r="V274" s="4">
        <f t="shared" si="282"/>
        <v>77.763322366195439</v>
      </c>
      <c r="W274" s="11">
        <f t="shared" si="283"/>
        <v>-1.0734613539272964E-2</v>
      </c>
      <c r="X274" s="11">
        <f t="shared" si="284"/>
        <v>-1.217998157191269E-2</v>
      </c>
      <c r="Y274" s="11">
        <f t="shared" si="285"/>
        <v>-9.7425357312937999E-3</v>
      </c>
      <c r="Z274" s="4">
        <f t="shared" si="298"/>
        <v>1177.75228445844</v>
      </c>
      <c r="AA274" s="4">
        <f t="shared" si="299"/>
        <v>7718.2186308613545</v>
      </c>
      <c r="AB274" s="4">
        <f t="shared" si="300"/>
        <v>40850.046676916521</v>
      </c>
      <c r="AC274" s="12">
        <f t="shared" si="286"/>
        <v>0.95558136923736969</v>
      </c>
      <c r="AD274" s="12">
        <f t="shared" si="287"/>
        <v>3.0675696822199834</v>
      </c>
      <c r="AE274" s="12">
        <f t="shared" si="288"/>
        <v>19.649208539556859</v>
      </c>
      <c r="AF274" s="11">
        <f t="shared" si="289"/>
        <v>-4.0504037456468023E-3</v>
      </c>
      <c r="AG274" s="11">
        <f t="shared" si="290"/>
        <v>2.9673830763510267E-4</v>
      </c>
      <c r="AH274" s="11">
        <f t="shared" si="291"/>
        <v>9.7937136394747881E-3</v>
      </c>
      <c r="AI274" s="1">
        <f t="shared" si="255"/>
        <v>207865.69333693018</v>
      </c>
      <c r="AJ274" s="1">
        <f t="shared" si="256"/>
        <v>129397.95968919389</v>
      </c>
      <c r="AK274" s="1">
        <f t="shared" si="257"/>
        <v>56079.546955810496</v>
      </c>
      <c r="AL274" s="10">
        <f t="shared" si="292"/>
        <v>92.580118687978043</v>
      </c>
      <c r="AM274" s="10">
        <f t="shared" si="293"/>
        <v>22.717684854784444</v>
      </c>
      <c r="AN274" s="10">
        <f t="shared" si="294"/>
        <v>7.1080517598095483</v>
      </c>
      <c r="AO274" s="7">
        <f t="shared" si="295"/>
        <v>2.3056038670985195E-3</v>
      </c>
      <c r="AP274" s="7">
        <f t="shared" si="296"/>
        <v>2.9044527775173084E-3</v>
      </c>
      <c r="AQ274" s="7">
        <f t="shared" si="297"/>
        <v>2.6347051364635152E-3</v>
      </c>
      <c r="AR274" s="1">
        <f t="shared" si="301"/>
        <v>95061.526557304082</v>
      </c>
      <c r="AS274" s="1">
        <f t="shared" si="302"/>
        <v>62942.554617360773</v>
      </c>
      <c r="AT274" s="1">
        <f t="shared" si="303"/>
        <v>27842.570201607876</v>
      </c>
      <c r="AU274" s="1">
        <f t="shared" si="258"/>
        <v>19012.305311460816</v>
      </c>
      <c r="AV274" s="1">
        <f t="shared" si="259"/>
        <v>12588.510923472155</v>
      </c>
      <c r="AW274" s="1">
        <f t="shared" si="260"/>
        <v>5568.5140403215755</v>
      </c>
      <c r="AX274">
        <v>0.05</v>
      </c>
      <c r="AY274">
        <v>0.05</v>
      </c>
      <c r="AZ274">
        <v>0.05</v>
      </c>
      <c r="BA274">
        <f t="shared" si="304"/>
        <v>5.000000000000001E-2</v>
      </c>
      <c r="BB274">
        <f t="shared" si="310"/>
        <v>2.5000000000000006E-4</v>
      </c>
      <c r="BC274">
        <f t="shared" si="305"/>
        <v>2.5000000000000006E-4</v>
      </c>
      <c r="BD274">
        <f t="shared" si="306"/>
        <v>2.5000000000000006E-4</v>
      </c>
      <c r="BE274">
        <f t="shared" si="307"/>
        <v>23.765381639326026</v>
      </c>
      <c r="BF274">
        <f t="shared" si="308"/>
        <v>15.735638654340196</v>
      </c>
      <c r="BG274">
        <f t="shared" si="309"/>
        <v>6.9606425504019702</v>
      </c>
      <c r="BH274">
        <f t="shared" si="311"/>
        <v>807.14363972569811</v>
      </c>
      <c r="BI274">
        <f t="shared" si="312"/>
        <v>81.550624085309664</v>
      </c>
      <c r="BJ274">
        <f t="shared" si="313"/>
        <v>6.8157988708838149</v>
      </c>
      <c r="BK274" s="7">
        <f t="shared" si="314"/>
        <v>2.4170766183549824E-2</v>
      </c>
      <c r="BL274" s="8">
        <f>BL$3*temperature!$I384+BL$4*temperature!$I384^2+BL$5*temperature!$I384^6</f>
        <v>-69.036975147639879</v>
      </c>
      <c r="BM274" s="8">
        <f>BM$3*temperature!$I384+BM$4*temperature!$I384^2+BM$5*temperature!$I384^6</f>
        <v>-56.288055620710246</v>
      </c>
      <c r="BN274" s="8">
        <f>BN$3*temperature!$I384+BN$4*temperature!$I384^2+BN$5*temperature!$I384^6</f>
        <v>-46.351901175037668</v>
      </c>
      <c r="BO274" s="8"/>
      <c r="BP274" s="8"/>
      <c r="BQ274" s="8"/>
    </row>
    <row r="275" spans="1:69" x14ac:dyDescent="0.3">
      <c r="A275">
        <f t="shared" si="261"/>
        <v>2229</v>
      </c>
      <c r="B275" s="4">
        <f t="shared" si="262"/>
        <v>1165.4045970269151</v>
      </c>
      <c r="C275" s="4">
        <f t="shared" si="263"/>
        <v>2964.164506562352</v>
      </c>
      <c r="D275" s="4">
        <f t="shared" si="264"/>
        <v>4369.9400879992081</v>
      </c>
      <c r="E275" s="11">
        <f t="shared" si="265"/>
        <v>5.4337234394728134E-8</v>
      </c>
      <c r="F275" s="11">
        <f t="shared" si="266"/>
        <v>1.0704799536698424E-7</v>
      </c>
      <c r="G275" s="11">
        <f t="shared" si="267"/>
        <v>2.1853467461560036E-7</v>
      </c>
      <c r="H275" s="4">
        <f t="shared" si="268"/>
        <v>94187.626564883627</v>
      </c>
      <c r="I275" s="4">
        <f t="shared" si="269"/>
        <v>62752.918394447646</v>
      </c>
      <c r="J275" s="4">
        <f t="shared" si="270"/>
        <v>27817.236731927584</v>
      </c>
      <c r="K275" s="4">
        <f t="shared" si="271"/>
        <v>80819.679967941949</v>
      </c>
      <c r="L275" s="4">
        <f t="shared" si="272"/>
        <v>21170.524866457043</v>
      </c>
      <c r="M275" s="4">
        <f t="shared" si="273"/>
        <v>6365.5876675105173</v>
      </c>
      <c r="N275" s="11">
        <f t="shared" si="274"/>
        <v>-9.1930473027752591E-3</v>
      </c>
      <c r="O275" s="11">
        <f t="shared" si="275"/>
        <v>-3.0129527096477426E-3</v>
      </c>
      <c r="P275" s="11">
        <f t="shared" si="276"/>
        <v>-9.1010091835130869E-4</v>
      </c>
      <c r="Q275" s="4">
        <f t="shared" si="277"/>
        <v>1246.5020008358465</v>
      </c>
      <c r="R275" s="4">
        <f t="shared" si="278"/>
        <v>2568.8846038092706</v>
      </c>
      <c r="S275" s="4">
        <f t="shared" si="279"/>
        <v>2142.0860764483441</v>
      </c>
      <c r="T275" s="4">
        <f t="shared" si="280"/>
        <v>13.234243671881472</v>
      </c>
      <c r="U275" s="4">
        <f t="shared" si="281"/>
        <v>40.936496174759014</v>
      </c>
      <c r="V275" s="4">
        <f t="shared" si="282"/>
        <v>77.005710419458666</v>
      </c>
      <c r="W275" s="11">
        <f t="shared" si="283"/>
        <v>-1.0734613539272964E-2</v>
      </c>
      <c r="X275" s="11">
        <f t="shared" si="284"/>
        <v>-1.217998157191269E-2</v>
      </c>
      <c r="Y275" s="11">
        <f t="shared" si="285"/>
        <v>-9.7425357312937999E-3</v>
      </c>
      <c r="Z275" s="4">
        <f t="shared" si="298"/>
        <v>1149.7932007354727</v>
      </c>
      <c r="AA275" s="4">
        <f t="shared" si="299"/>
        <v>7603.6847938394221</v>
      </c>
      <c r="AB275" s="4">
        <f t="shared" si="300"/>
        <v>40811.772813067975</v>
      </c>
      <c r="AC275" s="12">
        <f t="shared" si="286"/>
        <v>0.95171087888014039</v>
      </c>
      <c r="AD275" s="12">
        <f t="shared" si="287"/>
        <v>3.068479947656038</v>
      </c>
      <c r="AE275" s="12">
        <f t="shared" si="288"/>
        <v>19.8416472612356</v>
      </c>
      <c r="AF275" s="11">
        <f t="shared" si="289"/>
        <v>-4.0504037456468023E-3</v>
      </c>
      <c r="AG275" s="11">
        <f t="shared" si="290"/>
        <v>2.9673830763510267E-4</v>
      </c>
      <c r="AH275" s="11">
        <f t="shared" si="291"/>
        <v>9.7937136394747881E-3</v>
      </c>
      <c r="AI275" s="1">
        <f t="shared" si="255"/>
        <v>206091.42931469798</v>
      </c>
      <c r="AJ275" s="1">
        <f t="shared" si="256"/>
        <v>129046.67464374666</v>
      </c>
      <c r="AK275" s="1">
        <f t="shared" si="257"/>
        <v>56040.106300551022</v>
      </c>
      <c r="AL275" s="10">
        <f t="shared" si="292"/>
        <v>92.791437236844857</v>
      </c>
      <c r="AM275" s="10">
        <f t="shared" si="293"/>
        <v>22.783007473230935</v>
      </c>
      <c r="AN275" s="10">
        <f t="shared" si="294"/>
        <v>7.1265921040865488</v>
      </c>
      <c r="AO275" s="7">
        <f t="shared" si="295"/>
        <v>2.2825478284275343E-3</v>
      </c>
      <c r="AP275" s="7">
        <f t="shared" si="296"/>
        <v>2.8754082497421353E-3</v>
      </c>
      <c r="AQ275" s="7">
        <f t="shared" si="297"/>
        <v>2.6083580850988801E-3</v>
      </c>
      <c r="AR275" s="1">
        <f t="shared" si="301"/>
        <v>94187.626564883627</v>
      </c>
      <c r="AS275" s="1">
        <f t="shared" si="302"/>
        <v>62752.918394447646</v>
      </c>
      <c r="AT275" s="1">
        <f t="shared" si="303"/>
        <v>27817.236731927584</v>
      </c>
      <c r="AU275" s="1">
        <f t="shared" si="258"/>
        <v>18837.525312976726</v>
      </c>
      <c r="AV275" s="1">
        <f t="shared" si="259"/>
        <v>12550.58367888953</v>
      </c>
      <c r="AW275" s="1">
        <f t="shared" si="260"/>
        <v>5563.4473463855174</v>
      </c>
      <c r="AX275">
        <v>0.05</v>
      </c>
      <c r="AY275">
        <v>0.05</v>
      </c>
      <c r="AZ275">
        <v>0.05</v>
      </c>
      <c r="BA275">
        <f t="shared" si="304"/>
        <v>5.000000000000001E-2</v>
      </c>
      <c r="BB275">
        <f t="shared" si="310"/>
        <v>2.5000000000000006E-4</v>
      </c>
      <c r="BC275">
        <f t="shared" si="305"/>
        <v>2.5000000000000006E-4</v>
      </c>
      <c r="BD275">
        <f t="shared" si="306"/>
        <v>2.5000000000000006E-4</v>
      </c>
      <c r="BE275">
        <f t="shared" si="307"/>
        <v>23.546906641220911</v>
      </c>
      <c r="BF275">
        <f t="shared" si="308"/>
        <v>15.688229598611915</v>
      </c>
      <c r="BG275">
        <f t="shared" si="309"/>
        <v>6.9543091829818975</v>
      </c>
      <c r="BH275">
        <f t="shared" si="311"/>
        <v>819.17014733289363</v>
      </c>
      <c r="BI275">
        <f t="shared" si="312"/>
        <v>82.529615700654347</v>
      </c>
      <c r="BJ275">
        <f t="shared" si="313"/>
        <v>6.8159834318739714</v>
      </c>
      <c r="BK275" s="7">
        <f t="shared" si="314"/>
        <v>2.4140875233133768E-2</v>
      </c>
      <c r="BL275" s="8">
        <f>BL$3*temperature!$I385+BL$4*temperature!$I385^2+BL$5*temperature!$I385^6</f>
        <v>-69.339523938845758</v>
      </c>
      <c r="BM275" s="8">
        <f>BM$3*temperature!$I385+BM$4*temperature!$I385^2+BM$5*temperature!$I385^6</f>
        <v>-56.520506769268842</v>
      </c>
      <c r="BN275" s="8">
        <f>BN$3*temperature!$I385+BN$4*temperature!$I385^2+BN$5*temperature!$I385^6</f>
        <v>-46.53185045383573</v>
      </c>
      <c r="BO275" s="8"/>
      <c r="BP275" s="8"/>
      <c r="BQ275" s="8"/>
    </row>
    <row r="276" spans="1:69" x14ac:dyDescent="0.3">
      <c r="A276">
        <f t="shared" si="261"/>
        <v>2230</v>
      </c>
      <c r="B276" s="4">
        <f t="shared" si="262"/>
        <v>1165.4046571855347</v>
      </c>
      <c r="C276" s="4">
        <f t="shared" si="263"/>
        <v>2964.1648080048267</v>
      </c>
      <c r="D276" s="4">
        <f t="shared" si="264"/>
        <v>4369.9409952334718</v>
      </c>
      <c r="E276" s="11">
        <f t="shared" si="265"/>
        <v>5.1620372674991723E-8</v>
      </c>
      <c r="F276" s="11">
        <f t="shared" si="266"/>
        <v>1.0169559559863502E-7</v>
      </c>
      <c r="G276" s="11">
        <f t="shared" si="267"/>
        <v>2.0760794088482034E-7</v>
      </c>
      <c r="H276" s="4">
        <f t="shared" si="268"/>
        <v>93316.041614920614</v>
      </c>
      <c r="I276" s="4">
        <f t="shared" si="269"/>
        <v>62562.321875710215</v>
      </c>
      <c r="J276" s="4">
        <f t="shared" si="270"/>
        <v>27791.457510070457</v>
      </c>
      <c r="K276" s="4">
        <f t="shared" si="271"/>
        <v>80071.793981225288</v>
      </c>
      <c r="L276" s="4">
        <f t="shared" si="272"/>
        <v>21106.222470072706</v>
      </c>
      <c r="M276" s="4">
        <f t="shared" si="273"/>
        <v>6359.6871308752416</v>
      </c>
      <c r="N276" s="11">
        <f t="shared" si="274"/>
        <v>-9.2537608044639397E-3</v>
      </c>
      <c r="O276" s="11">
        <f t="shared" si="275"/>
        <v>-3.0373548501964054E-3</v>
      </c>
      <c r="P276" s="11">
        <f t="shared" si="276"/>
        <v>-9.2694295381268166E-4</v>
      </c>
      <c r="Q276" s="4">
        <f t="shared" si="277"/>
        <v>1221.7103372449312</v>
      </c>
      <c r="R276" s="4">
        <f t="shared" si="278"/>
        <v>2529.8883155380854</v>
      </c>
      <c r="S276" s="4">
        <f t="shared" si="279"/>
        <v>2119.2509193843057</v>
      </c>
      <c r="T276" s="4">
        <f t="shared" si="280"/>
        <v>13.092179180579256</v>
      </c>
      <c r="U276" s="4">
        <f t="shared" si="281"/>
        <v>40.437890405731778</v>
      </c>
      <c r="V276" s="4">
        <f t="shared" si="282"/>
        <v>76.255479534183422</v>
      </c>
      <c r="W276" s="11">
        <f t="shared" si="283"/>
        <v>-1.0734613539272964E-2</v>
      </c>
      <c r="X276" s="11">
        <f t="shared" si="284"/>
        <v>-1.217998157191269E-2</v>
      </c>
      <c r="Y276" s="11">
        <f t="shared" si="285"/>
        <v>-9.7425357312937999E-3</v>
      </c>
      <c r="Z276" s="4">
        <f t="shared" si="298"/>
        <v>1122.4292581273655</v>
      </c>
      <c r="AA276" s="4">
        <f t="shared" si="299"/>
        <v>7490.6644576092503</v>
      </c>
      <c r="AB276" s="4">
        <f t="shared" si="300"/>
        <v>40772.835115705515</v>
      </c>
      <c r="AC276" s="12">
        <f t="shared" si="286"/>
        <v>0.94785606557155144</v>
      </c>
      <c r="AD276" s="12">
        <f t="shared" si="287"/>
        <v>3.0693904832027177</v>
      </c>
      <c r="AE276" s="12">
        <f t="shared" si="288"/>
        <v>20.035970672647611</v>
      </c>
      <c r="AF276" s="11">
        <f t="shared" si="289"/>
        <v>-4.0504037456468023E-3</v>
      </c>
      <c r="AG276" s="11">
        <f t="shared" si="290"/>
        <v>2.9673830763510267E-4</v>
      </c>
      <c r="AH276" s="11">
        <f t="shared" si="291"/>
        <v>9.7937136394747881E-3</v>
      </c>
      <c r="AI276" s="1">
        <f t="shared" si="255"/>
        <v>204319.81169620491</v>
      </c>
      <c r="AJ276" s="1">
        <f t="shared" si="256"/>
        <v>128692.59085826152</v>
      </c>
      <c r="AK276" s="1">
        <f t="shared" si="257"/>
        <v>55999.543016881442</v>
      </c>
      <c r="AL276" s="10">
        <f t="shared" si="292"/>
        <v>93.001120121470876</v>
      </c>
      <c r="AM276" s="10">
        <f t="shared" si="293"/>
        <v>22.847862816396976</v>
      </c>
      <c r="AN276" s="10">
        <f t="shared" si="294"/>
        <v>7.144994921179106</v>
      </c>
      <c r="AO276" s="7">
        <f t="shared" si="295"/>
        <v>2.259722350143259E-3</v>
      </c>
      <c r="AP276" s="7">
        <f t="shared" si="296"/>
        <v>2.8466541672447138E-3</v>
      </c>
      <c r="AQ276" s="7">
        <f t="shared" si="297"/>
        <v>2.5822745042478911E-3</v>
      </c>
      <c r="AR276" s="1">
        <f t="shared" si="301"/>
        <v>93316.041614920614</v>
      </c>
      <c r="AS276" s="1">
        <f t="shared" si="302"/>
        <v>62562.321875710215</v>
      </c>
      <c r="AT276" s="1">
        <f t="shared" si="303"/>
        <v>27791.457510070457</v>
      </c>
      <c r="AU276" s="1">
        <f t="shared" si="258"/>
        <v>18663.208322984123</v>
      </c>
      <c r="AV276" s="1">
        <f t="shared" si="259"/>
        <v>12512.464375142044</v>
      </c>
      <c r="AW276" s="1">
        <f t="shared" si="260"/>
        <v>5558.2915020140917</v>
      </c>
      <c r="AX276">
        <v>0.05</v>
      </c>
      <c r="AY276">
        <v>0.05</v>
      </c>
      <c r="AZ276">
        <v>0.05</v>
      </c>
      <c r="BA276">
        <f t="shared" si="304"/>
        <v>0.05</v>
      </c>
      <c r="BB276">
        <f t="shared" si="310"/>
        <v>2.5000000000000006E-4</v>
      </c>
      <c r="BC276">
        <f t="shared" si="305"/>
        <v>2.5000000000000006E-4</v>
      </c>
      <c r="BD276">
        <f t="shared" si="306"/>
        <v>2.5000000000000006E-4</v>
      </c>
      <c r="BE276">
        <f t="shared" si="307"/>
        <v>23.329010403730159</v>
      </c>
      <c r="BF276">
        <f t="shared" si="308"/>
        <v>15.640580468927558</v>
      </c>
      <c r="BG276">
        <f t="shared" si="309"/>
        <v>6.9478643775176163</v>
      </c>
      <c r="BH276">
        <f t="shared" si="311"/>
        <v>831.3757053215711</v>
      </c>
      <c r="BI276">
        <f t="shared" si="312"/>
        <v>83.520390253440681</v>
      </c>
      <c r="BJ276">
        <f t="shared" si="313"/>
        <v>6.8161699894558749</v>
      </c>
      <c r="BK276" s="7">
        <f t="shared" si="314"/>
        <v>2.4111273152104457E-2</v>
      </c>
      <c r="BL276" s="8">
        <f>BL$3*temperature!$I386+BL$4*temperature!$I386^2+BL$5*temperature!$I386^6</f>
        <v>-69.639924032855447</v>
      </c>
      <c r="BM276" s="8">
        <f>BM$3*temperature!$I386+BM$4*temperature!$I386^2+BM$5*temperature!$I386^6</f>
        <v>-56.751288740218961</v>
      </c>
      <c r="BN276" s="8">
        <f>BN$3*temperature!$I386+BN$4*temperature!$I386^2+BN$5*temperature!$I386^6</f>
        <v>-46.710491892185871</v>
      </c>
      <c r="BO276" s="8"/>
      <c r="BP276" s="8"/>
      <c r="BQ276" s="8"/>
    </row>
    <row r="277" spans="1:69" x14ac:dyDescent="0.3">
      <c r="A277">
        <f t="shared" si="261"/>
        <v>2231</v>
      </c>
      <c r="B277" s="4">
        <f t="shared" si="262"/>
        <v>1165.4047143362263</v>
      </c>
      <c r="C277" s="4">
        <f t="shared" si="263"/>
        <v>2964.165094375207</v>
      </c>
      <c r="D277" s="4">
        <f t="shared" si="264"/>
        <v>4369.9418571062006</v>
      </c>
      <c r="E277" s="11">
        <f t="shared" si="265"/>
        <v>4.9039354041242134E-8</v>
      </c>
      <c r="F277" s="11">
        <f t="shared" si="266"/>
        <v>9.6610815818703263E-8</v>
      </c>
      <c r="G277" s="11">
        <f t="shared" si="267"/>
        <v>1.972275438405793E-7</v>
      </c>
      <c r="H277" s="4">
        <f t="shared" si="268"/>
        <v>92446.83846778459</v>
      </c>
      <c r="I277" s="4">
        <f t="shared" si="269"/>
        <v>62370.799443111828</v>
      </c>
      <c r="J277" s="4">
        <f t="shared" si="270"/>
        <v>27765.241740965626</v>
      </c>
      <c r="K277" s="4">
        <f t="shared" si="271"/>
        <v>79325.952032413959</v>
      </c>
      <c r="L277" s="4">
        <f t="shared" si="272"/>
        <v>21041.607824566356</v>
      </c>
      <c r="M277" s="4">
        <f t="shared" si="273"/>
        <v>6353.6867649200076</v>
      </c>
      <c r="N277" s="11">
        <f t="shared" si="274"/>
        <v>-9.3146651489562915E-3</v>
      </c>
      <c r="O277" s="11">
        <f t="shared" si="275"/>
        <v>-3.0614026549738993E-3</v>
      </c>
      <c r="P277" s="11">
        <f t="shared" si="276"/>
        <v>-9.4350018039457417E-4</v>
      </c>
      <c r="Q277" s="4">
        <f t="shared" si="277"/>
        <v>1197.3381429327383</v>
      </c>
      <c r="R277" s="4">
        <f t="shared" si="278"/>
        <v>2491.4238904085014</v>
      </c>
      <c r="S277" s="4">
        <f t="shared" si="279"/>
        <v>2096.6244217988237</v>
      </c>
      <c r="T277" s="4">
        <f t="shared" si="280"/>
        <v>12.951639696688822</v>
      </c>
      <c r="U277" s="4">
        <f t="shared" si="281"/>
        <v>39.945357645782941</v>
      </c>
      <c r="V277" s="4">
        <f t="shared" si="282"/>
        <v>75.512557800114692</v>
      </c>
      <c r="W277" s="11">
        <f t="shared" si="283"/>
        <v>-1.0734613539272964E-2</v>
      </c>
      <c r="X277" s="11">
        <f t="shared" si="284"/>
        <v>-1.217998157191269E-2</v>
      </c>
      <c r="Y277" s="11">
        <f t="shared" si="285"/>
        <v>-9.7425357312937999E-3</v>
      </c>
      <c r="Z277" s="4">
        <f t="shared" si="298"/>
        <v>1095.6494053227007</v>
      </c>
      <c r="AA277" s="4">
        <f t="shared" si="299"/>
        <v>7379.1433882677065</v>
      </c>
      <c r="AB277" s="4">
        <f t="shared" si="300"/>
        <v>40733.247455634177</v>
      </c>
      <c r="AC277" s="12">
        <f t="shared" si="286"/>
        <v>0.94401686581322641</v>
      </c>
      <c r="AD277" s="12">
        <f t="shared" si="287"/>
        <v>3.0703012889401746</v>
      </c>
      <c r="AE277" s="12">
        <f t="shared" si="288"/>
        <v>20.232197231904436</v>
      </c>
      <c r="AF277" s="11">
        <f t="shared" si="289"/>
        <v>-4.0504037456468023E-3</v>
      </c>
      <c r="AG277" s="11">
        <f t="shared" si="290"/>
        <v>2.9673830763510267E-4</v>
      </c>
      <c r="AH277" s="11">
        <f t="shared" si="291"/>
        <v>9.7937136394747881E-3</v>
      </c>
      <c r="AI277" s="1">
        <f t="shared" si="255"/>
        <v>202551.03884956852</v>
      </c>
      <c r="AJ277" s="1">
        <f t="shared" si="256"/>
        <v>128335.79614757741</v>
      </c>
      <c r="AK277" s="1">
        <f t="shared" si="257"/>
        <v>55957.880217207392</v>
      </c>
      <c r="AL277" s="10">
        <f t="shared" si="292"/>
        <v>93.209175264100452</v>
      </c>
      <c r="AM277" s="10">
        <f t="shared" si="293"/>
        <v>22.912252380656916</v>
      </c>
      <c r="AN277" s="10">
        <f t="shared" si="294"/>
        <v>7.1632607560148678</v>
      </c>
      <c r="AO277" s="7">
        <f t="shared" si="295"/>
        <v>2.2371251266418263E-3</v>
      </c>
      <c r="AP277" s="7">
        <f t="shared" si="296"/>
        <v>2.8181876255722665E-3</v>
      </c>
      <c r="AQ277" s="7">
        <f t="shared" si="297"/>
        <v>2.556451759205412E-3</v>
      </c>
      <c r="AR277" s="1">
        <f t="shared" si="301"/>
        <v>92446.83846778459</v>
      </c>
      <c r="AS277" s="1">
        <f t="shared" si="302"/>
        <v>62370.799443111828</v>
      </c>
      <c r="AT277" s="1">
        <f t="shared" si="303"/>
        <v>27765.241740965626</v>
      </c>
      <c r="AU277" s="1">
        <f t="shared" si="258"/>
        <v>18489.36769355692</v>
      </c>
      <c r="AV277" s="1">
        <f t="shared" si="259"/>
        <v>12474.159888622366</v>
      </c>
      <c r="AW277" s="1">
        <f t="shared" si="260"/>
        <v>5553.048348193126</v>
      </c>
      <c r="AX277">
        <v>0.05</v>
      </c>
      <c r="AY277">
        <v>0.05</v>
      </c>
      <c r="AZ277">
        <v>0.05</v>
      </c>
      <c r="BA277">
        <f t="shared" si="304"/>
        <v>0.05</v>
      </c>
      <c r="BB277">
        <f t="shared" si="310"/>
        <v>2.5000000000000006E-4</v>
      </c>
      <c r="BC277">
        <f t="shared" si="305"/>
        <v>2.5000000000000006E-4</v>
      </c>
      <c r="BD277">
        <f t="shared" si="306"/>
        <v>2.5000000000000006E-4</v>
      </c>
      <c r="BE277">
        <f t="shared" si="307"/>
        <v>23.111709616946154</v>
      </c>
      <c r="BF277">
        <f t="shared" si="308"/>
        <v>15.592699860777961</v>
      </c>
      <c r="BG277">
        <f t="shared" si="309"/>
        <v>6.9413104352414079</v>
      </c>
      <c r="BH277">
        <f t="shared" si="311"/>
        <v>843.76295937984219</v>
      </c>
      <c r="BI277">
        <f t="shared" si="312"/>
        <v>84.523089146467612</v>
      </c>
      <c r="BJ277">
        <f t="shared" si="313"/>
        <v>6.8163584971237485</v>
      </c>
      <c r="BK277" s="7">
        <f t="shared" si="314"/>
        <v>2.4081949681924647E-2</v>
      </c>
      <c r="BL277" s="8">
        <f>BL$3*temperature!$I387+BL$4*temperature!$I387^2+BL$5*temperature!$I387^6</f>
        <v>-69.9381938629692</v>
      </c>
      <c r="BM277" s="8">
        <f>BM$3*temperature!$I387+BM$4*temperature!$I387^2+BM$5*temperature!$I387^6</f>
        <v>-56.980416195560579</v>
      </c>
      <c r="BN277" s="8">
        <f>BN$3*temperature!$I387+BN$4*temperature!$I387^2+BN$5*temperature!$I387^6</f>
        <v>-46.887837267834762</v>
      </c>
      <c r="BO277" s="8"/>
      <c r="BP277" s="8"/>
      <c r="BQ277" s="8"/>
    </row>
    <row r="278" spans="1:69" x14ac:dyDescent="0.3">
      <c r="A278">
        <f t="shared" si="261"/>
        <v>2232</v>
      </c>
      <c r="B278" s="4">
        <f t="shared" si="262"/>
        <v>1165.4047686293861</v>
      </c>
      <c r="C278" s="4">
        <f t="shared" si="263"/>
        <v>2964.1653664270943</v>
      </c>
      <c r="D278" s="4">
        <f t="shared" si="264"/>
        <v>4369.9426758854543</v>
      </c>
      <c r="E278" s="11">
        <f t="shared" si="265"/>
        <v>4.6587386339180026E-8</v>
      </c>
      <c r="F278" s="11">
        <f t="shared" si="266"/>
        <v>9.1780275027768093E-8</v>
      </c>
      <c r="G278" s="11">
        <f t="shared" si="267"/>
        <v>1.8736616664855034E-7</v>
      </c>
      <c r="H278" s="4">
        <f t="shared" si="268"/>
        <v>91580.081394878594</v>
      </c>
      <c r="I278" s="4">
        <f t="shared" si="269"/>
        <v>62178.384677782677</v>
      </c>
      <c r="J278" s="4">
        <f t="shared" si="270"/>
        <v>27738.598435403001</v>
      </c>
      <c r="K278" s="4">
        <f t="shared" si="271"/>
        <v>78582.209254716247</v>
      </c>
      <c r="L278" s="4">
        <f t="shared" si="272"/>
        <v>20976.692252743786</v>
      </c>
      <c r="M278" s="4">
        <f t="shared" si="273"/>
        <v>6347.5886282152433</v>
      </c>
      <c r="N278" s="11">
        <f t="shared" si="274"/>
        <v>-9.3757813003467749E-3</v>
      </c>
      <c r="O278" s="11">
        <f t="shared" si="275"/>
        <v>-3.0851051100182492E-3</v>
      </c>
      <c r="P278" s="11">
        <f t="shared" si="276"/>
        <v>-9.597792479215661E-4</v>
      </c>
      <c r="Q278" s="4">
        <f t="shared" si="277"/>
        <v>1173.3797613495435</v>
      </c>
      <c r="R278" s="4">
        <f t="shared" si="278"/>
        <v>2453.4859329896608</v>
      </c>
      <c r="S278" s="4">
        <f t="shared" si="279"/>
        <v>2074.2056803511437</v>
      </c>
      <c r="T278" s="4">
        <f t="shared" si="280"/>
        <v>12.812608849844962</v>
      </c>
      <c r="U278" s="4">
        <f t="shared" si="281"/>
        <v>39.458823925773842</v>
      </c>
      <c r="V278" s="4">
        <f t="shared" si="282"/>
        <v>74.77687400758569</v>
      </c>
      <c r="W278" s="11">
        <f t="shared" si="283"/>
        <v>-1.0734613539272964E-2</v>
      </c>
      <c r="X278" s="11">
        <f t="shared" si="284"/>
        <v>-1.217998157191269E-2</v>
      </c>
      <c r="Y278" s="11">
        <f t="shared" si="285"/>
        <v>-9.7425357312937999E-3</v>
      </c>
      <c r="Z278" s="4">
        <f t="shared" si="298"/>
        <v>1069.442739695249</v>
      </c>
      <c r="AA278" s="4">
        <f t="shared" si="299"/>
        <v>7269.1072656233519</v>
      </c>
      <c r="AB278" s="4">
        <f t="shared" si="300"/>
        <v>40693.02341017624</v>
      </c>
      <c r="AC278" s="12">
        <f t="shared" si="286"/>
        <v>0.94019321636398279</v>
      </c>
      <c r="AD278" s="12">
        <f t="shared" si="287"/>
        <v>3.0712123649485847</v>
      </c>
      <c r="AE278" s="12">
        <f t="shared" si="288"/>
        <v>20.430345577891082</v>
      </c>
      <c r="AF278" s="11">
        <f t="shared" si="289"/>
        <v>-4.0504037456468023E-3</v>
      </c>
      <c r="AG278" s="11">
        <f t="shared" si="290"/>
        <v>2.9673830763510267E-4</v>
      </c>
      <c r="AH278" s="11">
        <f t="shared" si="291"/>
        <v>9.7937136394747881E-3</v>
      </c>
      <c r="AI278" s="1">
        <f t="shared" si="255"/>
        <v>200785.30265816857</v>
      </c>
      <c r="AJ278" s="1">
        <f t="shared" si="256"/>
        <v>127976.37642144204</v>
      </c>
      <c r="AK278" s="1">
        <f t="shared" si="257"/>
        <v>55915.14054367978</v>
      </c>
      <c r="AL278" s="10">
        <f t="shared" si="292"/>
        <v>93.41561064623717</v>
      </c>
      <c r="AM278" s="10">
        <f t="shared" si="293"/>
        <v>22.976177696528744</v>
      </c>
      <c r="AN278" s="10">
        <f t="shared" si="294"/>
        <v>7.1813901612706159</v>
      </c>
      <c r="AO278" s="7">
        <f t="shared" si="295"/>
        <v>2.2147538753754079E-3</v>
      </c>
      <c r="AP278" s="7">
        <f t="shared" si="296"/>
        <v>2.7900057493165436E-3</v>
      </c>
      <c r="AQ278" s="7">
        <f t="shared" si="297"/>
        <v>2.5308872416133577E-3</v>
      </c>
      <c r="AR278" s="1">
        <f t="shared" si="301"/>
        <v>91580.081394878594</v>
      </c>
      <c r="AS278" s="1">
        <f t="shared" si="302"/>
        <v>62178.384677782677</v>
      </c>
      <c r="AT278" s="1">
        <f t="shared" si="303"/>
        <v>27738.598435403001</v>
      </c>
      <c r="AU278" s="1">
        <f t="shared" si="258"/>
        <v>18316.01627897572</v>
      </c>
      <c r="AV278" s="1">
        <f t="shared" si="259"/>
        <v>12435.676935556536</v>
      </c>
      <c r="AW278" s="1">
        <f t="shared" si="260"/>
        <v>5547.7196870806001</v>
      </c>
      <c r="AX278">
        <v>0.05</v>
      </c>
      <c r="AY278">
        <v>0.05</v>
      </c>
      <c r="AZ278">
        <v>0.05</v>
      </c>
      <c r="BA278">
        <f t="shared" si="304"/>
        <v>4.9999999999999996E-2</v>
      </c>
      <c r="BB278">
        <f t="shared" si="310"/>
        <v>2.5000000000000006E-4</v>
      </c>
      <c r="BC278">
        <f t="shared" si="305"/>
        <v>2.5000000000000006E-4</v>
      </c>
      <c r="BD278">
        <f t="shared" si="306"/>
        <v>2.5000000000000006E-4</v>
      </c>
      <c r="BE278">
        <f t="shared" si="307"/>
        <v>22.895020348719655</v>
      </c>
      <c r="BF278">
        <f t="shared" si="308"/>
        <v>15.544596169445672</v>
      </c>
      <c r="BG278">
        <f t="shared" si="309"/>
        <v>6.9346496088507514</v>
      </c>
      <c r="BH278">
        <f t="shared" si="311"/>
        <v>856.33459366861928</v>
      </c>
      <c r="BI278">
        <f t="shared" si="312"/>
        <v>85.537855483070345</v>
      </c>
      <c r="BJ278">
        <f t="shared" si="313"/>
        <v>6.8165489095770466</v>
      </c>
      <c r="BK278" s="7">
        <f t="shared" si="314"/>
        <v>2.4052894780462991E-2</v>
      </c>
      <c r="BL278" s="8">
        <f>BL$3*temperature!$I388+BL$4*temperature!$I388^2+BL$5*temperature!$I388^6</f>
        <v>-70.234351901667623</v>
      </c>
      <c r="BM278" s="8">
        <f>BM$3*temperature!$I388+BM$4*temperature!$I388^2+BM$5*temperature!$I388^6</f>
        <v>-57.207903814387024</v>
      </c>
      <c r="BN278" s="8">
        <f>BN$3*temperature!$I388+BN$4*temperature!$I388^2+BN$5*temperature!$I388^6</f>
        <v>-47.06389836063228</v>
      </c>
      <c r="BO278" s="8"/>
      <c r="BP278" s="8"/>
      <c r="BQ278" s="8"/>
    </row>
    <row r="279" spans="1:69" x14ac:dyDescent="0.3">
      <c r="A279">
        <f t="shared" si="261"/>
        <v>2233</v>
      </c>
      <c r="B279" s="4">
        <f t="shared" si="262"/>
        <v>1165.4048202078902</v>
      </c>
      <c r="C279" s="4">
        <f t="shared" si="263"/>
        <v>2964.1656248764116</v>
      </c>
      <c r="D279" s="4">
        <f t="shared" si="264"/>
        <v>4369.9434537258912</v>
      </c>
      <c r="E279" s="11">
        <f t="shared" si="265"/>
        <v>4.4258017022221023E-8</v>
      </c>
      <c r="F279" s="11">
        <f t="shared" si="266"/>
        <v>8.7191261276379687E-8</v>
      </c>
      <c r="G279" s="11">
        <f t="shared" si="267"/>
        <v>1.7799785831612283E-7</v>
      </c>
      <c r="H279" s="4">
        <f t="shared" si="268"/>
        <v>90715.83224979548</v>
      </c>
      <c r="I279" s="4">
        <f t="shared" si="269"/>
        <v>61985.110377091165</v>
      </c>
      <c r="J279" s="4">
        <f t="shared" si="270"/>
        <v>27711.536414437858</v>
      </c>
      <c r="K279" s="4">
        <f t="shared" si="271"/>
        <v>77840.618707594826</v>
      </c>
      <c r="L279" s="4">
        <f t="shared" si="272"/>
        <v>20911.486813317184</v>
      </c>
      <c r="M279" s="4">
        <f t="shared" si="273"/>
        <v>6341.3947360830298</v>
      </c>
      <c r="N279" s="11">
        <f t="shared" si="274"/>
        <v>-9.4371302888371922E-3</v>
      </c>
      <c r="O279" s="11">
        <f t="shared" si="275"/>
        <v>-3.1084709944234623E-3</v>
      </c>
      <c r="P279" s="11">
        <f t="shared" si="276"/>
        <v>-9.7578663253028441E-4</v>
      </c>
      <c r="Q279" s="4">
        <f t="shared" si="277"/>
        <v>1149.8295642803362</v>
      </c>
      <c r="R279" s="4">
        <f t="shared" si="278"/>
        <v>2416.0690320649892</v>
      </c>
      <c r="S279" s="4">
        <f t="shared" si="279"/>
        <v>2051.9937591893631</v>
      </c>
      <c r="T279" s="4">
        <f t="shared" si="280"/>
        <v>12.675070445412008</v>
      </c>
      <c r="U279" s="4">
        <f t="shared" si="281"/>
        <v>38.978216177508571</v>
      </c>
      <c r="V279" s="4">
        <f t="shared" si="282"/>
        <v>74.048357640692331</v>
      </c>
      <c r="W279" s="11">
        <f t="shared" si="283"/>
        <v>-1.0734613539272964E-2</v>
      </c>
      <c r="X279" s="11">
        <f t="shared" si="284"/>
        <v>-1.217998157191269E-2</v>
      </c>
      <c r="Y279" s="11">
        <f t="shared" si="285"/>
        <v>-9.7425357312937999E-3</v>
      </c>
      <c r="Z279" s="4">
        <f t="shared" si="298"/>
        <v>1043.7985079002915</v>
      </c>
      <c r="AA279" s="4">
        <f t="shared" si="299"/>
        <v>7160.5416945936031</v>
      </c>
      <c r="AB279" s="4">
        <f t="shared" si="300"/>
        <v>40652.176269739284</v>
      </c>
      <c r="AC279" s="12">
        <f t="shared" si="286"/>
        <v>0.93638505423879037</v>
      </c>
      <c r="AD279" s="12">
        <f t="shared" si="287"/>
        <v>3.0721237113081474</v>
      </c>
      <c r="AE279" s="12">
        <f t="shared" si="288"/>
        <v>20.630434532036457</v>
      </c>
      <c r="AF279" s="11">
        <f t="shared" si="289"/>
        <v>-4.0504037456468023E-3</v>
      </c>
      <c r="AG279" s="11">
        <f t="shared" si="290"/>
        <v>2.9673830763510267E-4</v>
      </c>
      <c r="AH279" s="11">
        <f t="shared" si="291"/>
        <v>9.7937136394747881E-3</v>
      </c>
      <c r="AI279" s="1">
        <f t="shared" si="255"/>
        <v>199022.78867132743</v>
      </c>
      <c r="AJ279" s="1">
        <f t="shared" si="256"/>
        <v>127614.41571485437</v>
      </c>
      <c r="AK279" s="1">
        <f t="shared" si="257"/>
        <v>55871.346176392406</v>
      </c>
      <c r="AL279" s="10">
        <f t="shared" si="292"/>
        <v>93.620434306079474</v>
      </c>
      <c r="AM279" s="10">
        <f t="shared" si="293"/>
        <v>23.039640327720672</v>
      </c>
      <c r="AN279" s="10">
        <f t="shared" si="294"/>
        <v>7.1993836971194609</v>
      </c>
      <c r="AO279" s="7">
        <f t="shared" si="295"/>
        <v>2.1926063366216539E-3</v>
      </c>
      <c r="AP279" s="7">
        <f t="shared" si="296"/>
        <v>2.762105691823378E-3</v>
      </c>
      <c r="AQ279" s="7">
        <f t="shared" si="297"/>
        <v>2.5055783691972241E-3</v>
      </c>
      <c r="AR279" s="1">
        <f t="shared" si="301"/>
        <v>90715.83224979548</v>
      </c>
      <c r="AS279" s="1">
        <f t="shared" si="302"/>
        <v>61985.110377091165</v>
      </c>
      <c r="AT279" s="1">
        <f t="shared" si="303"/>
        <v>27711.536414437858</v>
      </c>
      <c r="AU279" s="1">
        <f t="shared" si="258"/>
        <v>18143.166449959095</v>
      </c>
      <c r="AV279" s="1">
        <f t="shared" si="259"/>
        <v>12397.022075418234</v>
      </c>
      <c r="AW279" s="1">
        <f t="shared" si="260"/>
        <v>5542.307282887572</v>
      </c>
      <c r="AX279">
        <v>0.05</v>
      </c>
      <c r="AY279">
        <v>0.05</v>
      </c>
      <c r="AZ279">
        <v>0.05</v>
      </c>
      <c r="BA279">
        <f t="shared" si="304"/>
        <v>4.9999999999999996E-2</v>
      </c>
      <c r="BB279">
        <f t="shared" si="310"/>
        <v>2.5000000000000006E-4</v>
      </c>
      <c r="BC279">
        <f t="shared" si="305"/>
        <v>2.5000000000000006E-4</v>
      </c>
      <c r="BD279">
        <f t="shared" si="306"/>
        <v>2.5000000000000006E-4</v>
      </c>
      <c r="BE279">
        <f t="shared" si="307"/>
        <v>22.678958062448874</v>
      </c>
      <c r="BF279">
        <f t="shared" si="308"/>
        <v>15.496277594272795</v>
      </c>
      <c r="BG279">
        <f t="shared" si="309"/>
        <v>6.9278841036094665</v>
      </c>
      <c r="BH279">
        <f t="shared" si="311"/>
        <v>869.09333135836494</v>
      </c>
      <c r="BI279">
        <f t="shared" si="312"/>
        <v>86.564834087750043</v>
      </c>
      <c r="BJ279">
        <f t="shared" si="313"/>
        <v>6.8167411827016524</v>
      </c>
      <c r="BK279" s="7">
        <f t="shared" si="314"/>
        <v>2.402409862109231E-2</v>
      </c>
      <c r="BL279" s="8">
        <f>BL$3*temperature!$I389+BL$4*temperature!$I389^2+BL$5*temperature!$I389^6</f>
        <v>-70.528416649218158</v>
      </c>
      <c r="BM279" s="8">
        <f>BM$3*temperature!$I389+BM$4*temperature!$I389^2+BM$5*temperature!$I389^6</f>
        <v>-57.433766284444346</v>
      </c>
      <c r="BN279" s="8">
        <f>BN$3*temperature!$I389+BN$4*temperature!$I389^2+BN$5*temperature!$I389^6</f>
        <v>-47.238686946265268</v>
      </c>
      <c r="BO279" s="8"/>
      <c r="BP279" s="8"/>
      <c r="BQ279" s="8"/>
    </row>
    <row r="280" spans="1:69" x14ac:dyDescent="0.3">
      <c r="A280">
        <f t="shared" si="261"/>
        <v>2234</v>
      </c>
      <c r="B280" s="4">
        <f t="shared" si="262"/>
        <v>1165.4048692074714</v>
      </c>
      <c r="C280" s="4">
        <f t="shared" si="263"/>
        <v>2964.1658704032839</v>
      </c>
      <c r="D280" s="4">
        <f t="shared" si="264"/>
        <v>4369.9441926744385</v>
      </c>
      <c r="E280" s="11">
        <f t="shared" si="265"/>
        <v>4.2045116171109967E-8</v>
      </c>
      <c r="F280" s="11">
        <f t="shared" si="266"/>
        <v>8.2831698212560695E-8</v>
      </c>
      <c r="G280" s="11">
        <f t="shared" si="267"/>
        <v>1.6909796540031667E-7</v>
      </c>
      <c r="H280" s="4">
        <f t="shared" si="268"/>
        <v>89854.15053837419</v>
      </c>
      <c r="I280" s="4">
        <f t="shared" si="269"/>
        <v>61791.008571616614</v>
      </c>
      <c r="J280" s="4">
        <f t="shared" si="270"/>
        <v>27684.064313757655</v>
      </c>
      <c r="K280" s="4">
        <f t="shared" si="271"/>
        <v>77101.23143683029</v>
      </c>
      <c r="L280" s="4">
        <f t="shared" si="272"/>
        <v>20846.002306615101</v>
      </c>
      <c r="M280" s="4">
        <f t="shared" si="273"/>
        <v>6335.107061588079</v>
      </c>
      <c r="N280" s="11">
        <f t="shared" si="274"/>
        <v>-9.498733219760469E-3</v>
      </c>
      <c r="O280" s="11">
        <f t="shared" si="275"/>
        <v>-3.1315088824951376E-3</v>
      </c>
      <c r="P280" s="11">
        <f t="shared" si="276"/>
        <v>-9.9152863946061487E-4</v>
      </c>
      <c r="Q280" s="4">
        <f t="shared" si="277"/>
        <v>1126.6819540001793</v>
      </c>
      <c r="R280" s="4">
        <f t="shared" si="278"/>
        <v>2379.1677642435102</v>
      </c>
      <c r="S280" s="4">
        <f t="shared" si="279"/>
        <v>2029.9876916228468</v>
      </c>
      <c r="T280" s="4">
        <f t="shared" si="280"/>
        <v>12.539008462597449</v>
      </c>
      <c r="U280" s="4">
        <f t="shared" si="281"/>
        <v>38.50346222276049</v>
      </c>
      <c r="V280" s="4">
        <f t="shared" si="282"/>
        <v>73.326938870534264</v>
      </c>
      <c r="W280" s="11">
        <f t="shared" si="283"/>
        <v>-1.0734613539272964E-2</v>
      </c>
      <c r="X280" s="11">
        <f t="shared" si="284"/>
        <v>-1.217998157191269E-2</v>
      </c>
      <c r="Y280" s="11">
        <f t="shared" si="285"/>
        <v>-9.7425357312937999E-3</v>
      </c>
      <c r="Z280" s="4">
        <f t="shared" si="298"/>
        <v>1018.7061063126807</v>
      </c>
      <c r="AA280" s="4">
        <f t="shared" si="299"/>
        <v>7053.4322161287828</v>
      </c>
      <c r="AB280" s="4">
        <f t="shared" si="300"/>
        <v>40610.719044334168</v>
      </c>
      <c r="AC280" s="12">
        <f t="shared" si="286"/>
        <v>0.9325923167077339</v>
      </c>
      <c r="AD280" s="12">
        <f t="shared" si="287"/>
        <v>3.0730353280990865</v>
      </c>
      <c r="AE280" s="12">
        <f t="shared" si="288"/>
        <v>20.832483100101154</v>
      </c>
      <c r="AF280" s="11">
        <f t="shared" si="289"/>
        <v>-4.0504037456468023E-3</v>
      </c>
      <c r="AG280" s="11">
        <f t="shared" si="290"/>
        <v>2.9673830763510267E-4</v>
      </c>
      <c r="AH280" s="11">
        <f t="shared" si="291"/>
        <v>9.7937136394747881E-3</v>
      </c>
      <c r="AI280" s="1">
        <f t="shared" si="255"/>
        <v>197263.6762541538</v>
      </c>
      <c r="AJ280" s="1">
        <f t="shared" si="256"/>
        <v>127249.99621878717</v>
      </c>
      <c r="AK280" s="1">
        <f t="shared" si="257"/>
        <v>55826.51884164074</v>
      </c>
      <c r="AL280" s="10">
        <f t="shared" si="292"/>
        <v>93.823654336001297</v>
      </c>
      <c r="AM280" s="10">
        <f t="shared" si="293"/>
        <v>23.102641870190563</v>
      </c>
      <c r="AN280" s="10">
        <f t="shared" si="294"/>
        <v>7.2172419309818849</v>
      </c>
      <c r="AO280" s="7">
        <f t="shared" si="295"/>
        <v>2.1706802732554373E-3</v>
      </c>
      <c r="AP280" s="7">
        <f t="shared" si="296"/>
        <v>2.7344846349051442E-3</v>
      </c>
      <c r="AQ280" s="7">
        <f t="shared" si="297"/>
        <v>2.4805225855052517E-3</v>
      </c>
      <c r="AR280" s="1">
        <f t="shared" si="301"/>
        <v>89854.15053837419</v>
      </c>
      <c r="AS280" s="1">
        <f t="shared" si="302"/>
        <v>61791.008571616614</v>
      </c>
      <c r="AT280" s="1">
        <f t="shared" si="303"/>
        <v>27684.064313757655</v>
      </c>
      <c r="AU280" s="1">
        <f t="shared" si="258"/>
        <v>17970.830107674839</v>
      </c>
      <c r="AV280" s="1">
        <f t="shared" si="259"/>
        <v>12358.201714323324</v>
      </c>
      <c r="AW280" s="1">
        <f t="shared" si="260"/>
        <v>5536.8128627515316</v>
      </c>
      <c r="AX280">
        <v>0.05</v>
      </c>
      <c r="AY280">
        <v>0.05</v>
      </c>
      <c r="AZ280">
        <v>0.05</v>
      </c>
      <c r="BA280">
        <f t="shared" si="304"/>
        <v>0.05</v>
      </c>
      <c r="BB280">
        <f t="shared" si="310"/>
        <v>2.5000000000000006E-4</v>
      </c>
      <c r="BC280">
        <f t="shared" si="305"/>
        <v>2.5000000000000006E-4</v>
      </c>
      <c r="BD280">
        <f t="shared" si="306"/>
        <v>2.5000000000000006E-4</v>
      </c>
      <c r="BE280">
        <f t="shared" si="307"/>
        <v>22.463537634593553</v>
      </c>
      <c r="BF280">
        <f t="shared" si="308"/>
        <v>15.447752142904157</v>
      </c>
      <c r="BG280">
        <f t="shared" si="309"/>
        <v>6.9210160784394157</v>
      </c>
      <c r="BH280">
        <f t="shared" si="311"/>
        <v>882.04193517216891</v>
      </c>
      <c r="BI280">
        <f t="shared" si="312"/>
        <v>87.604171527049999</v>
      </c>
      <c r="BJ280">
        <f t="shared" si="313"/>
        <v>6.8169352735506461</v>
      </c>
      <c r="BK280" s="7">
        <f t="shared" si="314"/>
        <v>2.399555159170183E-2</v>
      </c>
      <c r="BL280" s="8">
        <f>BL$3*temperature!$I390+BL$4*temperature!$I390^2+BL$5*temperature!$I390^6</f>
        <v>-70.820406622716973</v>
      </c>
      <c r="BM280" s="8">
        <f>BM$3*temperature!$I390+BM$4*temperature!$I390^2+BM$5*temperature!$I390^6</f>
        <v>-57.658018294019755</v>
      </c>
      <c r="BN280" s="8">
        <f>BN$3*temperature!$I390+BN$4*temperature!$I390^2+BN$5*temperature!$I390^6</f>
        <v>-47.412214790241151</v>
      </c>
      <c r="BO280" s="8"/>
      <c r="BP280" s="8"/>
      <c r="BQ280" s="8"/>
    </row>
    <row r="281" spans="1:69" x14ac:dyDescent="0.3">
      <c r="A281">
        <f t="shared" si="261"/>
        <v>2235</v>
      </c>
      <c r="B281" s="4">
        <f t="shared" si="262"/>
        <v>1165.4049157570753</v>
      </c>
      <c r="C281" s="4">
        <f t="shared" si="263"/>
        <v>2964.1661036538321</v>
      </c>
      <c r="D281" s="4">
        <f t="shared" si="264"/>
        <v>4369.9448946756766</v>
      </c>
      <c r="E281" s="11">
        <f t="shared" si="265"/>
        <v>3.9942860362554464E-8</v>
      </c>
      <c r="F281" s="11">
        <f t="shared" si="266"/>
        <v>7.8690113301932661E-8</v>
      </c>
      <c r="G281" s="11">
        <f t="shared" si="267"/>
        <v>1.6064306713030082E-7</v>
      </c>
      <c r="H281" s="4">
        <f t="shared" si="268"/>
        <v>88995.093487626174</v>
      </c>
      <c r="I281" s="4">
        <f t="shared" si="269"/>
        <v>61596.110542006238</v>
      </c>
      <c r="J281" s="4">
        <f t="shared" si="270"/>
        <v>27656.190588007161</v>
      </c>
      <c r="K281" s="4">
        <f t="shared" si="271"/>
        <v>76364.096533617936</v>
      </c>
      <c r="L281" s="4">
        <f t="shared" si="272"/>
        <v>20780.249280254131</v>
      </c>
      <c r="M281" s="4">
        <f t="shared" si="273"/>
        <v>6328.7275365195919</v>
      </c>
      <c r="N281" s="11">
        <f t="shared" si="274"/>
        <v>-9.5606112830545209E-3</v>
      </c>
      <c r="O281" s="11">
        <f t="shared" si="275"/>
        <v>-3.15422714599356E-3</v>
      </c>
      <c r="P281" s="11">
        <f t="shared" si="276"/>
        <v>-1.0070114058795543E-3</v>
      </c>
      <c r="Q281" s="4">
        <f t="shared" si="277"/>
        <v>1103.9313653034421</v>
      </c>
      <c r="R281" s="4">
        <f t="shared" si="278"/>
        <v>2342.7766974117035</v>
      </c>
      <c r="S281" s="4">
        <f t="shared" si="279"/>
        <v>2008.1864817388387</v>
      </c>
      <c r="T281" s="4">
        <f t="shared" si="280"/>
        <v>12.404407052585793</v>
      </c>
      <c r="U281" s="4">
        <f t="shared" si="281"/>
        <v>38.034490762432434</v>
      </c>
      <c r="V281" s="4">
        <f t="shared" si="282"/>
        <v>72.612548548521687</v>
      </c>
      <c r="W281" s="11">
        <f t="shared" si="283"/>
        <v>-1.0734613539272964E-2</v>
      </c>
      <c r="X281" s="11">
        <f t="shared" si="284"/>
        <v>-1.217998157191269E-2</v>
      </c>
      <c r="Y281" s="11">
        <f t="shared" si="285"/>
        <v>-9.7425357312937999E-3</v>
      </c>
      <c r="Z281" s="4">
        <f t="shared" si="298"/>
        <v>994.15508131464969</v>
      </c>
      <c r="AA281" s="4">
        <f t="shared" si="299"/>
        <v>6947.7643176762203</v>
      </c>
      <c r="AB281" s="4">
        <f t="shared" si="300"/>
        <v>40568.664470036056</v>
      </c>
      <c r="AC281" s="12">
        <f t="shared" si="286"/>
        <v>0.92881494129497943</v>
      </c>
      <c r="AD281" s="12">
        <f t="shared" si="287"/>
        <v>3.0739472154016494</v>
      </c>
      <c r="AE281" s="12">
        <f t="shared" si="288"/>
        <v>21.036510473982741</v>
      </c>
      <c r="AF281" s="11">
        <f t="shared" si="289"/>
        <v>-4.0504037456468023E-3</v>
      </c>
      <c r="AG281" s="11">
        <f t="shared" si="290"/>
        <v>2.9673830763510267E-4</v>
      </c>
      <c r="AH281" s="11">
        <f t="shared" si="291"/>
        <v>9.7937136394747881E-3</v>
      </c>
      <c r="AI281" s="1">
        <f t="shared" si="255"/>
        <v>195508.13873641327</v>
      </c>
      <c r="AJ281" s="1">
        <f t="shared" si="256"/>
        <v>126883.19831123178</v>
      </c>
      <c r="AK281" s="1">
        <f t="shared" si="257"/>
        <v>55780.679820228201</v>
      </c>
      <c r="AL281" s="10">
        <f t="shared" si="292"/>
        <v>94.025278880076868</v>
      </c>
      <c r="AM281" s="10">
        <f t="shared" si="293"/>
        <v>23.165183951218118</v>
      </c>
      <c r="AN281" s="10">
        <f t="shared" si="294"/>
        <v>7.2349654372805929</v>
      </c>
      <c r="AO281" s="7">
        <f t="shared" si="295"/>
        <v>2.148973470522883E-3</v>
      </c>
      <c r="AP281" s="7">
        <f t="shared" si="296"/>
        <v>2.7071397885560927E-3</v>
      </c>
      <c r="AQ281" s="7">
        <f t="shared" si="297"/>
        <v>2.455717359650199E-3</v>
      </c>
      <c r="AR281" s="1">
        <f t="shared" si="301"/>
        <v>88995.093487626174</v>
      </c>
      <c r="AS281" s="1">
        <f t="shared" si="302"/>
        <v>61596.110542006238</v>
      </c>
      <c r="AT281" s="1">
        <f t="shared" si="303"/>
        <v>27656.190588007161</v>
      </c>
      <c r="AU281" s="1">
        <f t="shared" si="258"/>
        <v>17799.018697525236</v>
      </c>
      <c r="AV281" s="1">
        <f t="shared" si="259"/>
        <v>12319.222108401249</v>
      </c>
      <c r="AW281" s="1">
        <f t="shared" si="260"/>
        <v>5531.2381176014324</v>
      </c>
      <c r="AX281">
        <v>0.05</v>
      </c>
      <c r="AY281">
        <v>0.05</v>
      </c>
      <c r="AZ281">
        <v>0.05</v>
      </c>
      <c r="BA281">
        <f t="shared" si="304"/>
        <v>0.05</v>
      </c>
      <c r="BB281">
        <f t="shared" si="310"/>
        <v>2.5000000000000006E-4</v>
      </c>
      <c r="BC281">
        <f t="shared" si="305"/>
        <v>2.5000000000000006E-4</v>
      </c>
      <c r="BD281">
        <f t="shared" si="306"/>
        <v>2.5000000000000006E-4</v>
      </c>
      <c r="BE281">
        <f t="shared" si="307"/>
        <v>22.248773371906548</v>
      </c>
      <c r="BF281">
        <f t="shared" si="308"/>
        <v>15.399027635501563</v>
      </c>
      <c r="BG281">
        <f t="shared" si="309"/>
        <v>6.9140476470017918</v>
      </c>
      <c r="BH281">
        <f t="shared" si="311"/>
        <v>895.18320793513385</v>
      </c>
      <c r="BI281">
        <f t="shared" si="312"/>
        <v>88.656016130679518</v>
      </c>
      <c r="BJ281">
        <f t="shared" si="313"/>
        <v>6.8171311403248138</v>
      </c>
      <c r="BK281" s="7">
        <f t="shared" si="314"/>
        <v>2.3967244293603723E-2</v>
      </c>
      <c r="BL281" s="8">
        <f>BL$3*temperature!$I391+BL$4*temperature!$I391^2+BL$5*temperature!$I391^6</f>
        <v>-71.110340345557233</v>
      </c>
      <c r="BM281" s="8">
        <f>BM$3*temperature!$I391+BM$4*temperature!$I391^2+BM$5*temperature!$I391^6</f>
        <v>-57.880674524152084</v>
      </c>
      <c r="BN281" s="8">
        <f>BN$3*temperature!$I391+BN$4*temperature!$I391^2+BN$5*temperature!$I391^6</f>
        <v>-47.584493642116286</v>
      </c>
      <c r="BO281" s="8"/>
      <c r="BP281" s="8"/>
      <c r="BQ281" s="8"/>
    </row>
    <row r="282" spans="1:69" x14ac:dyDescent="0.3">
      <c r="A282">
        <f t="shared" si="261"/>
        <v>2236</v>
      </c>
      <c r="B282" s="4">
        <f t="shared" si="262"/>
        <v>1165.4049599792006</v>
      </c>
      <c r="C282" s="4">
        <f t="shared" si="263"/>
        <v>2964.1663252418707</v>
      </c>
      <c r="D282" s="4">
        <f t="shared" si="264"/>
        <v>4369.9455615769593</v>
      </c>
      <c r="E282" s="11">
        <f t="shared" si="265"/>
        <v>3.7945717344426738E-8</v>
      </c>
      <c r="F282" s="11">
        <f t="shared" si="266"/>
        <v>7.4755607636836019E-8</v>
      </c>
      <c r="G282" s="11">
        <f t="shared" si="267"/>
        <v>1.5261091377378576E-7</v>
      </c>
      <c r="H282" s="4">
        <f t="shared" si="268"/>
        <v>88138.716113511677</v>
      </c>
      <c r="I282" s="4">
        <f t="shared" si="269"/>
        <v>61400.446835701507</v>
      </c>
      <c r="J282" s="4">
        <f t="shared" si="270"/>
        <v>27627.923515069644</v>
      </c>
      <c r="K282" s="4">
        <f t="shared" si="271"/>
        <v>75629.261192679944</v>
      </c>
      <c r="L282" s="4">
        <f t="shared" si="272"/>
        <v>20714.238034767277</v>
      </c>
      <c r="M282" s="4">
        <f t="shared" si="273"/>
        <v>6322.2580523634033</v>
      </c>
      <c r="N282" s="11">
        <f t="shared" si="274"/>
        <v>-9.6227857631301372E-3</v>
      </c>
      <c r="O282" s="11">
        <f t="shared" si="275"/>
        <v>-3.1766339564357482E-3</v>
      </c>
      <c r="P282" s="11">
        <f t="shared" si="276"/>
        <v>-1.0222409036977353E-3</v>
      </c>
      <c r="Q282" s="4">
        <f t="shared" si="277"/>
        <v>1081.572267411314</v>
      </c>
      <c r="R282" s="4">
        <f t="shared" si="278"/>
        <v>2306.8903940306477</v>
      </c>
      <c r="S282" s="4">
        <f t="shared" si="279"/>
        <v>1986.5891059646638</v>
      </c>
      <c r="T282" s="4">
        <f t="shared" si="280"/>
        <v>12.271250536692452</v>
      </c>
      <c r="U282" s="4">
        <f t="shared" si="281"/>
        <v>37.571231365848924</v>
      </c>
      <c r="V282" s="4">
        <f t="shared" si="282"/>
        <v>71.905118199747406</v>
      </c>
      <c r="W282" s="11">
        <f t="shared" si="283"/>
        <v>-1.0734613539272964E-2</v>
      </c>
      <c r="X282" s="11">
        <f t="shared" si="284"/>
        <v>-1.217998157191269E-2</v>
      </c>
      <c r="Y282" s="11">
        <f t="shared" si="285"/>
        <v>-9.7425357312937999E-3</v>
      </c>
      <c r="Z282" s="4">
        <f t="shared" si="298"/>
        <v>970.13512944109391</v>
      </c>
      <c r="AA282" s="4">
        <f t="shared" si="299"/>
        <v>6843.5234431972704</v>
      </c>
      <c r="AB282" s="4">
        <f t="shared" si="300"/>
        <v>40526.025015382533</v>
      </c>
      <c r="AC282" s="12">
        <f t="shared" si="286"/>
        <v>0.92505286577774548</v>
      </c>
      <c r="AD282" s="12">
        <f t="shared" si="287"/>
        <v>3.0748593732961074</v>
      </c>
      <c r="AE282" s="12">
        <f t="shared" si="288"/>
        <v>21.242536033538741</v>
      </c>
      <c r="AF282" s="11">
        <f t="shared" si="289"/>
        <v>-4.0504037456468023E-3</v>
      </c>
      <c r="AG282" s="11">
        <f t="shared" si="290"/>
        <v>2.9673830763510267E-4</v>
      </c>
      <c r="AH282" s="11">
        <f t="shared" si="291"/>
        <v>9.7937136394747881E-3</v>
      </c>
      <c r="AI282" s="1">
        <f t="shared" si="255"/>
        <v>193756.34356029719</v>
      </c>
      <c r="AJ282" s="1">
        <f t="shared" si="256"/>
        <v>126514.10058850984</v>
      </c>
      <c r="AK282" s="1">
        <f t="shared" si="257"/>
        <v>55733.849955806814</v>
      </c>
      <c r="AL282" s="10">
        <f t="shared" si="292"/>
        <v>94.225316131649947</v>
      </c>
      <c r="AM282" s="10">
        <f t="shared" si="293"/>
        <v>23.227268228489844</v>
      </c>
      <c r="AN282" s="10">
        <f t="shared" si="294"/>
        <v>7.2525547971991831</v>
      </c>
      <c r="AO282" s="7">
        <f t="shared" si="295"/>
        <v>2.1274837358176541E-3</v>
      </c>
      <c r="AP282" s="7">
        <f t="shared" si="296"/>
        <v>2.6800683906705318E-3</v>
      </c>
      <c r="AQ282" s="7">
        <f t="shared" si="297"/>
        <v>2.4311601860536971E-3</v>
      </c>
      <c r="AR282" s="1">
        <f t="shared" si="301"/>
        <v>88138.716113511677</v>
      </c>
      <c r="AS282" s="1">
        <f t="shared" si="302"/>
        <v>61400.446835701507</v>
      </c>
      <c r="AT282" s="1">
        <f t="shared" si="303"/>
        <v>27627.923515069644</v>
      </c>
      <c r="AU282" s="1">
        <f t="shared" si="258"/>
        <v>17627.743222702335</v>
      </c>
      <c r="AV282" s="1">
        <f t="shared" si="259"/>
        <v>12280.089367140303</v>
      </c>
      <c r="AW282" s="1">
        <f t="shared" si="260"/>
        <v>5525.5847030139294</v>
      </c>
      <c r="AX282">
        <v>0.05</v>
      </c>
      <c r="AY282">
        <v>0.05</v>
      </c>
      <c r="AZ282">
        <v>0.05</v>
      </c>
      <c r="BA282">
        <f t="shared" si="304"/>
        <v>0.05</v>
      </c>
      <c r="BB282">
        <f t="shared" si="310"/>
        <v>2.5000000000000006E-4</v>
      </c>
      <c r="BC282">
        <f t="shared" si="305"/>
        <v>2.5000000000000006E-4</v>
      </c>
      <c r="BD282">
        <f t="shared" si="306"/>
        <v>2.5000000000000006E-4</v>
      </c>
      <c r="BE282">
        <f t="shared" si="307"/>
        <v>22.034679028377923</v>
      </c>
      <c r="BF282">
        <f t="shared" si="308"/>
        <v>15.350111708925381</v>
      </c>
      <c r="BG282">
        <f t="shared" si="309"/>
        <v>6.9069808787674125</v>
      </c>
      <c r="BH282">
        <f t="shared" si="311"/>
        <v>908.51999313012641</v>
      </c>
      <c r="BI282">
        <f t="shared" si="312"/>
        <v>89.720518012889926</v>
      </c>
      <c r="BJ282">
        <f t="shared" si="313"/>
        <v>6.8173287423533075</v>
      </c>
      <c r="BK282" s="7">
        <f t="shared" si="314"/>
        <v>2.3939167540383804E-2</v>
      </c>
      <c r="BL282" s="8">
        <f>BL$3*temperature!$I392+BL$4*temperature!$I392^2+BL$5*temperature!$I392^6</f>
        <v>-71.398236337314785</v>
      </c>
      <c r="BM282" s="8">
        <f>BM$3*temperature!$I392+BM$4*temperature!$I392^2+BM$5*temperature!$I392^6</f>
        <v>-58.101749641157497</v>
      </c>
      <c r="BN282" s="8">
        <f>BN$3*temperature!$I392+BN$4*temperature!$I392^2+BN$5*temperature!$I392^6</f>
        <v>-47.755535229963527</v>
      </c>
      <c r="BO282" s="8"/>
      <c r="BP282" s="8"/>
      <c r="BQ282" s="8"/>
    </row>
    <row r="283" spans="1:69" x14ac:dyDescent="0.3">
      <c r="A283">
        <f t="shared" si="261"/>
        <v>2237</v>
      </c>
      <c r="B283" s="4">
        <f t="shared" si="262"/>
        <v>1165.4050019902215</v>
      </c>
      <c r="C283" s="4">
        <f t="shared" si="263"/>
        <v>2964.1665357505226</v>
      </c>
      <c r="D283" s="4">
        <f t="shared" si="264"/>
        <v>4369.946195133276</v>
      </c>
      <c r="E283" s="11">
        <f t="shared" si="265"/>
        <v>3.60484314772054E-8</v>
      </c>
      <c r="F283" s="11">
        <f t="shared" si="266"/>
        <v>7.1017827254994215E-8</v>
      </c>
      <c r="G283" s="11">
        <f t="shared" si="267"/>
        <v>1.4498036808509648E-7</v>
      </c>
      <c r="H283" s="4">
        <f t="shared" si="268"/>
        <v>87285.071287545259</v>
      </c>
      <c r="I283" s="4">
        <f t="shared" si="269"/>
        <v>61204.047283518965</v>
      </c>
      <c r="J283" s="4">
        <f t="shared" si="270"/>
        <v>27599.271200299256</v>
      </c>
      <c r="K283" s="4">
        <f t="shared" si="271"/>
        <v>74896.770769375536</v>
      </c>
      <c r="L283" s="4">
        <f t="shared" si="272"/>
        <v>20647.978629183934</v>
      </c>
      <c r="M283" s="4">
        <f t="shared" si="273"/>
        <v>6315.7004612633509</v>
      </c>
      <c r="N283" s="11">
        <f t="shared" si="274"/>
        <v>-9.6852780491699653E-3</v>
      </c>
      <c r="O283" s="11">
        <f t="shared" si="275"/>
        <v>-3.1987372874702213E-3</v>
      </c>
      <c r="P283" s="11">
        <f t="shared" si="276"/>
        <v>-1.0372229424582269E-3</v>
      </c>
      <c r="Q283" s="4">
        <f t="shared" si="277"/>
        <v>1059.5991657618765</v>
      </c>
      <c r="R283" s="4">
        <f t="shared" si="278"/>
        <v>2271.5034142830773</v>
      </c>
      <c r="S283" s="4">
        <f t="shared" si="279"/>
        <v>1965.1945145766799</v>
      </c>
      <c r="T283" s="4">
        <f t="shared" si="280"/>
        <v>12.139523404537464</v>
      </c>
      <c r="U283" s="4">
        <f t="shared" si="281"/>
        <v>37.113614460178816</v>
      </c>
      <c r="V283" s="4">
        <f t="shared" si="282"/>
        <v>71.204580016423463</v>
      </c>
      <c r="W283" s="11">
        <f t="shared" si="283"/>
        <v>-1.0734613539272964E-2</v>
      </c>
      <c r="X283" s="11">
        <f t="shared" si="284"/>
        <v>-1.217998157191269E-2</v>
      </c>
      <c r="Y283" s="11">
        <f t="shared" si="285"/>
        <v>-9.7425357312937999E-3</v>
      </c>
      <c r="Z283" s="4">
        <f t="shared" si="298"/>
        <v>946.63609738985986</v>
      </c>
      <c r="AA283" s="4">
        <f t="shared" si="299"/>
        <v>6740.6950027501507</v>
      </c>
      <c r="AB283" s="4">
        <f t="shared" si="300"/>
        <v>40482.812887705724</v>
      </c>
      <c r="AC283" s="12">
        <f t="shared" si="286"/>
        <v>0.92130602818527796</v>
      </c>
      <c r="AD283" s="12">
        <f t="shared" si="287"/>
        <v>3.0757718018627553</v>
      </c>
      <c r="AE283" s="12">
        <f t="shared" si="288"/>
        <v>21.450579348427443</v>
      </c>
      <c r="AF283" s="11">
        <f t="shared" si="289"/>
        <v>-4.0504037456468023E-3</v>
      </c>
      <c r="AG283" s="11">
        <f t="shared" si="290"/>
        <v>2.9673830763510267E-4</v>
      </c>
      <c r="AH283" s="11">
        <f t="shared" si="291"/>
        <v>9.7937136394747881E-3</v>
      </c>
      <c r="AI283" s="1">
        <f t="shared" si="255"/>
        <v>192008.4524269698</v>
      </c>
      <c r="AJ283" s="1">
        <f t="shared" si="256"/>
        <v>126142.77989679917</v>
      </c>
      <c r="AK283" s="1">
        <f t="shared" si="257"/>
        <v>55686.049663240061</v>
      </c>
      <c r="AL283" s="10">
        <f t="shared" si="292"/>
        <v>94.4237743309466</v>
      </c>
      <c r="AM283" s="10">
        <f t="shared" si="293"/>
        <v>23.288896389196839</v>
      </c>
      <c r="AN283" s="10">
        <f t="shared" si="294"/>
        <v>7.270010598444606</v>
      </c>
      <c r="AO283" s="7">
        <f t="shared" si="295"/>
        <v>2.1062088984594774E-3</v>
      </c>
      <c r="AP283" s="7">
        <f t="shared" si="296"/>
        <v>2.6532677067638267E-3</v>
      </c>
      <c r="AQ283" s="7">
        <f t="shared" si="297"/>
        <v>2.4068485841931601E-3</v>
      </c>
      <c r="AR283" s="1">
        <f t="shared" si="301"/>
        <v>87285.071287545259</v>
      </c>
      <c r="AS283" s="1">
        <f t="shared" si="302"/>
        <v>61204.047283518965</v>
      </c>
      <c r="AT283" s="1">
        <f t="shared" si="303"/>
        <v>27599.271200299256</v>
      </c>
      <c r="AU283" s="1">
        <f t="shared" si="258"/>
        <v>17457.014257509054</v>
      </c>
      <c r="AV283" s="1">
        <f t="shared" si="259"/>
        <v>12240.809456703793</v>
      </c>
      <c r="AW283" s="1">
        <f t="shared" si="260"/>
        <v>5519.8542400598517</v>
      </c>
      <c r="AX283">
        <v>0.05</v>
      </c>
      <c r="AY283">
        <v>0.05</v>
      </c>
      <c r="AZ283">
        <v>0.05</v>
      </c>
      <c r="BA283">
        <f t="shared" si="304"/>
        <v>5.000000000000001E-2</v>
      </c>
      <c r="BB283">
        <f t="shared" si="310"/>
        <v>2.5000000000000006E-4</v>
      </c>
      <c r="BC283">
        <f t="shared" si="305"/>
        <v>2.5000000000000006E-4</v>
      </c>
      <c r="BD283">
        <f t="shared" si="306"/>
        <v>2.5000000000000006E-4</v>
      </c>
      <c r="BE283">
        <f t="shared" si="307"/>
        <v>21.82126782188632</v>
      </c>
      <c r="BF283">
        <f t="shared" si="308"/>
        <v>15.301011820879745</v>
      </c>
      <c r="BG283">
        <f t="shared" si="309"/>
        <v>6.8998178000748158</v>
      </c>
      <c r="BH283">
        <f t="shared" si="311"/>
        <v>922.05517545986891</v>
      </c>
      <c r="BI283">
        <f t="shared" si="312"/>
        <v>90.797829094104117</v>
      </c>
      <c r="BJ283">
        <f t="shared" si="313"/>
        <v>6.8175280400737472</v>
      </c>
      <c r="BK283" s="7">
        <f t="shared" si="314"/>
        <v>2.3911312356667852E-2</v>
      </c>
      <c r="BL283" s="8">
        <f>BL$3*temperature!$I393+BL$4*temperature!$I393^2+BL$5*temperature!$I393^6</f>
        <v>-71.684113104042609</v>
      </c>
      <c r="BM283" s="8">
        <f>BM$3*temperature!$I393+BM$4*temperature!$I393^2+BM$5*temperature!$I393^6</f>
        <v>-58.321258289463522</v>
      </c>
      <c r="BN283" s="8">
        <f>BN$3*temperature!$I393+BN$4*temperature!$I393^2+BN$5*temperature!$I393^6</f>
        <v>-47.9253512550737</v>
      </c>
      <c r="BO283" s="8"/>
      <c r="BP283" s="8"/>
      <c r="BQ283" s="8"/>
    </row>
    <row r="284" spans="1:69" x14ac:dyDescent="0.3">
      <c r="A284">
        <f t="shared" si="261"/>
        <v>2238</v>
      </c>
      <c r="B284" s="4">
        <f t="shared" si="262"/>
        <v>1165.4050419006926</v>
      </c>
      <c r="C284" s="4">
        <f t="shared" si="263"/>
        <v>2964.166735733756</v>
      </c>
      <c r="D284" s="4">
        <f t="shared" si="264"/>
        <v>4369.9467970118631</v>
      </c>
      <c r="E284" s="11">
        <f t="shared" si="265"/>
        <v>3.4246009903345128E-8</v>
      </c>
      <c r="F284" s="11">
        <f t="shared" si="266"/>
        <v>6.7466935892244502E-8</v>
      </c>
      <c r="G284" s="11">
        <f t="shared" si="267"/>
        <v>1.3773134968084164E-7</v>
      </c>
      <c r="H284" s="4">
        <f t="shared" si="268"/>
        <v>86434.209802209647</v>
      </c>
      <c r="I284" s="4">
        <f t="shared" si="269"/>
        <v>61006.941016073179</v>
      </c>
      <c r="J284" s="4">
        <f t="shared" si="270"/>
        <v>27570.24158070351</v>
      </c>
      <c r="K284" s="4">
        <f t="shared" si="271"/>
        <v>74166.668835790872</v>
      </c>
      <c r="L284" s="4">
        <f t="shared" si="272"/>
        <v>20581.480886557281</v>
      </c>
      <c r="M284" s="4">
        <f t="shared" si="273"/>
        <v>6309.0565769715631</v>
      </c>
      <c r="N284" s="11">
        <f t="shared" si="274"/>
        <v>-9.7481096459127725E-3</v>
      </c>
      <c r="O284" s="11">
        <f t="shared" si="275"/>
        <v>-3.2205449172958422E-3</v>
      </c>
      <c r="P284" s="11">
        <f t="shared" si="276"/>
        <v>-1.0519631721829237E-3</v>
      </c>
      <c r="Q284" s="4">
        <f t="shared" si="277"/>
        <v>1038.0066036869075</v>
      </c>
      <c r="R284" s="4">
        <f t="shared" si="278"/>
        <v>2236.6103190749927</v>
      </c>
      <c r="S284" s="4">
        <f t="shared" si="279"/>
        <v>1944.0016331574122</v>
      </c>
      <c r="T284" s="4">
        <f t="shared" si="280"/>
        <v>12.009210312238794</v>
      </c>
      <c r="U284" s="4">
        <f t="shared" si="281"/>
        <v>36.661571319986763</v>
      </c>
      <c r="V284" s="4">
        <f t="shared" si="282"/>
        <v>70.510866851381692</v>
      </c>
      <c r="W284" s="11">
        <f t="shared" si="283"/>
        <v>-1.0734613539272964E-2</v>
      </c>
      <c r="X284" s="11">
        <f t="shared" si="284"/>
        <v>-1.217998157191269E-2</v>
      </c>
      <c r="Y284" s="11">
        <f t="shared" si="285"/>
        <v>-9.7425357312937999E-3</v>
      </c>
      <c r="Z284" s="4">
        <f t="shared" si="298"/>
        <v>923.64798190428883</v>
      </c>
      <c r="AA284" s="4">
        <f t="shared" si="299"/>
        <v>6639.2643816512118</v>
      </c>
      <c r="AB284" s="4">
        <f t="shared" si="300"/>
        <v>40439.040039391206</v>
      </c>
      <c r="AC284" s="12">
        <f t="shared" si="286"/>
        <v>0.91757436679782933</v>
      </c>
      <c r="AD284" s="12">
        <f t="shared" si="287"/>
        <v>3.0766845011819117</v>
      </c>
      <c r="AE284" s="12">
        <f t="shared" si="288"/>
        <v>21.660660179966772</v>
      </c>
      <c r="AF284" s="11">
        <f t="shared" si="289"/>
        <v>-4.0504037456468023E-3</v>
      </c>
      <c r="AG284" s="11">
        <f t="shared" si="290"/>
        <v>2.9673830763510267E-4</v>
      </c>
      <c r="AH284" s="11">
        <f t="shared" si="291"/>
        <v>9.7937136394747881E-3</v>
      </c>
      <c r="AI284" s="1">
        <f t="shared" si="255"/>
        <v>190264.62144178187</v>
      </c>
      <c r="AJ284" s="1">
        <f t="shared" si="256"/>
        <v>125769.31136382304</v>
      </c>
      <c r="AK284" s="1">
        <f t="shared" si="257"/>
        <v>55637.298936975909</v>
      </c>
      <c r="AL284" s="10">
        <f t="shared" si="292"/>
        <v>94.620661762731359</v>
      </c>
      <c r="AM284" s="10">
        <f t="shared" si="293"/>
        <v>23.35007014914531</v>
      </c>
      <c r="AN284" s="10">
        <f t="shared" si="294"/>
        <v>7.2873334350133812</v>
      </c>
      <c r="AO284" s="7">
        <f t="shared" si="295"/>
        <v>2.0851468094748825E-3</v>
      </c>
      <c r="AP284" s="7">
        <f t="shared" si="296"/>
        <v>2.6267350296961885E-3</v>
      </c>
      <c r="AQ284" s="7">
        <f t="shared" si="297"/>
        <v>2.3827800983512283E-3</v>
      </c>
      <c r="AR284" s="1">
        <f t="shared" si="301"/>
        <v>86434.209802209647</v>
      </c>
      <c r="AS284" s="1">
        <f t="shared" si="302"/>
        <v>61006.941016073179</v>
      </c>
      <c r="AT284" s="1">
        <f t="shared" si="303"/>
        <v>27570.24158070351</v>
      </c>
      <c r="AU284" s="1">
        <f t="shared" si="258"/>
        <v>17286.841960441929</v>
      </c>
      <c r="AV284" s="1">
        <f t="shared" si="259"/>
        <v>12201.388203214636</v>
      </c>
      <c r="AW284" s="1">
        <f t="shared" si="260"/>
        <v>5514.0483161407028</v>
      </c>
      <c r="AX284">
        <v>0.05</v>
      </c>
      <c r="AY284">
        <v>0.05</v>
      </c>
      <c r="AZ284">
        <v>0.05</v>
      </c>
      <c r="BA284">
        <f t="shared" si="304"/>
        <v>0.05</v>
      </c>
      <c r="BB284">
        <f t="shared" si="310"/>
        <v>2.5000000000000006E-4</v>
      </c>
      <c r="BC284">
        <f t="shared" si="305"/>
        <v>2.5000000000000006E-4</v>
      </c>
      <c r="BD284">
        <f t="shared" si="306"/>
        <v>2.5000000000000006E-4</v>
      </c>
      <c r="BE284">
        <f t="shared" si="307"/>
        <v>21.608552450552416</v>
      </c>
      <c r="BF284">
        <f t="shared" si="308"/>
        <v>15.251735254018298</v>
      </c>
      <c r="BG284">
        <f t="shared" si="309"/>
        <v>6.8925603951758792</v>
      </c>
      <c r="BH284">
        <f t="shared" si="311"/>
        <v>935.79168141533626</v>
      </c>
      <c r="BI284">
        <f t="shared" si="312"/>
        <v>91.888103122804878</v>
      </c>
      <c r="BJ284">
        <f t="shared" si="313"/>
        <v>6.8177289950126561</v>
      </c>
      <c r="BK284" s="7">
        <f t="shared" si="314"/>
        <v>2.3883669976814209E-2</v>
      </c>
      <c r="BL284" s="8">
        <f>BL$3*temperature!$I394+BL$4*temperature!$I394^2+BL$5*temperature!$I394^6</f>
        <v>-71.967989128964319</v>
      </c>
      <c r="BM284" s="8">
        <f>BM$3*temperature!$I394+BM$4*temperature!$I394^2+BM$5*temperature!$I394^6</f>
        <v>-58.539215084744413</v>
      </c>
      <c r="BN284" s="8">
        <f>BN$3*temperature!$I394+BN$4*temperature!$I394^2+BN$5*temperature!$I394^6</f>
        <v>-48.093953386885765</v>
      </c>
      <c r="BO284" s="8"/>
      <c r="BP284" s="8"/>
      <c r="BQ284" s="8"/>
    </row>
    <row r="285" spans="1:69" x14ac:dyDescent="0.3">
      <c r="A285">
        <f t="shared" si="261"/>
        <v>2239</v>
      </c>
      <c r="B285" s="4">
        <f t="shared" si="262"/>
        <v>1165.4050798156418</v>
      </c>
      <c r="C285" s="4">
        <f t="shared" si="263"/>
        <v>2964.166925717841</v>
      </c>
      <c r="D285" s="4">
        <f t="shared" si="264"/>
        <v>4369.9473687965992</v>
      </c>
      <c r="E285" s="11">
        <f t="shared" si="265"/>
        <v>3.2533709408177867E-8</v>
      </c>
      <c r="F285" s="11">
        <f t="shared" si="266"/>
        <v>6.4093589097632269E-8</v>
      </c>
      <c r="G285" s="11">
        <f t="shared" si="267"/>
        <v>1.3084478219679956E-7</v>
      </c>
      <c r="H285" s="4">
        <f t="shared" si="268"/>
        <v>85586.180435168324</v>
      </c>
      <c r="I285" s="4">
        <f t="shared" si="269"/>
        <v>60809.156480027799</v>
      </c>
      <c r="J285" s="4">
        <f t="shared" si="270"/>
        <v>27540.842429071603</v>
      </c>
      <c r="K285" s="4">
        <f t="shared" si="271"/>
        <v>73438.997235800111</v>
      </c>
      <c r="L285" s="4">
        <f t="shared" si="272"/>
        <v>20514.754399434329</v>
      </c>
      <c r="M285" s="4">
        <f t="shared" si="273"/>
        <v>6302.3281757866635</v>
      </c>
      <c r="N285" s="11">
        <f t="shared" si="274"/>
        <v>-9.8113021848381665E-3</v>
      </c>
      <c r="O285" s="11">
        <f t="shared" si="275"/>
        <v>-3.2420644311622615E-3</v>
      </c>
      <c r="P285" s="11">
        <f t="shared" si="276"/>
        <v>-1.0664670862928771E-3</v>
      </c>
      <c r="Q285" s="4">
        <f t="shared" si="277"/>
        <v>1016.7891639795994</v>
      </c>
      <c r="R285" s="4">
        <f t="shared" si="278"/>
        <v>2202.2056728962953</v>
      </c>
      <c r="S285" s="4">
        <f t="shared" si="279"/>
        <v>1923.00936400204</v>
      </c>
      <c r="T285" s="4">
        <f t="shared" si="280"/>
        <v>11.88029608062506</v>
      </c>
      <c r="U285" s="4">
        <f t="shared" si="281"/>
        <v>36.215034056911961</v>
      </c>
      <c r="V285" s="4">
        <f t="shared" si="282"/>
        <v>69.823912211637605</v>
      </c>
      <c r="W285" s="11">
        <f t="shared" si="283"/>
        <v>-1.0734613539272964E-2</v>
      </c>
      <c r="X285" s="11">
        <f t="shared" si="284"/>
        <v>-1.217998157191269E-2</v>
      </c>
      <c r="Y285" s="11">
        <f t="shared" si="285"/>
        <v>-9.7425357312937999E-3</v>
      </c>
      <c r="Z285" s="4">
        <f t="shared" si="298"/>
        <v>901.16092953499344</v>
      </c>
      <c r="AA285" s="4">
        <f t="shared" si="299"/>
        <v>6539.2169492273215</v>
      </c>
      <c r="AB285" s="4">
        <f t="shared" si="300"/>
        <v>40394.71817406216</v>
      </c>
      <c r="AC285" s="12">
        <f t="shared" si="286"/>
        <v>0.91385782014564187</v>
      </c>
      <c r="AD285" s="12">
        <f t="shared" si="287"/>
        <v>3.0775974713339198</v>
      </c>
      <c r="AE285" s="12">
        <f t="shared" si="288"/>
        <v>21.872798483011341</v>
      </c>
      <c r="AF285" s="11">
        <f t="shared" si="289"/>
        <v>-4.0504037456468023E-3</v>
      </c>
      <c r="AG285" s="11">
        <f t="shared" si="290"/>
        <v>2.9673830763510267E-4</v>
      </c>
      <c r="AH285" s="11">
        <f t="shared" si="291"/>
        <v>9.7937136394747881E-3</v>
      </c>
      <c r="AI285" s="1">
        <f t="shared" si="255"/>
        <v>188525.00125804561</v>
      </c>
      <c r="AJ285" s="1">
        <f t="shared" si="256"/>
        <v>125393.76843065537</v>
      </c>
      <c r="AK285" s="1">
        <f t="shared" si="257"/>
        <v>55587.617359419019</v>
      </c>
      <c r="AL285" s="10">
        <f t="shared" si="292"/>
        <v>94.81598675400646</v>
      </c>
      <c r="AM285" s="10">
        <f t="shared" si="293"/>
        <v>23.410791251879864</v>
      </c>
      <c r="AN285" s="10">
        <f t="shared" si="294"/>
        <v>7.3045239069615908</v>
      </c>
      <c r="AO285" s="7">
        <f t="shared" si="295"/>
        <v>2.0642953413801336E-3</v>
      </c>
      <c r="AP285" s="7">
        <f t="shared" si="296"/>
        <v>2.6004676793992265E-3</v>
      </c>
      <c r="AQ285" s="7">
        <f t="shared" si="297"/>
        <v>2.3589522973677161E-3</v>
      </c>
      <c r="AR285" s="1">
        <f t="shared" si="301"/>
        <v>85586.180435168324</v>
      </c>
      <c r="AS285" s="1">
        <f t="shared" si="302"/>
        <v>60809.156480027799</v>
      </c>
      <c r="AT285" s="1">
        <f t="shared" si="303"/>
        <v>27540.842429071603</v>
      </c>
      <c r="AU285" s="1">
        <f t="shared" si="258"/>
        <v>17117.236087033667</v>
      </c>
      <c r="AV285" s="1">
        <f t="shared" si="259"/>
        <v>12161.831296005561</v>
      </c>
      <c r="AW285" s="1">
        <f t="shared" si="260"/>
        <v>5508.1684858143208</v>
      </c>
      <c r="AX285">
        <v>0.05</v>
      </c>
      <c r="AY285">
        <v>0.05</v>
      </c>
      <c r="AZ285">
        <v>0.05</v>
      </c>
      <c r="BA285">
        <f t="shared" si="304"/>
        <v>5.000000000000001E-2</v>
      </c>
      <c r="BB285">
        <f t="shared" si="310"/>
        <v>2.5000000000000006E-4</v>
      </c>
      <c r="BC285">
        <f t="shared" si="305"/>
        <v>2.5000000000000006E-4</v>
      </c>
      <c r="BD285">
        <f t="shared" si="306"/>
        <v>2.5000000000000006E-4</v>
      </c>
      <c r="BE285">
        <f t="shared" si="307"/>
        <v>21.396545108792086</v>
      </c>
      <c r="BF285">
        <f t="shared" si="308"/>
        <v>15.202289120006954</v>
      </c>
      <c r="BG285">
        <f t="shared" si="309"/>
        <v>6.8852106072679025</v>
      </c>
      <c r="BH285">
        <f t="shared" si="311"/>
        <v>949.73247985053604</v>
      </c>
      <c r="BI285">
        <f t="shared" si="312"/>
        <v>92.991495697681444</v>
      </c>
      <c r="BJ285">
        <f t="shared" si="313"/>
        <v>6.8179315697654381</v>
      </c>
      <c r="BK285" s="7">
        <f t="shared" si="314"/>
        <v>2.3856231843550318E-2</v>
      </c>
      <c r="BL285" s="8">
        <f>BL$3*temperature!$I395+BL$4*temperature!$I395^2+BL$5*temperature!$I395^6</f>
        <v>-72.249882863558469</v>
      </c>
      <c r="BM285" s="8">
        <f>BM$3*temperature!$I395+BM$4*temperature!$I395^2+BM$5*temperature!$I395^6</f>
        <v>-58.755634607351098</v>
      </c>
      <c r="BN285" s="8">
        <f>BN$3*temperature!$I395+BN$4*temperature!$I395^2+BN$5*temperature!$I395^6</f>
        <v>-48.261353258140119</v>
      </c>
      <c r="BO285" s="8"/>
      <c r="BP285" s="8"/>
      <c r="BQ285" s="8"/>
    </row>
    <row r="286" spans="1:69" x14ac:dyDescent="0.3">
      <c r="A286">
        <f t="shared" si="261"/>
        <v>2240</v>
      </c>
      <c r="B286" s="4">
        <f t="shared" si="262"/>
        <v>1165.4051158348443</v>
      </c>
      <c r="C286" s="4">
        <f t="shared" si="263"/>
        <v>2964.1671062027331</v>
      </c>
      <c r="D286" s="4">
        <f t="shared" si="264"/>
        <v>4369.9479119921707</v>
      </c>
      <c r="E286" s="11">
        <f t="shared" si="265"/>
        <v>3.0907023937768974E-8</v>
      </c>
      <c r="F286" s="11">
        <f t="shared" si="266"/>
        <v>6.0888909642750647E-8</v>
      </c>
      <c r="G286" s="11">
        <f t="shared" si="267"/>
        <v>1.2430254308695959E-7</v>
      </c>
      <c r="H286" s="4">
        <f t="shared" si="268"/>
        <v>84741.030012258183</v>
      </c>
      <c r="I286" s="4">
        <f t="shared" si="269"/>
        <v>60610.721454165388</v>
      </c>
      <c r="J286" s="4">
        <f t="shared" si="270"/>
        <v>27511.081358047199</v>
      </c>
      <c r="K286" s="4">
        <f t="shared" si="271"/>
        <v>72713.796139082056</v>
      </c>
      <c r="L286" s="4">
        <f t="shared" si="272"/>
        <v>20447.808535265471</v>
      </c>
      <c r="M286" s="4">
        <f t="shared" si="273"/>
        <v>6295.5169974795999</v>
      </c>
      <c r="N286" s="11">
        <f t="shared" si="274"/>
        <v>-9.8748774358881075E-3</v>
      </c>
      <c r="O286" s="11">
        <f t="shared" si="275"/>
        <v>-3.2633032238837956E-3</v>
      </c>
      <c r="P286" s="11">
        <f t="shared" si="276"/>
        <v>-1.0807400244930987E-3</v>
      </c>
      <c r="Q286" s="4">
        <f t="shared" si="277"/>
        <v>995.94147035716003</v>
      </c>
      <c r="R286" s="4">
        <f t="shared" si="278"/>
        <v>2168.2840465449908</v>
      </c>
      <c r="S286" s="4">
        <f t="shared" si="279"/>
        <v>1902.2165874756006</v>
      </c>
      <c r="T286" s="4">
        <f t="shared" si="280"/>
        <v>11.75276569346741</v>
      </c>
      <c r="U286" s="4">
        <f t="shared" si="281"/>
        <v>35.773935609472581</v>
      </c>
      <c r="V286" s="4">
        <f t="shared" si="282"/>
        <v>69.143650252017011</v>
      </c>
      <c r="W286" s="11">
        <f t="shared" si="283"/>
        <v>-1.0734613539272964E-2</v>
      </c>
      <c r="X286" s="11">
        <f t="shared" si="284"/>
        <v>-1.217998157191269E-2</v>
      </c>
      <c r="Y286" s="11">
        <f t="shared" si="285"/>
        <v>-9.7425357312937999E-3</v>
      </c>
      <c r="Z286" s="4">
        <f t="shared" si="298"/>
        <v>879.16523628768437</v>
      </c>
      <c r="AA286" s="4">
        <f t="shared" si="299"/>
        <v>6440.538067171542</v>
      </c>
      <c r="AB286" s="4">
        <f t="shared" si="300"/>
        <v>40349.858752682492</v>
      </c>
      <c r="AC286" s="12">
        <f t="shared" si="286"/>
        <v>0.91015632700793536</v>
      </c>
      <c r="AD286" s="12">
        <f t="shared" si="287"/>
        <v>3.0785107123991455</v>
      </c>
      <c r="AE286" s="12">
        <f t="shared" si="288"/>
        <v>22.087014407847892</v>
      </c>
      <c r="AF286" s="11">
        <f t="shared" si="289"/>
        <v>-4.0504037456468023E-3</v>
      </c>
      <c r="AG286" s="11">
        <f t="shared" si="290"/>
        <v>2.9673830763510267E-4</v>
      </c>
      <c r="AH286" s="11">
        <f t="shared" si="291"/>
        <v>9.7937136394747881E-3</v>
      </c>
      <c r="AI286" s="1">
        <f t="shared" si="255"/>
        <v>186789.73721927471</v>
      </c>
      <c r="AJ286" s="1">
        <f t="shared" si="256"/>
        <v>125016.2228835954</v>
      </c>
      <c r="AK286" s="1">
        <f t="shared" si="257"/>
        <v>55537.024109291437</v>
      </c>
      <c r="AL286" s="10">
        <f t="shared" si="292"/>
        <v>95.009757671753675</v>
      </c>
      <c r="AM286" s="10">
        <f t="shared" si="293"/>
        <v>23.471061467819542</v>
      </c>
      <c r="AN286" s="10">
        <f t="shared" si="294"/>
        <v>7.3215826201785807</v>
      </c>
      <c r="AO286" s="7">
        <f t="shared" si="295"/>
        <v>2.0436523879663322E-3</v>
      </c>
      <c r="AP286" s="7">
        <f t="shared" si="296"/>
        <v>2.5744630026052341E-3</v>
      </c>
      <c r="AQ286" s="7">
        <f t="shared" si="297"/>
        <v>2.335362774394039E-3</v>
      </c>
      <c r="AR286" s="1">
        <f t="shared" si="301"/>
        <v>84741.030012258183</v>
      </c>
      <c r="AS286" s="1">
        <f t="shared" si="302"/>
        <v>60610.721454165388</v>
      </c>
      <c r="AT286" s="1">
        <f t="shared" si="303"/>
        <v>27511.081358047199</v>
      </c>
      <c r="AU286" s="1">
        <f t="shared" si="258"/>
        <v>16948.206002451636</v>
      </c>
      <c r="AV286" s="1">
        <f t="shared" si="259"/>
        <v>12122.144290833079</v>
      </c>
      <c r="AW286" s="1">
        <f t="shared" si="260"/>
        <v>5502.2162716094399</v>
      </c>
      <c r="AX286">
        <v>0.05</v>
      </c>
      <c r="AY286">
        <v>0.05</v>
      </c>
      <c r="AZ286">
        <v>0.05</v>
      </c>
      <c r="BA286">
        <f t="shared" si="304"/>
        <v>0.05</v>
      </c>
      <c r="BB286">
        <f t="shared" si="310"/>
        <v>2.5000000000000006E-4</v>
      </c>
      <c r="BC286">
        <f t="shared" si="305"/>
        <v>2.5000000000000006E-4</v>
      </c>
      <c r="BD286">
        <f t="shared" si="306"/>
        <v>2.5000000000000006E-4</v>
      </c>
      <c r="BE286">
        <f t="shared" si="307"/>
        <v>21.185257503064552</v>
      </c>
      <c r="BF286">
        <f t="shared" si="308"/>
        <v>15.15268036354135</v>
      </c>
      <c r="BG286">
        <f t="shared" si="309"/>
        <v>6.8777703395118017</v>
      </c>
      <c r="BH286">
        <f t="shared" si="311"/>
        <v>963.880582563536</v>
      </c>
      <c r="BI286">
        <f t="shared" si="312"/>
        <v>94.108164290042779</v>
      </c>
      <c r="BJ286">
        <f t="shared" si="313"/>
        <v>6.8181357279765553</v>
      </c>
      <c r="BK286" s="7">
        <f t="shared" si="314"/>
        <v>2.3828989606539092E-2</v>
      </c>
      <c r="BL286" s="8">
        <f>BL$3*temperature!$I396+BL$4*temperature!$I396^2+BL$5*temperature!$I396^6</f>
        <v>-72.529812719024022</v>
      </c>
      <c r="BM286" s="8">
        <f>BM$3*temperature!$I396+BM$4*temperature!$I396^2+BM$5*temperature!$I396^6</f>
        <v>-58.970531396028484</v>
      </c>
      <c r="BN286" s="8">
        <f>BN$3*temperature!$I396+BN$4*temperature!$I396^2+BN$5*temperature!$I396^6</f>
        <v>-48.427562460249916</v>
      </c>
      <c r="BO286" s="8"/>
      <c r="BP286" s="8"/>
      <c r="BQ286" s="8"/>
    </row>
    <row r="287" spans="1:69" x14ac:dyDescent="0.3">
      <c r="A287">
        <f t="shared" si="261"/>
        <v>2241</v>
      </c>
      <c r="B287" s="4">
        <f t="shared" si="262"/>
        <v>1165.4051500530879</v>
      </c>
      <c r="C287" s="4">
        <f t="shared" si="263"/>
        <v>2964.1672776633909</v>
      </c>
      <c r="D287" s="4">
        <f t="shared" si="264"/>
        <v>4369.9484280280267</v>
      </c>
      <c r="E287" s="11">
        <f t="shared" si="265"/>
        <v>2.9361672740880525E-8</v>
      </c>
      <c r="F287" s="11">
        <f t="shared" si="266"/>
        <v>5.7844464160613111E-8</v>
      </c>
      <c r="G287" s="11">
        <f t="shared" si="267"/>
        <v>1.180874159326116E-7</v>
      </c>
      <c r="H287" s="4">
        <f t="shared" si="268"/>
        <v>83898.803469257851</v>
      </c>
      <c r="I287" s="4">
        <f t="shared" si="269"/>
        <v>60411.663065263347</v>
      </c>
      <c r="J287" s="4">
        <f t="shared" si="270"/>
        <v>27480.965824142779</v>
      </c>
      <c r="K287" s="4">
        <f t="shared" si="271"/>
        <v>71991.104094087787</v>
      </c>
      <c r="L287" s="4">
        <f t="shared" si="272"/>
        <v>20380.65244174916</v>
      </c>
      <c r="M287" s="4">
        <f t="shared" si="273"/>
        <v>6288.6247462063939</v>
      </c>
      <c r="N287" s="11">
        <f t="shared" si="274"/>
        <v>-9.9388573196199648E-3</v>
      </c>
      <c r="O287" s="11">
        <f t="shared" si="275"/>
        <v>-3.2842685024406792E-3</v>
      </c>
      <c r="P287" s="11">
        <f t="shared" si="276"/>
        <v>-1.0947871756943339E-3</v>
      </c>
      <c r="Q287" s="4">
        <f t="shared" si="277"/>
        <v>975.45818882231481</v>
      </c>
      <c r="R287" s="4">
        <f t="shared" si="278"/>
        <v>2134.8400197192682</v>
      </c>
      <c r="S287" s="4">
        <f t="shared" si="279"/>
        <v>1881.6221633221369</v>
      </c>
      <c r="T287" s="4">
        <f t="shared" si="280"/>
        <v>11.626604295730411</v>
      </c>
      <c r="U287" s="4">
        <f t="shared" si="281"/>
        <v>35.338209732994414</v>
      </c>
      <c r="V287" s="4">
        <f t="shared" si="282"/>
        <v>68.470015768844647</v>
      </c>
      <c r="W287" s="11">
        <f t="shared" si="283"/>
        <v>-1.0734613539272964E-2</v>
      </c>
      <c r="X287" s="11">
        <f t="shared" si="284"/>
        <v>-1.217998157191269E-2</v>
      </c>
      <c r="Y287" s="11">
        <f t="shared" si="285"/>
        <v>-9.7425357312937999E-3</v>
      </c>
      <c r="Z287" s="4">
        <f t="shared" si="298"/>
        <v>857.65134716351224</v>
      </c>
      <c r="AA287" s="4">
        <f t="shared" si="299"/>
        <v>6343.2130975145965</v>
      </c>
      <c r="AB287" s="4">
        <f t="shared" si="300"/>
        <v>40304.472999577025</v>
      </c>
      <c r="AC287" s="12">
        <f t="shared" si="286"/>
        <v>0.90646982641189833</v>
      </c>
      <c r="AD287" s="12">
        <f t="shared" si="287"/>
        <v>3.0794242244579793</v>
      </c>
      <c r="AE287" s="12">
        <f t="shared" si="288"/>
        <v>22.303328302109307</v>
      </c>
      <c r="AF287" s="11">
        <f t="shared" si="289"/>
        <v>-4.0504037456468023E-3</v>
      </c>
      <c r="AG287" s="11">
        <f t="shared" si="290"/>
        <v>2.9673830763510267E-4</v>
      </c>
      <c r="AH287" s="11">
        <f t="shared" si="291"/>
        <v>9.7937136394747881E-3</v>
      </c>
      <c r="AI287" s="1">
        <f t="shared" si="255"/>
        <v>185058.96949979887</v>
      </c>
      <c r="AJ287" s="1">
        <f t="shared" si="256"/>
        <v>124636.74488606895</v>
      </c>
      <c r="AK287" s="1">
        <f t="shared" si="257"/>
        <v>55485.53796997173</v>
      </c>
      <c r="AL287" s="10">
        <f t="shared" si="292"/>
        <v>95.201982920718208</v>
      </c>
      <c r="AM287" s="10">
        <f t="shared" si="293"/>
        <v>23.53088259340651</v>
      </c>
      <c r="AN287" s="10">
        <f t="shared" si="294"/>
        <v>7.3385101861643891</v>
      </c>
      <c r="AO287" s="7">
        <f t="shared" si="295"/>
        <v>2.0232158640866691E-3</v>
      </c>
      <c r="AP287" s="7">
        <f t="shared" si="296"/>
        <v>2.5487183725791816E-3</v>
      </c>
      <c r="AQ287" s="7">
        <f t="shared" si="297"/>
        <v>2.3120091466500986E-3</v>
      </c>
      <c r="AR287" s="1">
        <f t="shared" si="301"/>
        <v>83898.803469257851</v>
      </c>
      <c r="AS287" s="1">
        <f t="shared" si="302"/>
        <v>60411.663065263347</v>
      </c>
      <c r="AT287" s="1">
        <f t="shared" si="303"/>
        <v>27480.965824142779</v>
      </c>
      <c r="AU287" s="1">
        <f t="shared" si="258"/>
        <v>16779.760693851571</v>
      </c>
      <c r="AV287" s="1">
        <f t="shared" si="259"/>
        <v>12082.332613052669</v>
      </c>
      <c r="AW287" s="1">
        <f t="shared" si="260"/>
        <v>5496.1931648285563</v>
      </c>
      <c r="AX287">
        <v>0.05</v>
      </c>
      <c r="AY287">
        <v>0.05</v>
      </c>
      <c r="AZ287">
        <v>0.05</v>
      </c>
      <c r="BA287">
        <f t="shared" si="304"/>
        <v>0.05</v>
      </c>
      <c r="BB287">
        <f t="shared" si="310"/>
        <v>2.5000000000000006E-4</v>
      </c>
      <c r="BC287">
        <f t="shared" si="305"/>
        <v>2.5000000000000006E-4</v>
      </c>
      <c r="BD287">
        <f t="shared" si="306"/>
        <v>2.5000000000000006E-4</v>
      </c>
      <c r="BE287">
        <f t="shared" si="307"/>
        <v>20.974700867314468</v>
      </c>
      <c r="BF287">
        <f t="shared" si="308"/>
        <v>15.10291576631584</v>
      </c>
      <c r="BG287">
        <f t="shared" si="309"/>
        <v>6.8702414560356964</v>
      </c>
      <c r="BH287">
        <f t="shared" si="311"/>
        <v>978.23904488384687</v>
      </c>
      <c r="BI287">
        <f t="shared" si="312"/>
        <v>95.238268266494018</v>
      </c>
      <c r="BJ287">
        <f t="shared" si="313"/>
        <v>6.8183414343195059</v>
      </c>
      <c r="BK287" s="7">
        <f t="shared" si="314"/>
        <v>2.3801935120903644E-2</v>
      </c>
      <c r="BL287" s="8">
        <f>BL$3*temperature!$I397+BL$4*temperature!$I397^2+BL$5*temperature!$I397^6</f>
        <v>-72.807797058118439</v>
      </c>
      <c r="BM287" s="8">
        <f>BM$3*temperature!$I397+BM$4*temperature!$I397^2+BM$5*temperature!$I397^6</f>
        <v>-59.183919941913743</v>
      </c>
      <c r="BN287" s="8">
        <f>BN$3*temperature!$I397+BN$4*temperature!$I397^2+BN$5*temperature!$I397^6</f>
        <v>-48.592592538884951</v>
      </c>
      <c r="BO287" s="8"/>
      <c r="BP287" s="8"/>
      <c r="BQ287" s="8"/>
    </row>
    <row r="288" spans="1:69" x14ac:dyDescent="0.3">
      <c r="A288">
        <f t="shared" si="261"/>
        <v>2242</v>
      </c>
      <c r="B288" s="4">
        <f t="shared" si="262"/>
        <v>1165.4051825604201</v>
      </c>
      <c r="C288" s="4">
        <f t="shared" si="263"/>
        <v>2964.1674405510253</v>
      </c>
      <c r="D288" s="4">
        <f t="shared" si="264"/>
        <v>4369.9489182621483</v>
      </c>
      <c r="E288" s="11">
        <f t="shared" si="265"/>
        <v>2.7893589103836498E-8</v>
      </c>
      <c r="F288" s="11">
        <f t="shared" si="266"/>
        <v>5.4952240952582456E-8</v>
      </c>
      <c r="G288" s="11">
        <f t="shared" si="267"/>
        <v>1.1218304513598101E-7</v>
      </c>
      <c r="H288" s="4">
        <f t="shared" si="268"/>
        <v>83059.543912418987</v>
      </c>
      <c r="I288" s="4">
        <f t="shared" si="269"/>
        <v>60212.007803767519</v>
      </c>
      <c r="J288" s="4">
        <f t="shared" si="270"/>
        <v>27450.503131693567</v>
      </c>
      <c r="K288" s="4">
        <f t="shared" si="271"/>
        <v>71270.958079948963</v>
      </c>
      <c r="L288" s="4">
        <f t="shared" si="272"/>
        <v>20313.295052108926</v>
      </c>
      <c r="M288" s="4">
        <f t="shared" si="273"/>
        <v>6281.6530914073364</v>
      </c>
      <c r="N288" s="11">
        <f t="shared" si="274"/>
        <v>-1.0003263919909355E-2</v>
      </c>
      <c r="O288" s="11">
        <f t="shared" si="275"/>
        <v>-3.3049672885964165E-3</v>
      </c>
      <c r="P288" s="11">
        <f t="shared" si="276"/>
        <v>-1.1086135809365016E-3</v>
      </c>
      <c r="Q288" s="4">
        <f t="shared" si="277"/>
        <v>955.33402892751258</v>
      </c>
      <c r="R288" s="4">
        <f t="shared" si="278"/>
        <v>2101.8681834818231</v>
      </c>
      <c r="S288" s="4">
        <f t="shared" si="279"/>
        <v>1861.2249319270529</v>
      </c>
      <c r="T288" s="4">
        <f t="shared" si="280"/>
        <v>11.501797191841694</v>
      </c>
      <c r="U288" s="4">
        <f t="shared" si="281"/>
        <v>34.907790989662153</v>
      </c>
      <c r="V288" s="4">
        <f t="shared" si="282"/>
        <v>67.802944193694429</v>
      </c>
      <c r="W288" s="11">
        <f t="shared" si="283"/>
        <v>-1.0734613539272964E-2</v>
      </c>
      <c r="X288" s="11">
        <f t="shared" si="284"/>
        <v>-1.217998157191269E-2</v>
      </c>
      <c r="Y288" s="11">
        <f t="shared" si="285"/>
        <v>-9.7425357312937999E-3</v>
      </c>
      <c r="Z288" s="4">
        <f t="shared" si="298"/>
        <v>836.60985559827657</v>
      </c>
      <c r="AA288" s="4">
        <f t="shared" si="299"/>
        <v>6247.227410223868</v>
      </c>
      <c r="AB288" s="4">
        <f t="shared" si="300"/>
        <v>40258.571908364538</v>
      </c>
      <c r="AC288" s="12">
        <f t="shared" si="286"/>
        <v>0.90279825763168375</v>
      </c>
      <c r="AD288" s="12">
        <f t="shared" si="287"/>
        <v>3.0803380075908353</v>
      </c>
      <c r="AE288" s="12">
        <f t="shared" si="288"/>
        <v>22.521760712707358</v>
      </c>
      <c r="AF288" s="11">
        <f t="shared" si="289"/>
        <v>-4.0504037456468023E-3</v>
      </c>
      <c r="AG288" s="11">
        <f t="shared" si="290"/>
        <v>2.9673830763510267E-4</v>
      </c>
      <c r="AH288" s="11">
        <f t="shared" si="291"/>
        <v>9.7937136394747881E-3</v>
      </c>
      <c r="AI288" s="1">
        <f t="shared" si="255"/>
        <v>183332.83324367055</v>
      </c>
      <c r="AJ288" s="1">
        <f t="shared" si="256"/>
        <v>124255.40301051472</v>
      </c>
      <c r="AK288" s="1">
        <f t="shared" si="257"/>
        <v>55433.177337803114</v>
      </c>
      <c r="AL288" s="10">
        <f t="shared" si="292"/>
        <v>95.392670941234542</v>
      </c>
      <c r="AM288" s="10">
        <f t="shared" si="293"/>
        <v>23.590256450267443</v>
      </c>
      <c r="AN288" s="10">
        <f t="shared" si="294"/>
        <v>7.3553072218108539</v>
      </c>
      <c r="AO288" s="7">
        <f t="shared" si="295"/>
        <v>2.0029837054458023E-3</v>
      </c>
      <c r="AP288" s="7">
        <f t="shared" si="296"/>
        <v>2.5232311888533899E-3</v>
      </c>
      <c r="AQ288" s="7">
        <f t="shared" si="297"/>
        <v>2.2888890551835974E-3</v>
      </c>
      <c r="AR288" s="1">
        <f t="shared" si="301"/>
        <v>83059.543912418987</v>
      </c>
      <c r="AS288" s="1">
        <f t="shared" si="302"/>
        <v>60212.007803767519</v>
      </c>
      <c r="AT288" s="1">
        <f t="shared" si="303"/>
        <v>27450.503131693567</v>
      </c>
      <c r="AU288" s="1">
        <f t="shared" si="258"/>
        <v>16611.908782483799</v>
      </c>
      <c r="AV288" s="1">
        <f t="shared" si="259"/>
        <v>12042.401560753504</v>
      </c>
      <c r="AW288" s="1">
        <f t="shared" si="260"/>
        <v>5490.1006263387135</v>
      </c>
      <c r="AX288">
        <v>0.05</v>
      </c>
      <c r="AY288">
        <v>0.05</v>
      </c>
      <c r="AZ288">
        <v>0.05</v>
      </c>
      <c r="BA288">
        <f t="shared" si="304"/>
        <v>5.000000000000001E-2</v>
      </c>
      <c r="BB288">
        <f t="shared" si="310"/>
        <v>2.5000000000000006E-4</v>
      </c>
      <c r="BC288">
        <f t="shared" si="305"/>
        <v>2.5000000000000006E-4</v>
      </c>
      <c r="BD288">
        <f t="shared" si="306"/>
        <v>2.5000000000000006E-4</v>
      </c>
      <c r="BE288">
        <f t="shared" si="307"/>
        <v>20.764885978104751</v>
      </c>
      <c r="BF288">
        <f t="shared" si="308"/>
        <v>15.053001950941884</v>
      </c>
      <c r="BG288">
        <f t="shared" si="309"/>
        <v>6.8626257829233932</v>
      </c>
      <c r="BH288">
        <f t="shared" si="311"/>
        <v>992.81096626600765</v>
      </c>
      <c r="BI288">
        <f t="shared" si="312"/>
        <v>96.381968911885409</v>
      </c>
      <c r="BJ288">
        <f t="shared" si="313"/>
        <v>6.818548654476781</v>
      </c>
      <c r="BK288" s="7">
        <f t="shared" si="314"/>
        <v>2.3775060445676427E-2</v>
      </c>
      <c r="BL288" s="8">
        <f>BL$3*temperature!$I398+BL$4*temperature!$I398^2+BL$5*temperature!$I398^6</f>
        <v>-73.083854187359037</v>
      </c>
      <c r="BM288" s="8">
        <f>BM$3*temperature!$I398+BM$4*temperature!$I398^2+BM$5*temperature!$I398^6</f>
        <v>-59.395814682808101</v>
      </c>
      <c r="BN288" s="8">
        <f>BN$3*temperature!$I398+BN$4*temperature!$I398^2+BN$5*temperature!$I398^6</f>
        <v>-48.756454989762865</v>
      </c>
      <c r="BO288" s="8"/>
      <c r="BP288" s="8"/>
      <c r="BQ288" s="8"/>
    </row>
    <row r="289" spans="1:69" x14ac:dyDescent="0.3">
      <c r="A289">
        <f t="shared" si="261"/>
        <v>2243</v>
      </c>
      <c r="B289" s="4">
        <f t="shared" si="262"/>
        <v>1165.4052134423869</v>
      </c>
      <c r="C289" s="4">
        <f t="shared" si="263"/>
        <v>2964.1675952942865</v>
      </c>
      <c r="D289" s="4">
        <f t="shared" si="264"/>
        <v>4369.9493839846164</v>
      </c>
      <c r="E289" s="11">
        <f t="shared" si="265"/>
        <v>2.6498909648644671E-8</v>
      </c>
      <c r="F289" s="11">
        <f t="shared" si="266"/>
        <v>5.2204628904953329E-8</v>
      </c>
      <c r="G289" s="11">
        <f t="shared" si="267"/>
        <v>1.0657389287918195E-7</v>
      </c>
      <c r="H289" s="4">
        <f t="shared" si="268"/>
        <v>82223.292677758902</v>
      </c>
      <c r="I289" s="4">
        <f t="shared" si="269"/>
        <v>60011.781539254196</v>
      </c>
      <c r="J289" s="4">
        <f t="shared" si="270"/>
        <v>27419.700436749812</v>
      </c>
      <c r="K289" s="4">
        <f t="shared" si="271"/>
        <v>70553.39355732486</v>
      </c>
      <c r="L289" s="4">
        <f t="shared" si="272"/>
        <v>20245.745090299508</v>
      </c>
      <c r="M289" s="4">
        <f t="shared" si="273"/>
        <v>6274.6036686923644</v>
      </c>
      <c r="N289" s="11">
        <f t="shared" si="274"/>
        <v>-1.0068119497133265E-2</v>
      </c>
      <c r="O289" s="11">
        <f t="shared" si="275"/>
        <v>-3.3254064215645363E-3</v>
      </c>
      <c r="P289" s="11">
        <f t="shared" si="276"/>
        <v>-1.1222241362890406E-3</v>
      </c>
      <c r="Q289" s="4">
        <f t="shared" si="277"/>
        <v>935.56374494566103</v>
      </c>
      <c r="R289" s="4">
        <f t="shared" si="278"/>
        <v>2069.3631426006446</v>
      </c>
      <c r="S289" s="4">
        <f t="shared" si="279"/>
        <v>1841.023715533978</v>
      </c>
      <c r="T289" s="4">
        <f t="shared" si="280"/>
        <v>11.378329843980179</v>
      </c>
      <c r="U289" s="4">
        <f t="shared" si="281"/>
        <v>34.482614738691886</v>
      </c>
      <c r="V289" s="4">
        <f t="shared" si="282"/>
        <v>67.142371587200444</v>
      </c>
      <c r="W289" s="11">
        <f t="shared" si="283"/>
        <v>-1.0734613539272964E-2</v>
      </c>
      <c r="X289" s="11">
        <f t="shared" si="284"/>
        <v>-1.217998157191269E-2</v>
      </c>
      <c r="Y289" s="11">
        <f t="shared" si="285"/>
        <v>-9.7425357312937999E-3</v>
      </c>
      <c r="Z289" s="4">
        <f t="shared" si="298"/>
        <v>816.03150280650664</v>
      </c>
      <c r="AA289" s="4">
        <f t="shared" si="299"/>
        <v>6152.5663904419798</v>
      </c>
      <c r="AB289" s="4">
        <f t="shared" si="300"/>
        <v>40212.166247800589</v>
      </c>
      <c r="AC289" s="12">
        <f t="shared" si="286"/>
        <v>0.89914156018740898</v>
      </c>
      <c r="AD289" s="12">
        <f t="shared" si="287"/>
        <v>3.081252061878152</v>
      </c>
      <c r="AE289" s="12">
        <f t="shared" si="288"/>
        <v>22.742332387784387</v>
      </c>
      <c r="AF289" s="11">
        <f t="shared" si="289"/>
        <v>-4.0504037456468023E-3</v>
      </c>
      <c r="AG289" s="11">
        <f t="shared" si="290"/>
        <v>2.9673830763510267E-4</v>
      </c>
      <c r="AH289" s="11">
        <f t="shared" si="291"/>
        <v>9.7937136394747881E-3</v>
      </c>
      <c r="AI289" s="1">
        <f t="shared" si="255"/>
        <v>181611.45870178731</v>
      </c>
      <c r="AJ289" s="1">
        <f t="shared" si="256"/>
        <v>123872.26427021675</v>
      </c>
      <c r="AK289" s="1">
        <f t="shared" si="257"/>
        <v>55379.96023036151</v>
      </c>
      <c r="AL289" s="10">
        <f t="shared" si="292"/>
        <v>95.581830207093645</v>
      </c>
      <c r="AM289" s="10">
        <f t="shared" si="293"/>
        <v>23.649184884387523</v>
      </c>
      <c r="AN289" s="10">
        <f t="shared" si="294"/>
        <v>7.3719743491863943</v>
      </c>
      <c r="AO289" s="7">
        <f t="shared" si="295"/>
        <v>1.9829538683913445E-3</v>
      </c>
      <c r="AP289" s="7">
        <f t="shared" si="296"/>
        <v>2.4979988769648557E-3</v>
      </c>
      <c r="AQ289" s="7">
        <f t="shared" si="297"/>
        <v>2.2660001646317616E-3</v>
      </c>
      <c r="AR289" s="1">
        <f t="shared" si="301"/>
        <v>82223.292677758902</v>
      </c>
      <c r="AS289" s="1">
        <f t="shared" si="302"/>
        <v>60011.781539254196</v>
      </c>
      <c r="AT289" s="1">
        <f t="shared" si="303"/>
        <v>27419.700436749812</v>
      </c>
      <c r="AU289" s="1">
        <f t="shared" si="258"/>
        <v>16444.658535551782</v>
      </c>
      <c r="AV289" s="1">
        <f t="shared" si="259"/>
        <v>12002.35630785084</v>
      </c>
      <c r="AW289" s="1">
        <f t="shared" si="260"/>
        <v>5483.9400873499626</v>
      </c>
      <c r="AX289">
        <v>0.05</v>
      </c>
      <c r="AY289">
        <v>0.05</v>
      </c>
      <c r="AZ289">
        <v>0.05</v>
      </c>
      <c r="BA289">
        <f t="shared" si="304"/>
        <v>0.05</v>
      </c>
      <c r="BB289">
        <f t="shared" si="310"/>
        <v>2.5000000000000006E-4</v>
      </c>
      <c r="BC289">
        <f t="shared" si="305"/>
        <v>2.5000000000000006E-4</v>
      </c>
      <c r="BD289">
        <f t="shared" si="306"/>
        <v>2.5000000000000006E-4</v>
      </c>
      <c r="BE289">
        <f t="shared" si="307"/>
        <v>20.55582316943973</v>
      </c>
      <c r="BF289">
        <f t="shared" si="308"/>
        <v>15.002945384813552</v>
      </c>
      <c r="BG289">
        <f t="shared" si="309"/>
        <v>6.8549251091874543</v>
      </c>
      <c r="BH289">
        <f t="shared" si="311"/>
        <v>1007.5994908894503</v>
      </c>
      <c r="BI289">
        <f t="shared" si="312"/>
        <v>97.539429452533156</v>
      </c>
      <c r="BJ289">
        <f t="shared" si="313"/>
        <v>6.8187573551199918</v>
      </c>
      <c r="BK289" s="7">
        <f t="shared" si="314"/>
        <v>2.374835784223292E-2</v>
      </c>
      <c r="BL289" s="8">
        <f>BL$3*temperature!$I399+BL$4*temperature!$I399^2+BL$5*temperature!$I399^6</f>
        <v>-73.35800234957901</v>
      </c>
      <c r="BM289" s="8">
        <f>BM$3*temperature!$I399+BM$4*temperature!$I399^2+BM$5*temperature!$I399^6</f>
        <v>-59.606229997715893</v>
      </c>
      <c r="BN289" s="8">
        <f>BN$3*temperature!$I399+BN$4*temperature!$I399^2+BN$5*temperature!$I399^6</f>
        <v>-48.919161254642532</v>
      </c>
      <c r="BO289" s="8"/>
      <c r="BP289" s="8"/>
      <c r="BQ289" s="8"/>
    </row>
    <row r="290" spans="1:69" x14ac:dyDescent="0.3">
      <c r="A290">
        <f t="shared" si="261"/>
        <v>2244</v>
      </c>
      <c r="B290" s="4">
        <f t="shared" si="262"/>
        <v>1165.405242780256</v>
      </c>
      <c r="C290" s="4">
        <f t="shared" si="263"/>
        <v>2964.1677423003925</v>
      </c>
      <c r="D290" s="4">
        <f t="shared" si="264"/>
        <v>4369.9498264210079</v>
      </c>
      <c r="E290" s="11">
        <f t="shared" si="265"/>
        <v>2.5173964166212438E-8</v>
      </c>
      <c r="F290" s="11">
        <f t="shared" si="266"/>
        <v>4.9594397459705657E-8</v>
      </c>
      <c r="G290" s="11">
        <f t="shared" si="267"/>
        <v>1.0124519823522286E-7</v>
      </c>
      <c r="H290" s="4">
        <f t="shared" si="268"/>
        <v>81390.089389107408</v>
      </c>
      <c r="I290" s="4">
        <f t="shared" si="269"/>
        <v>59811.009535672049</v>
      </c>
      <c r="J290" s="4">
        <f t="shared" si="270"/>
        <v>27388.564750904548</v>
      </c>
      <c r="K290" s="4">
        <f t="shared" si="271"/>
        <v>69838.444518182063</v>
      </c>
      <c r="L290" s="4">
        <f t="shared" si="272"/>
        <v>20178.011076139268</v>
      </c>
      <c r="M290" s="4">
        <f t="shared" si="273"/>
        <v>6267.478080711925</v>
      </c>
      <c r="N290" s="11">
        <f t="shared" si="274"/>
        <v>-1.0133446501930488E-2</v>
      </c>
      <c r="O290" s="11">
        <f t="shared" si="275"/>
        <v>-3.3455925607150938E-3</v>
      </c>
      <c r="P290" s="11">
        <f t="shared" si="276"/>
        <v>-1.1356235957966643E-3</v>
      </c>
      <c r="Q290" s="4">
        <f t="shared" si="277"/>
        <v>916.1421369510324</v>
      </c>
      <c r="R290" s="4">
        <f t="shared" si="278"/>
        <v>2037.3195177704094</v>
      </c>
      <c r="S290" s="4">
        <f t="shared" si="279"/>
        <v>1821.0173194172921</v>
      </c>
      <c r="T290" s="4">
        <f t="shared" si="280"/>
        <v>11.256187870382675</v>
      </c>
      <c r="U290" s="4">
        <f t="shared" si="281"/>
        <v>34.062617126623252</v>
      </c>
      <c r="V290" s="4">
        <f t="shared" si="282"/>
        <v>66.488234632928339</v>
      </c>
      <c r="W290" s="11">
        <f t="shared" si="283"/>
        <v>-1.0734613539272964E-2</v>
      </c>
      <c r="X290" s="11">
        <f t="shared" si="284"/>
        <v>-1.217998157191269E-2</v>
      </c>
      <c r="Y290" s="11">
        <f t="shared" si="285"/>
        <v>-9.7425357312937999E-3</v>
      </c>
      <c r="Z290" s="4">
        <f t="shared" si="298"/>
        <v>795.9071770362965</v>
      </c>
      <c r="AA290" s="4">
        <f t="shared" si="299"/>
        <v>6059.2154453765006</v>
      </c>
      <c r="AB290" s="4">
        <f t="shared" si="300"/>
        <v>40165.266567528648</v>
      </c>
      <c r="AC290" s="12">
        <f t="shared" si="286"/>
        <v>0.89549967384415918</v>
      </c>
      <c r="AD290" s="12">
        <f t="shared" si="287"/>
        <v>3.0821663874003908</v>
      </c>
      <c r="AE290" s="12">
        <f t="shared" si="288"/>
        <v>22.9650642786841</v>
      </c>
      <c r="AF290" s="11">
        <f t="shared" si="289"/>
        <v>-4.0504037456468023E-3</v>
      </c>
      <c r="AG290" s="11">
        <f t="shared" si="290"/>
        <v>2.9673830763510267E-4</v>
      </c>
      <c r="AH290" s="11">
        <f t="shared" si="291"/>
        <v>9.7937136394747881E-3</v>
      </c>
      <c r="AI290" s="1">
        <f t="shared" si="255"/>
        <v>179894.97136716035</v>
      </c>
      <c r="AJ290" s="1">
        <f t="shared" si="256"/>
        <v>123487.39415104593</v>
      </c>
      <c r="AK290" s="1">
        <f t="shared" si="257"/>
        <v>55325.904294675325</v>
      </c>
      <c r="AL290" s="10">
        <f t="shared" si="292"/>
        <v>95.769469223451154</v>
      </c>
      <c r="AM290" s="10">
        <f t="shared" si="293"/>
        <v>23.707669765297034</v>
      </c>
      <c r="AN290" s="10">
        <f t="shared" si="294"/>
        <v>7.3885121953244237</v>
      </c>
      <c r="AO290" s="7">
        <f t="shared" si="295"/>
        <v>1.9631243297074312E-3</v>
      </c>
      <c r="AP290" s="7">
        <f t="shared" si="296"/>
        <v>2.4730188881952071E-3</v>
      </c>
      <c r="AQ290" s="7">
        <f t="shared" si="297"/>
        <v>2.2433401629854441E-3</v>
      </c>
      <c r="AR290" s="1">
        <f t="shared" si="301"/>
        <v>81390.089389107408</v>
      </c>
      <c r="AS290" s="1">
        <f t="shared" si="302"/>
        <v>59811.009535672049</v>
      </c>
      <c r="AT290" s="1">
        <f t="shared" si="303"/>
        <v>27388.564750904548</v>
      </c>
      <c r="AU290" s="1">
        <f t="shared" si="258"/>
        <v>16278.017877821483</v>
      </c>
      <c r="AV290" s="1">
        <f t="shared" si="259"/>
        <v>11962.201907134411</v>
      </c>
      <c r="AW290" s="1">
        <f t="shared" si="260"/>
        <v>5477.7129501809104</v>
      </c>
      <c r="AX290">
        <v>0.05</v>
      </c>
      <c r="AY290">
        <v>0.05</v>
      </c>
      <c r="AZ290">
        <v>0.05</v>
      </c>
      <c r="BA290">
        <f t="shared" si="304"/>
        <v>5.000000000000001E-2</v>
      </c>
      <c r="BB290">
        <f t="shared" si="310"/>
        <v>2.5000000000000006E-4</v>
      </c>
      <c r="BC290">
        <f t="shared" si="305"/>
        <v>2.5000000000000006E-4</v>
      </c>
      <c r="BD290">
        <f t="shared" si="306"/>
        <v>2.5000000000000006E-4</v>
      </c>
      <c r="BE290">
        <f t="shared" si="307"/>
        <v>20.347522347276858</v>
      </c>
      <c r="BF290">
        <f t="shared" si="308"/>
        <v>14.952752383918016</v>
      </c>
      <c r="BG290">
        <f t="shared" si="309"/>
        <v>6.8471411877261383</v>
      </c>
      <c r="BH290">
        <f t="shared" si="311"/>
        <v>1022.6078082645021</v>
      </c>
      <c r="BI290">
        <f t="shared" si="312"/>
        <v>98.710815079716312</v>
      </c>
      <c r="BJ290">
        <f t="shared" si="313"/>
        <v>6.8189675038897084</v>
      </c>
      <c r="BK290" s="7">
        <f t="shared" si="314"/>
        <v>2.3721819772654279E-2</v>
      </c>
      <c r="BL290" s="8">
        <f>BL$3*temperature!$I400+BL$4*temperature!$I400^2+BL$5*temperature!$I400^6</f>
        <v>-73.63025971682913</v>
      </c>
      <c r="BM290" s="8">
        <f>BM$3*temperature!$I400+BM$4*temperature!$I400^2+BM$5*temperature!$I400^6</f>
        <v>-59.815180201643656</v>
      </c>
      <c r="BN290" s="8">
        <f>BN$3*temperature!$I400+BN$4*temperature!$I400^2+BN$5*temperature!$I400^6</f>
        <v>-49.080722717514192</v>
      </c>
      <c r="BO290" s="8"/>
      <c r="BP290" s="8"/>
      <c r="BQ290" s="8"/>
    </row>
    <row r="291" spans="1:69" x14ac:dyDescent="0.3">
      <c r="A291">
        <f t="shared" si="261"/>
        <v>2245</v>
      </c>
      <c r="B291" s="4">
        <f t="shared" si="262"/>
        <v>1165.4052706512323</v>
      </c>
      <c r="C291" s="4">
        <f t="shared" si="263"/>
        <v>2964.1678819561998</v>
      </c>
      <c r="D291" s="4">
        <f t="shared" si="264"/>
        <v>4369.9502467356224</v>
      </c>
      <c r="E291" s="11">
        <f t="shared" si="265"/>
        <v>2.3915265957901815E-8</v>
      </c>
      <c r="F291" s="11">
        <f t="shared" si="266"/>
        <v>4.7114677586720375E-8</v>
      </c>
      <c r="G291" s="11">
        <f t="shared" si="267"/>
        <v>9.6182938323461708E-8</v>
      </c>
      <c r="H291" s="4">
        <f t="shared" si="268"/>
        <v>80559.972014908781</v>
      </c>
      <c r="I291" s="4">
        <f t="shared" si="269"/>
        <v>59609.716466356622</v>
      </c>
      <c r="J291" s="4">
        <f t="shared" si="270"/>
        <v>27357.102945056602</v>
      </c>
      <c r="K291" s="4">
        <f t="shared" si="271"/>
        <v>69126.143534507617</v>
      </c>
      <c r="L291" s="4">
        <f t="shared" si="272"/>
        <v>20110.101330366364</v>
      </c>
      <c r="M291" s="4">
        <f t="shared" si="273"/>
        <v>6260.2778980132589</v>
      </c>
      <c r="N291" s="11">
        <f t="shared" si="274"/>
        <v>-1.0199267589486527E-2</v>
      </c>
      <c r="O291" s="11">
        <f t="shared" si="275"/>
        <v>-3.3655321883140354E-3</v>
      </c>
      <c r="P291" s="11">
        <f t="shared" si="276"/>
        <v>-1.1488165743769319E-3</v>
      </c>
      <c r="Q291" s="4">
        <f t="shared" si="277"/>
        <v>897.06405181396497</v>
      </c>
      <c r="R291" s="4">
        <f t="shared" si="278"/>
        <v>2005.731947718559</v>
      </c>
      <c r="S291" s="4">
        <f t="shared" si="279"/>
        <v>1801.2045330116248</v>
      </c>
      <c r="T291" s="4">
        <f t="shared" si="280"/>
        <v>11.135357043668664</v>
      </c>
      <c r="U291" s="4">
        <f t="shared" si="281"/>
        <v>33.647735077729862</v>
      </c>
      <c r="V291" s="4">
        <f t="shared" si="282"/>
        <v>65.840470631306388</v>
      </c>
      <c r="W291" s="11">
        <f t="shared" si="283"/>
        <v>-1.0734613539272964E-2</v>
      </c>
      <c r="X291" s="11">
        <f t="shared" si="284"/>
        <v>-1.217998157191269E-2</v>
      </c>
      <c r="Y291" s="11">
        <f t="shared" si="285"/>
        <v>-9.7425357312937999E-3</v>
      </c>
      <c r="Z291" s="4">
        <f t="shared" si="298"/>
        <v>776.22791274046847</v>
      </c>
      <c r="AA291" s="4">
        <f t="shared" si="299"/>
        <v>5967.1600108522107</v>
      </c>
      <c r="AB291" s="4">
        <f t="shared" si="300"/>
        <v>40117.883203735117</v>
      </c>
      <c r="AC291" s="12">
        <f t="shared" si="286"/>
        <v>0.89187253861099536</v>
      </c>
      <c r="AD291" s="12">
        <f t="shared" si="287"/>
        <v>3.083080984238038</v>
      </c>
      <c r="AE291" s="12">
        <f t="shared" si="288"/>
        <v>23.189977541941662</v>
      </c>
      <c r="AF291" s="11">
        <f t="shared" si="289"/>
        <v>-4.0504037456468023E-3</v>
      </c>
      <c r="AG291" s="11">
        <f t="shared" si="290"/>
        <v>2.9673830763510267E-4</v>
      </c>
      <c r="AH291" s="11">
        <f t="shared" si="291"/>
        <v>9.7937136394747881E-3</v>
      </c>
      <c r="AI291" s="1">
        <f t="shared" si="255"/>
        <v>178183.49210826581</v>
      </c>
      <c r="AJ291" s="1">
        <f t="shared" si="256"/>
        <v>123100.85664307575</v>
      </c>
      <c r="AK291" s="1">
        <f t="shared" si="257"/>
        <v>55271.026815388701</v>
      </c>
      <c r="AL291" s="10">
        <f t="shared" si="292"/>
        <v>95.955596524776126</v>
      </c>
      <c r="AM291" s="10">
        <f t="shared" si="293"/>
        <v>23.765712985270465</v>
      </c>
      <c r="AN291" s="10">
        <f t="shared" si="294"/>
        <v>7.4049213920153782</v>
      </c>
      <c r="AO291" s="7">
        <f t="shared" si="295"/>
        <v>1.9434930864103569E-3</v>
      </c>
      <c r="AP291" s="7">
        <f t="shared" si="296"/>
        <v>2.4482886993132552E-3</v>
      </c>
      <c r="AQ291" s="7">
        <f t="shared" si="297"/>
        <v>2.2209067613555896E-3</v>
      </c>
      <c r="AR291" s="1">
        <f t="shared" si="301"/>
        <v>80559.972014908781</v>
      </c>
      <c r="AS291" s="1">
        <f t="shared" si="302"/>
        <v>59609.716466356622</v>
      </c>
      <c r="AT291" s="1">
        <f t="shared" si="303"/>
        <v>27357.102945056602</v>
      </c>
      <c r="AU291" s="1">
        <f t="shared" si="258"/>
        <v>16111.994402981756</v>
      </c>
      <c r="AV291" s="1">
        <f t="shared" si="259"/>
        <v>11921.943293271324</v>
      </c>
      <c r="AW291" s="1">
        <f t="shared" si="260"/>
        <v>5471.4205890113208</v>
      </c>
      <c r="AX291">
        <v>0.05</v>
      </c>
      <c r="AY291">
        <v>0.05</v>
      </c>
      <c r="AZ291">
        <v>0.05</v>
      </c>
      <c r="BA291">
        <f t="shared" si="304"/>
        <v>0.05</v>
      </c>
      <c r="BB291">
        <f t="shared" si="310"/>
        <v>2.5000000000000006E-4</v>
      </c>
      <c r="BC291">
        <f t="shared" si="305"/>
        <v>2.5000000000000006E-4</v>
      </c>
      <c r="BD291">
        <f t="shared" si="306"/>
        <v>2.5000000000000006E-4</v>
      </c>
      <c r="BE291">
        <f t="shared" si="307"/>
        <v>20.139993003727199</v>
      </c>
      <c r="BF291">
        <f t="shared" si="308"/>
        <v>14.902429116589159</v>
      </c>
      <c r="BG291">
        <f t="shared" si="309"/>
        <v>6.8392757362641525</v>
      </c>
      <c r="BH291">
        <f t="shared" si="311"/>
        <v>1037.8391538445487</v>
      </c>
      <c r="BI291">
        <f t="shared" si="312"/>
        <v>99.896292973453143</v>
      </c>
      <c r="BJ291">
        <f t="shared" si="313"/>
        <v>6.8191790693756156</v>
      </c>
      <c r="BK291" s="7">
        <f t="shared" si="314"/>
        <v>2.3695438898065441E-2</v>
      </c>
      <c r="BL291" s="8">
        <f>BL$3*temperature!$I401+BL$4*temperature!$I401^2+BL$5*temperature!$I401^6</f>
        <v>-73.900644383615855</v>
      </c>
      <c r="BM291" s="8">
        <f>BM$3*temperature!$I401+BM$4*temperature!$I401^2+BM$5*temperature!$I401^6</f>
        <v>-60.022679540652639</v>
      </c>
      <c r="BN291" s="8">
        <f>BN$3*temperature!$I401+BN$4*temperature!$I401^2+BN$5*temperature!$I401^6</f>
        <v>-49.241150700981294</v>
      </c>
      <c r="BO291" s="8"/>
      <c r="BP291" s="8"/>
      <c r="BQ291" s="8"/>
    </row>
    <row r="292" spans="1:69" x14ac:dyDescent="0.3">
      <c r="A292">
        <f t="shared" si="261"/>
        <v>2246</v>
      </c>
      <c r="B292" s="4">
        <f t="shared" si="262"/>
        <v>1165.4052971286605</v>
      </c>
      <c r="C292" s="4">
        <f t="shared" si="263"/>
        <v>2964.1680146292229</v>
      </c>
      <c r="D292" s="4">
        <f t="shared" si="264"/>
        <v>4369.9506460345447</v>
      </c>
      <c r="E292" s="11">
        <f t="shared" si="265"/>
        <v>2.2719502660006724E-8</v>
      </c>
      <c r="F292" s="11">
        <f t="shared" si="266"/>
        <v>4.4758943707384355E-8</v>
      </c>
      <c r="G292" s="11">
        <f t="shared" si="267"/>
        <v>9.1373791407288624E-8</v>
      </c>
      <c r="H292" s="4">
        <f t="shared" si="268"/>
        <v>79732.976923778027</v>
      </c>
      <c r="I292" s="4">
        <f t="shared" si="269"/>
        <v>59407.926428812068</v>
      </c>
      <c r="J292" s="4">
        <f t="shared" si="270"/>
        <v>27325.321753106648</v>
      </c>
      <c r="K292" s="4">
        <f t="shared" si="271"/>
        <v>68416.521805954617</v>
      </c>
      <c r="L292" s="4">
        <f t="shared" si="272"/>
        <v>20042.023979616821</v>
      </c>
      <c r="M292" s="4">
        <f t="shared" si="273"/>
        <v>6253.004659881607</v>
      </c>
      <c r="N292" s="11">
        <f t="shared" si="274"/>
        <v>-1.0265605634411812E-2</v>
      </c>
      <c r="O292" s="11">
        <f t="shared" si="275"/>
        <v>-3.3852316122716664E-3</v>
      </c>
      <c r="P292" s="11">
        <f t="shared" si="276"/>
        <v>-1.1618075507414671E-3</v>
      </c>
      <c r="Q292" s="4">
        <f t="shared" si="277"/>
        <v>878.32438411284954</v>
      </c>
      <c r="R292" s="4">
        <f t="shared" si="278"/>
        <v>1974.5950912000897</v>
      </c>
      <c r="S292" s="4">
        <f t="shared" si="279"/>
        <v>1781.5841309994776</v>
      </c>
      <c r="T292" s="4">
        <f t="shared" si="280"/>
        <v>11.015823289183061</v>
      </c>
      <c r="U292" s="4">
        <f t="shared" si="281"/>
        <v>33.237906284546511</v>
      </c>
      <c r="V292" s="4">
        <f t="shared" si="282"/>
        <v>65.199017493615685</v>
      </c>
      <c r="W292" s="11">
        <f t="shared" si="283"/>
        <v>-1.0734613539272964E-2</v>
      </c>
      <c r="X292" s="11">
        <f t="shared" si="284"/>
        <v>-1.217998157191269E-2</v>
      </c>
      <c r="Y292" s="11">
        <f t="shared" si="285"/>
        <v>-9.7425357312937999E-3</v>
      </c>
      <c r="Z292" s="4">
        <f t="shared" si="298"/>
        <v>756.9848896694856</v>
      </c>
      <c r="AA292" s="4">
        <f t="shared" si="299"/>
        <v>5876.3855575371344</v>
      </c>
      <c r="AB292" s="4">
        <f t="shared" si="300"/>
        <v>40070.026284707979</v>
      </c>
      <c r="AC292" s="12">
        <f t="shared" si="286"/>
        <v>0.88826009473996581</v>
      </c>
      <c r="AD292" s="12">
        <f t="shared" si="287"/>
        <v>3.0839958524716029</v>
      </c>
      <c r="AE292" s="12">
        <f t="shared" si="288"/>
        <v>23.417093541293291</v>
      </c>
      <c r="AF292" s="11">
        <f t="shared" si="289"/>
        <v>-4.0504037456468023E-3</v>
      </c>
      <c r="AG292" s="11">
        <f t="shared" si="290"/>
        <v>2.9673830763510267E-4</v>
      </c>
      <c r="AH292" s="11">
        <f t="shared" si="291"/>
        <v>9.7937136394747881E-3</v>
      </c>
      <c r="AI292" s="1">
        <f t="shared" si="255"/>
        <v>176477.13730042102</v>
      </c>
      <c r="AJ292" s="1">
        <f t="shared" si="256"/>
        <v>122712.71427203951</v>
      </c>
      <c r="AK292" s="1">
        <f t="shared" si="257"/>
        <v>55215.344722861155</v>
      </c>
      <c r="AL292" s="10">
        <f t="shared" si="292"/>
        <v>96.140220672839916</v>
      </c>
      <c r="AM292" s="10">
        <f t="shared" si="293"/>
        <v>23.823316458538095</v>
      </c>
      <c r="AN292" s="10">
        <f t="shared" si="294"/>
        <v>7.4212025756023436</v>
      </c>
      <c r="AO292" s="7">
        <f t="shared" si="295"/>
        <v>1.9240581555462534E-3</v>
      </c>
      <c r="AP292" s="7">
        <f t="shared" si="296"/>
        <v>2.4238058123201224E-3</v>
      </c>
      <c r="AQ292" s="7">
        <f t="shared" si="297"/>
        <v>2.1986976937420338E-3</v>
      </c>
      <c r="AR292" s="1">
        <f t="shared" si="301"/>
        <v>79732.976923778027</v>
      </c>
      <c r="AS292" s="1">
        <f t="shared" si="302"/>
        <v>59407.926428812068</v>
      </c>
      <c r="AT292" s="1">
        <f t="shared" si="303"/>
        <v>27325.321753106648</v>
      </c>
      <c r="AU292" s="1">
        <f t="shared" si="258"/>
        <v>15946.595384755607</v>
      </c>
      <c r="AV292" s="1">
        <f t="shared" si="259"/>
        <v>11881.585285762414</v>
      </c>
      <c r="AW292" s="1">
        <f t="shared" si="260"/>
        <v>5465.06435062133</v>
      </c>
      <c r="AX292">
        <v>0.05</v>
      </c>
      <c r="AY292">
        <v>0.05</v>
      </c>
      <c r="AZ292">
        <v>0.05</v>
      </c>
      <c r="BA292">
        <f t="shared" si="304"/>
        <v>4.9999999999999996E-2</v>
      </c>
      <c r="BB292">
        <f t="shared" si="310"/>
        <v>2.5000000000000006E-4</v>
      </c>
      <c r="BC292">
        <f t="shared" si="305"/>
        <v>2.5000000000000006E-4</v>
      </c>
      <c r="BD292">
        <f t="shared" si="306"/>
        <v>2.5000000000000006E-4</v>
      </c>
      <c r="BE292">
        <f t="shared" si="307"/>
        <v>19.93324423094451</v>
      </c>
      <c r="BF292">
        <f t="shared" si="308"/>
        <v>14.851981607203021</v>
      </c>
      <c r="BG292">
        <f t="shared" si="309"/>
        <v>6.8313304382766633</v>
      </c>
      <c r="BH292">
        <f t="shared" si="311"/>
        <v>1053.2968096442587</v>
      </c>
      <c r="BI292">
        <f t="shared" si="312"/>
        <v>101.09603232656279</v>
      </c>
      <c r="BJ292">
        <f t="shared" si="313"/>
        <v>6.8193920210965482</v>
      </c>
      <c r="BK292" s="7">
        <f t="shared" si="314"/>
        <v>2.3669208076948584E-2</v>
      </c>
      <c r="BL292" s="8">
        <f>BL$3*temperature!$I402+BL$4*temperature!$I402^2+BL$5*temperature!$I402^6</f>
        <v>-74.169174360468077</v>
      </c>
      <c r="BM292" s="8">
        <f>BM$3*temperature!$I402+BM$4*temperature!$I402^2+BM$5*temperature!$I402^6</f>
        <v>-60.22874218715836</v>
      </c>
      <c r="BN292" s="8">
        <f>BN$3*temperature!$I402+BN$4*temperature!$I402^2+BN$5*temperature!$I402^6</f>
        <v>-49.400456462828899</v>
      </c>
      <c r="BO292" s="8"/>
      <c r="BP292" s="8"/>
      <c r="BQ292" s="8"/>
    </row>
    <row r="293" spans="1:69" x14ac:dyDescent="0.3">
      <c r="A293">
        <f t="shared" si="261"/>
        <v>2247</v>
      </c>
      <c r="B293" s="4">
        <f t="shared" si="262"/>
        <v>1165.4053222822181</v>
      </c>
      <c r="C293" s="4">
        <f t="shared" si="263"/>
        <v>2964.1681406686007</v>
      </c>
      <c r="D293" s="4">
        <f t="shared" si="264"/>
        <v>4369.9510253685548</v>
      </c>
      <c r="E293" s="11">
        <f t="shared" si="265"/>
        <v>2.1583527527006385E-8</v>
      </c>
      <c r="F293" s="11">
        <f t="shared" si="266"/>
        <v>4.2520996522015135E-8</v>
      </c>
      <c r="G293" s="11">
        <f t="shared" si="267"/>
        <v>8.6805101836924189E-8</v>
      </c>
      <c r="H293" s="4">
        <f t="shared" si="268"/>
        <v>78909.138938812437</v>
      </c>
      <c r="I293" s="4">
        <f t="shared" si="269"/>
        <v>59205.662959251567</v>
      </c>
      <c r="J293" s="4">
        <f t="shared" si="270"/>
        <v>27293.227775585689</v>
      </c>
      <c r="K293" s="4">
        <f t="shared" si="271"/>
        <v>67709.609206421272</v>
      </c>
      <c r="L293" s="4">
        <f t="shared" si="272"/>
        <v>19973.786961321661</v>
      </c>
      <c r="M293" s="4">
        <f t="shared" si="273"/>
        <v>6245.6598751661804</v>
      </c>
      <c r="N293" s="11">
        <f t="shared" si="274"/>
        <v>-1.0332483746226084E-2</v>
      </c>
      <c r="O293" s="11">
        <f t="shared" si="275"/>
        <v>-3.404696968956733E-3</v>
      </c>
      <c r="P293" s="11">
        <f t="shared" si="276"/>
        <v>-1.1746008702903099E-3</v>
      </c>
      <c r="Q293" s="4">
        <f t="shared" si="277"/>
        <v>859.91807696680553</v>
      </c>
      <c r="R293" s="4">
        <f t="shared" si="278"/>
        <v>1943.903628884872</v>
      </c>
      <c r="S293" s="4">
        <f t="shared" si="279"/>
        <v>1762.1548743581973</v>
      </c>
      <c r="T293" s="4">
        <f t="shared" si="280"/>
        <v>10.897572683356758</v>
      </c>
      <c r="U293" s="4">
        <f t="shared" si="281"/>
        <v>32.833069198511772</v>
      </c>
      <c r="V293" s="4">
        <f t="shared" si="282"/>
        <v>64.563813736038881</v>
      </c>
      <c r="W293" s="11">
        <f t="shared" si="283"/>
        <v>-1.0734613539272964E-2</v>
      </c>
      <c r="X293" s="11">
        <f t="shared" si="284"/>
        <v>-1.217998157191269E-2</v>
      </c>
      <c r="Y293" s="11">
        <f t="shared" si="285"/>
        <v>-9.7425357312937999E-3</v>
      </c>
      <c r="Z293" s="4">
        <f t="shared" si="298"/>
        <v>738.16943189129017</v>
      </c>
      <c r="AA293" s="4">
        <f t="shared" si="299"/>
        <v>5786.877596853471</v>
      </c>
      <c r="AB293" s="4">
        <f t="shared" si="300"/>
        <v>40021.705736296011</v>
      </c>
      <c r="AC293" s="12">
        <f t="shared" si="286"/>
        <v>0.88466228272512248</v>
      </c>
      <c r="AD293" s="12">
        <f t="shared" si="287"/>
        <v>3.0849109921816189</v>
      </c>
      <c r="AE293" s="12">
        <f t="shared" si="288"/>
        <v>23.646433849705513</v>
      </c>
      <c r="AF293" s="11">
        <f t="shared" si="289"/>
        <v>-4.0504037456468023E-3</v>
      </c>
      <c r="AG293" s="11">
        <f t="shared" si="290"/>
        <v>2.9673830763510267E-4</v>
      </c>
      <c r="AH293" s="11">
        <f t="shared" si="291"/>
        <v>9.7937136394747881E-3</v>
      </c>
      <c r="AI293" s="1">
        <f t="shared" si="255"/>
        <v>174776.01895513452</v>
      </c>
      <c r="AJ293" s="1">
        <f t="shared" si="256"/>
        <v>122323.02813059797</v>
      </c>
      <c r="AK293" s="1">
        <f t="shared" si="257"/>
        <v>55158.874601196374</v>
      </c>
      <c r="AL293" s="10">
        <f t="shared" si="292"/>
        <v>96.323350254744895</v>
      </c>
      <c r="AM293" s="10">
        <f t="shared" si="293"/>
        <v>23.880482120510035</v>
      </c>
      <c r="AN293" s="10">
        <f t="shared" si="294"/>
        <v>7.4373563867802357</v>
      </c>
      <c r="AO293" s="7">
        <f t="shared" si="295"/>
        <v>1.9048175739907907E-3</v>
      </c>
      <c r="AP293" s="7">
        <f t="shared" si="296"/>
        <v>2.3995677541969211E-3</v>
      </c>
      <c r="AQ293" s="7">
        <f t="shared" si="297"/>
        <v>2.1767107168046136E-3</v>
      </c>
      <c r="AR293" s="1">
        <f t="shared" si="301"/>
        <v>78909.138938812437</v>
      </c>
      <c r="AS293" s="1">
        <f t="shared" si="302"/>
        <v>59205.662959251567</v>
      </c>
      <c r="AT293" s="1">
        <f t="shared" si="303"/>
        <v>27293.227775585689</v>
      </c>
      <c r="AU293" s="1">
        <f t="shared" si="258"/>
        <v>15781.827787762488</v>
      </c>
      <c r="AV293" s="1">
        <f t="shared" si="259"/>
        <v>11841.132591850313</v>
      </c>
      <c r="AW293" s="1">
        <f t="shared" si="260"/>
        <v>5458.6455551171384</v>
      </c>
      <c r="AX293">
        <v>0.05</v>
      </c>
      <c r="AY293">
        <v>0.05</v>
      </c>
      <c r="AZ293">
        <v>0.05</v>
      </c>
      <c r="BA293">
        <f t="shared" si="304"/>
        <v>0.05</v>
      </c>
      <c r="BB293">
        <f t="shared" si="310"/>
        <v>2.5000000000000006E-4</v>
      </c>
      <c r="BC293">
        <f t="shared" si="305"/>
        <v>2.5000000000000006E-4</v>
      </c>
      <c r="BD293">
        <f t="shared" si="306"/>
        <v>2.5000000000000006E-4</v>
      </c>
      <c r="BE293">
        <f t="shared" si="307"/>
        <v>19.727284734703115</v>
      </c>
      <c r="BF293">
        <f t="shared" si="308"/>
        <v>14.801415739812896</v>
      </c>
      <c r="BG293">
        <f t="shared" si="309"/>
        <v>6.8233069438964238</v>
      </c>
      <c r="BH293">
        <f t="shared" si="311"/>
        <v>1068.9841048637918</v>
      </c>
      <c r="BI293">
        <f t="shared" si="312"/>
        <v>102.31020436900857</v>
      </c>
      <c r="BJ293">
        <f t="shared" si="313"/>
        <v>6.8196063294806653</v>
      </c>
      <c r="BK293" s="7">
        <f t="shared" si="314"/>
        <v>2.3643120363400411E-2</v>
      </c>
      <c r="BL293" s="8">
        <f>BL$3*temperature!$I403+BL$4*temperature!$I403^2+BL$5*temperature!$I403^6</f>
        <v>-74.435867567822655</v>
      </c>
      <c r="BM293" s="8">
        <f>BM$3*temperature!$I403+BM$4*temperature!$I403^2+BM$5*temperature!$I403^6</f>
        <v>-60.433382235469949</v>
      </c>
      <c r="BN293" s="8">
        <f>BN$3*temperature!$I403+BN$4*temperature!$I403^2+BN$5*temperature!$I403^6</f>
        <v>-49.558651192773539</v>
      </c>
      <c r="BO293" s="8"/>
      <c r="BP293" s="8"/>
      <c r="BQ293" s="8"/>
    </row>
    <row r="294" spans="1:69" x14ac:dyDescent="0.3">
      <c r="A294">
        <f t="shared" si="261"/>
        <v>2248</v>
      </c>
      <c r="B294" s="4">
        <f t="shared" si="262"/>
        <v>1165.4053461780979</v>
      </c>
      <c r="C294" s="4">
        <f t="shared" si="263"/>
        <v>2964.1682604060147</v>
      </c>
      <c r="D294" s="4">
        <f t="shared" si="264"/>
        <v>4369.9513857358961</v>
      </c>
      <c r="E294" s="11">
        <f t="shared" si="265"/>
        <v>2.0504351150656065E-8</v>
      </c>
      <c r="F294" s="11">
        <f t="shared" si="266"/>
        <v>4.0394946695914376E-8</v>
      </c>
      <c r="G294" s="11">
        <f t="shared" si="267"/>
        <v>8.2464846745077975E-8</v>
      </c>
      <c r="H294" s="4">
        <f t="shared" si="268"/>
        <v>78088.491390664101</v>
      </c>
      <c r="I294" s="4">
        <f t="shared" si="269"/>
        <v>59002.949046893656</v>
      </c>
      <c r="J294" s="4">
        <f t="shared" si="270"/>
        <v>27260.827483214267</v>
      </c>
      <c r="K294" s="4">
        <f t="shared" si="271"/>
        <v>67005.434329568088</v>
      </c>
      <c r="L294" s="4">
        <f t="shared" si="272"/>
        <v>19905.398028522097</v>
      </c>
      <c r="M294" s="4">
        <f t="shared" si="273"/>
        <v>6238.2450230904724</v>
      </c>
      <c r="N294" s="11">
        <f t="shared" si="274"/>
        <v>-1.039992528544087E-2</v>
      </c>
      <c r="O294" s="11">
        <f t="shared" si="275"/>
        <v>-3.423934225993075E-3</v>
      </c>
      <c r="P294" s="11">
        <f t="shared" si="276"/>
        <v>-1.1872007480251412E-3</v>
      </c>
      <c r="Q294" s="4">
        <f t="shared" si="277"/>
        <v>841.84012279238971</v>
      </c>
      <c r="R294" s="4">
        <f t="shared" si="278"/>
        <v>1913.652265141407</v>
      </c>
      <c r="S294" s="4">
        <f t="shared" si="279"/>
        <v>1742.915511367431</v>
      </c>
      <c r="T294" s="4">
        <f t="shared" si="280"/>
        <v>10.780591452084785</v>
      </c>
      <c r="U294" s="4">
        <f t="shared" si="281"/>
        <v>32.433163020724564</v>
      </c>
      <c r="V294" s="4">
        <f t="shared" si="282"/>
        <v>63.934798473766925</v>
      </c>
      <c r="W294" s="11">
        <f t="shared" si="283"/>
        <v>-1.0734613539272964E-2</v>
      </c>
      <c r="X294" s="11">
        <f t="shared" si="284"/>
        <v>-1.217998157191269E-2</v>
      </c>
      <c r="Y294" s="11">
        <f t="shared" si="285"/>
        <v>-9.7425357312937999E-3</v>
      </c>
      <c r="Z294" s="4">
        <f t="shared" si="298"/>
        <v>719.77300674303251</v>
      </c>
      <c r="AA294" s="4">
        <f t="shared" si="299"/>
        <v>5698.6216865839424</v>
      </c>
      <c r="AB294" s="4">
        <f t="shared" si="300"/>
        <v>39972.931287267544</v>
      </c>
      <c r="AC294" s="12">
        <f t="shared" si="286"/>
        <v>0.88107904330154019</v>
      </c>
      <c r="AD294" s="12">
        <f t="shared" si="287"/>
        <v>3.0858264034486438</v>
      </c>
      <c r="AE294" s="12">
        <f t="shared" si="288"/>
        <v>23.878020251424314</v>
      </c>
      <c r="AF294" s="11">
        <f t="shared" si="289"/>
        <v>-4.0504037456468023E-3</v>
      </c>
      <c r="AG294" s="11">
        <f t="shared" si="290"/>
        <v>2.9673830763510267E-4</v>
      </c>
      <c r="AH294" s="11">
        <f t="shared" si="291"/>
        <v>9.7937136394747881E-3</v>
      </c>
      <c r="AI294" s="1">
        <f t="shared" si="255"/>
        <v>173080.24484738355</v>
      </c>
      <c r="AJ294" s="1">
        <f t="shared" si="256"/>
        <v>121931.85790938849</v>
      </c>
      <c r="AK294" s="1">
        <f t="shared" si="257"/>
        <v>55101.632696193876</v>
      </c>
      <c r="AL294" s="10">
        <f t="shared" si="292"/>
        <v>96.504993880992288</v>
      </c>
      <c r="AM294" s="10">
        <f t="shared" si="293"/>
        <v>23.937211927012576</v>
      </c>
      <c r="AN294" s="10">
        <f t="shared" si="294"/>
        <v>7.453383470398518</v>
      </c>
      <c r="AO294" s="7">
        <f t="shared" si="295"/>
        <v>1.8857693982508828E-3</v>
      </c>
      <c r="AP294" s="7">
        <f t="shared" si="296"/>
        <v>2.3755720766549518E-3</v>
      </c>
      <c r="AQ294" s="7">
        <f t="shared" si="297"/>
        <v>2.1549436096365672E-3</v>
      </c>
      <c r="AR294" s="1">
        <f t="shared" si="301"/>
        <v>78088.491390664101</v>
      </c>
      <c r="AS294" s="1">
        <f t="shared" si="302"/>
        <v>59002.949046893656</v>
      </c>
      <c r="AT294" s="1">
        <f t="shared" si="303"/>
        <v>27260.827483214267</v>
      </c>
      <c r="AU294" s="1">
        <f t="shared" si="258"/>
        <v>15617.698278132821</v>
      </c>
      <c r="AV294" s="1">
        <f t="shared" si="259"/>
        <v>11800.589809378733</v>
      </c>
      <c r="AW294" s="1">
        <f t="shared" si="260"/>
        <v>5452.1654966428541</v>
      </c>
      <c r="AX294">
        <v>0.05</v>
      </c>
      <c r="AY294">
        <v>0.05</v>
      </c>
      <c r="AZ294">
        <v>0.05</v>
      </c>
      <c r="BA294">
        <f t="shared" si="304"/>
        <v>0.05</v>
      </c>
      <c r="BB294">
        <f t="shared" si="310"/>
        <v>2.5000000000000006E-4</v>
      </c>
      <c r="BC294">
        <f t="shared" si="305"/>
        <v>2.5000000000000006E-4</v>
      </c>
      <c r="BD294">
        <f t="shared" si="306"/>
        <v>2.5000000000000006E-4</v>
      </c>
      <c r="BE294">
        <f t="shared" si="307"/>
        <v>19.522122847666029</v>
      </c>
      <c r="BF294">
        <f t="shared" si="308"/>
        <v>14.750737261723417</v>
      </c>
      <c r="BG294">
        <f t="shared" si="309"/>
        <v>6.8152068708035687</v>
      </c>
      <c r="BH294">
        <f t="shared" si="311"/>
        <v>1084.9044165189516</v>
      </c>
      <c r="BI294">
        <f t="shared" si="312"/>
        <v>103.53898239253567</v>
      </c>
      <c r="BJ294">
        <f t="shared" si="313"/>
        <v>6.8198219658455681</v>
      </c>
      <c r="BK294" s="7">
        <f t="shared" si="314"/>
        <v>2.3617169005396094E-2</v>
      </c>
      <c r="BL294" s="8">
        <f>BL$3*temperature!$I404+BL$4*temperature!$I404^2+BL$5*temperature!$I404^6</f>
        <v>-74.70074183022092</v>
      </c>
      <c r="BM294" s="8">
        <f>BM$3*temperature!$I404+BM$4*temperature!$I404^2+BM$5*temperature!$I404^6</f>
        <v>-60.636613697563277</v>
      </c>
      <c r="BN294" s="8">
        <f>BN$3*temperature!$I404+BN$4*temperature!$I404^2+BN$5*temperature!$I404^6</f>
        <v>-49.715746009389449</v>
      </c>
      <c r="BO294" s="8"/>
      <c r="BP294" s="8"/>
      <c r="BQ294" s="8"/>
    </row>
    <row r="295" spans="1:69" x14ac:dyDescent="0.3">
      <c r="A295">
        <f t="shared" si="261"/>
        <v>2249</v>
      </c>
      <c r="B295" s="4">
        <f t="shared" si="262"/>
        <v>1165.4053688791844</v>
      </c>
      <c r="C295" s="4">
        <f t="shared" si="263"/>
        <v>2964.168374156563</v>
      </c>
      <c r="D295" s="4">
        <f t="shared" si="264"/>
        <v>4369.9517280848986</v>
      </c>
      <c r="E295" s="11">
        <f t="shared" si="265"/>
        <v>1.9479133593123262E-8</v>
      </c>
      <c r="F295" s="11">
        <f t="shared" si="266"/>
        <v>3.8375199361118658E-8</v>
      </c>
      <c r="G295" s="11">
        <f t="shared" si="267"/>
        <v>7.834160440782407E-8</v>
      </c>
      <c r="H295" s="4">
        <f t="shared" si="268"/>
        <v>77271.066169376485</v>
      </c>
      <c r="I295" s="4">
        <f t="shared" si="269"/>
        <v>58799.807148008666</v>
      </c>
      <c r="J295" s="4">
        <f t="shared" si="270"/>
        <v>27228.127220392922</v>
      </c>
      <c r="K295" s="4">
        <f t="shared" si="271"/>
        <v>66304.024533275558</v>
      </c>
      <c r="L295" s="4">
        <f t="shared" si="272"/>
        <v>19836.864754600796</v>
      </c>
      <c r="M295" s="4">
        <f t="shared" si="273"/>
        <v>6230.7615540470651</v>
      </c>
      <c r="N295" s="11">
        <f t="shared" si="274"/>
        <v>-1.0467953880317071E-2</v>
      </c>
      <c r="O295" s="11">
        <f t="shared" si="275"/>
        <v>-3.4429491850954674E-3</v>
      </c>
      <c r="P295" s="11">
        <f t="shared" si="276"/>
        <v>-1.1996112713924534E-3</v>
      </c>
      <c r="Q295" s="4">
        <f t="shared" si="277"/>
        <v>824.08556398754718</v>
      </c>
      <c r="R295" s="4">
        <f t="shared" si="278"/>
        <v>1883.8357297206978</v>
      </c>
      <c r="S295" s="4">
        <f t="shared" si="279"/>
        <v>1723.8647785783101</v>
      </c>
      <c r="T295" s="4">
        <f t="shared" si="280"/>
        <v>10.664865969121866</v>
      </c>
      <c r="U295" s="4">
        <f t="shared" si="281"/>
        <v>32.038127692813298</v>
      </c>
      <c r="V295" s="4">
        <f t="shared" si="282"/>
        <v>63.311911415163181</v>
      </c>
      <c r="W295" s="11">
        <f t="shared" si="283"/>
        <v>-1.0734613539272964E-2</v>
      </c>
      <c r="X295" s="11">
        <f t="shared" si="284"/>
        <v>-1.217998157191269E-2</v>
      </c>
      <c r="Y295" s="11">
        <f t="shared" si="285"/>
        <v>-9.7425357312937999E-3</v>
      </c>
      <c r="Z295" s="4">
        <f t="shared" si="298"/>
        <v>701.78722371948595</v>
      </c>
      <c r="AA295" s="4">
        <f t="shared" si="299"/>
        <v>5611.6034361843649</v>
      </c>
      <c r="AB295" s="4">
        <f t="shared" si="300"/>
        <v>39923.712474566317</v>
      </c>
      <c r="AC295" s="12">
        <f t="shared" si="286"/>
        <v>0.87751031744434072</v>
      </c>
      <c r="AD295" s="12">
        <f t="shared" si="287"/>
        <v>3.0867420863532589</v>
      </c>
      <c r="AE295" s="12">
        <f t="shared" si="288"/>
        <v>24.111874744044343</v>
      </c>
      <c r="AF295" s="11">
        <f t="shared" si="289"/>
        <v>-4.0504037456468023E-3</v>
      </c>
      <c r="AG295" s="11">
        <f t="shared" si="290"/>
        <v>2.9673830763510267E-4</v>
      </c>
      <c r="AH295" s="11">
        <f t="shared" si="291"/>
        <v>9.7937136394747881E-3</v>
      </c>
      <c r="AI295" s="1">
        <f t="shared" si="255"/>
        <v>171389.91864077802</v>
      </c>
      <c r="AJ295" s="1">
        <f t="shared" si="256"/>
        <v>121539.26192782837</v>
      </c>
      <c r="AK295" s="1">
        <f t="shared" si="257"/>
        <v>55043.634923217345</v>
      </c>
      <c r="AL295" s="10">
        <f t="shared" si="292"/>
        <v>96.685160183589062</v>
      </c>
      <c r="AM295" s="10">
        <f t="shared" si="293"/>
        <v>23.993507853536894</v>
      </c>
      <c r="AN295" s="10">
        <f t="shared" si="294"/>
        <v>7.4692844752674272</v>
      </c>
      <c r="AO295" s="7">
        <f t="shared" si="295"/>
        <v>1.866911704268374E-3</v>
      </c>
      <c r="AP295" s="7">
        <f t="shared" si="296"/>
        <v>2.3518163558884021E-3</v>
      </c>
      <c r="AQ295" s="7">
        <f t="shared" si="297"/>
        <v>2.1333941735402016E-3</v>
      </c>
      <c r="AR295" s="1">
        <f t="shared" si="301"/>
        <v>77271.066169376485</v>
      </c>
      <c r="AS295" s="1">
        <f t="shared" si="302"/>
        <v>58799.807148008666</v>
      </c>
      <c r="AT295" s="1">
        <f t="shared" si="303"/>
        <v>27228.127220392922</v>
      </c>
      <c r="AU295" s="1">
        <f t="shared" si="258"/>
        <v>15454.213233875298</v>
      </c>
      <c r="AV295" s="1">
        <f t="shared" si="259"/>
        <v>11759.961429601733</v>
      </c>
      <c r="AW295" s="1">
        <f t="shared" si="260"/>
        <v>5445.6254440785851</v>
      </c>
      <c r="AX295">
        <v>0.05</v>
      </c>
      <c r="AY295">
        <v>0.05</v>
      </c>
      <c r="AZ295">
        <v>0.05</v>
      </c>
      <c r="BA295">
        <f t="shared" si="304"/>
        <v>0.05</v>
      </c>
      <c r="BB295">
        <f t="shared" si="310"/>
        <v>2.5000000000000006E-4</v>
      </c>
      <c r="BC295">
        <f t="shared" si="305"/>
        <v>2.5000000000000006E-4</v>
      </c>
      <c r="BD295">
        <f t="shared" si="306"/>
        <v>2.5000000000000006E-4</v>
      </c>
      <c r="BE295">
        <f t="shared" si="307"/>
        <v>19.317766542344128</v>
      </c>
      <c r="BF295">
        <f t="shared" si="308"/>
        <v>14.699951787002171</v>
      </c>
      <c r="BG295">
        <f t="shared" si="309"/>
        <v>6.8070318050982319</v>
      </c>
      <c r="BH295">
        <f t="shared" si="311"/>
        <v>1101.0611700771401</v>
      </c>
      <c r="BI295">
        <f t="shared" si="312"/>
        <v>104.78254177559964</v>
      </c>
      <c r="BJ295">
        <f t="shared" si="313"/>
        <v>6.8200389023788306</v>
      </c>
      <c r="BK295" s="7">
        <f t="shared" si="314"/>
        <v>2.3591347443017247E-2</v>
      </c>
      <c r="BL295" s="8">
        <f>BL$3*temperature!$I405+BL$4*temperature!$I405^2+BL$5*temperature!$I405^6</f>
        <v>-74.963814870807454</v>
      </c>
      <c r="BM295" s="8">
        <f>BM$3*temperature!$I405+BM$4*temperature!$I405^2+BM$5*temperature!$I405^6</f>
        <v>-60.838450499081219</v>
      </c>
      <c r="BN295" s="8">
        <f>BN$3*temperature!$I405+BN$4*temperature!$I405^2+BN$5*temperature!$I405^6</f>
        <v>-49.871751957206314</v>
      </c>
      <c r="BO295" s="8"/>
      <c r="BP295" s="8"/>
      <c r="BQ295" s="8"/>
    </row>
    <row r="296" spans="1:69" x14ac:dyDescent="0.3">
      <c r="A296">
        <f t="shared" si="261"/>
        <v>2250</v>
      </c>
      <c r="B296" s="4">
        <f t="shared" si="262"/>
        <v>1165.4053904452169</v>
      </c>
      <c r="C296" s="4">
        <f t="shared" si="263"/>
        <v>2964.168482219588</v>
      </c>
      <c r="D296" s="4">
        <f t="shared" si="264"/>
        <v>4369.9520533164759</v>
      </c>
      <c r="E296" s="11">
        <f t="shared" si="265"/>
        <v>1.8505176913467097E-8</v>
      </c>
      <c r="F296" s="11">
        <f t="shared" si="266"/>
        <v>3.6456439393062724E-8</v>
      </c>
      <c r="G296" s="11">
        <f t="shared" si="267"/>
        <v>7.4424524187432867E-8</v>
      </c>
      <c r="H296" s="4">
        <f t="shared" si="268"/>
        <v>76456.893774992917</v>
      </c>
      <c r="I296" s="4">
        <f t="shared" si="269"/>
        <v>58596.259199710439</v>
      </c>
      <c r="J296" s="4">
        <f t="shared" si="270"/>
        <v>27195.13320862113</v>
      </c>
      <c r="K296" s="4">
        <f t="shared" si="271"/>
        <v>65605.405983049626</v>
      </c>
      <c r="L296" s="4">
        <f t="shared" si="272"/>
        <v>19768.194537927611</v>
      </c>
      <c r="M296" s="4">
        <f t="shared" si="273"/>
        <v>6223.2108903762455</v>
      </c>
      <c r="N296" s="11">
        <f t="shared" si="274"/>
        <v>-1.0536593444268494E-2</v>
      </c>
      <c r="O296" s="11">
        <f t="shared" si="275"/>
        <v>-3.4617474849324426E-3</v>
      </c>
      <c r="P296" s="11">
        <f t="shared" si="276"/>
        <v>-1.211836403194555E-3</v>
      </c>
      <c r="Q296" s="4">
        <f t="shared" si="277"/>
        <v>806.64949354595672</v>
      </c>
      <c r="R296" s="4">
        <f t="shared" si="278"/>
        <v>1854.4487793438641</v>
      </c>
      <c r="S296" s="4">
        <f t="shared" si="279"/>
        <v>1705.001401745368</v>
      </c>
      <c r="T296" s="4">
        <f t="shared" si="280"/>
        <v>10.5503827544952</v>
      </c>
      <c r="U296" s="4">
        <f t="shared" si="281"/>
        <v>31.647903887916247</v>
      </c>
      <c r="V296" s="4">
        <f t="shared" si="282"/>
        <v>62.695092855984448</v>
      </c>
      <c r="W296" s="11">
        <f t="shared" si="283"/>
        <v>-1.0734613539272964E-2</v>
      </c>
      <c r="X296" s="11">
        <f t="shared" si="284"/>
        <v>-1.217998157191269E-2</v>
      </c>
      <c r="Y296" s="11">
        <f t="shared" si="285"/>
        <v>-9.7425357312937999E-3</v>
      </c>
      <c r="Z296" s="4">
        <f t="shared" si="298"/>
        <v>684.20383330270636</v>
      </c>
      <c r="AA296" s="4">
        <f t="shared" si="299"/>
        <v>5525.8085118126273</v>
      </c>
      <c r="AB296" s="4">
        <f t="shared" si="300"/>
        <v>39874.058648465318</v>
      </c>
      <c r="AC296" s="12">
        <f t="shared" si="286"/>
        <v>0.8739560463677204</v>
      </c>
      <c r="AD296" s="12">
        <f t="shared" si="287"/>
        <v>3.0876580409760694</v>
      </c>
      <c r="AE296" s="12">
        <f t="shared" si="288"/>
        <v>24.348019540598397</v>
      </c>
      <c r="AF296" s="11">
        <f t="shared" si="289"/>
        <v>-4.0504037456468023E-3</v>
      </c>
      <c r="AG296" s="11">
        <f t="shared" si="290"/>
        <v>2.9673830763510267E-4</v>
      </c>
      <c r="AH296" s="11">
        <f t="shared" si="291"/>
        <v>9.7937136394747881E-3</v>
      </c>
      <c r="AI296" s="1">
        <f t="shared" si="255"/>
        <v>169705.1400105755</v>
      </c>
      <c r="AJ296" s="1">
        <f t="shared" si="256"/>
        <v>121145.29716464727</v>
      </c>
      <c r="AK296" s="1">
        <f t="shared" si="257"/>
        <v>54984.896874974198</v>
      </c>
      <c r="AL296" s="10">
        <f t="shared" si="292"/>
        <v>96.863857814193111</v>
      </c>
      <c r="AM296" s="10">
        <f t="shared" si="293"/>
        <v>24.049371894499931</v>
      </c>
      <c r="AN296" s="10">
        <f t="shared" si="294"/>
        <v>7.4850600539676764</v>
      </c>
      <c r="AO296" s="7">
        <f t="shared" si="295"/>
        <v>1.8482425872256903E-3</v>
      </c>
      <c r="AP296" s="7">
        <f t="shared" si="296"/>
        <v>2.3282981923295181E-3</v>
      </c>
      <c r="AQ296" s="7">
        <f t="shared" si="297"/>
        <v>2.1120602318047996E-3</v>
      </c>
      <c r="AR296" s="1">
        <f t="shared" si="301"/>
        <v>76456.893774992917</v>
      </c>
      <c r="AS296" s="1">
        <f t="shared" si="302"/>
        <v>58596.259199710439</v>
      </c>
      <c r="AT296" s="1">
        <f t="shared" si="303"/>
        <v>27195.13320862113</v>
      </c>
      <c r="AU296" s="1">
        <f t="shared" si="258"/>
        <v>15291.378754998585</v>
      </c>
      <c r="AV296" s="1">
        <f t="shared" si="259"/>
        <v>11719.251839942088</v>
      </c>
      <c r="AW296" s="1">
        <f t="shared" si="260"/>
        <v>5439.0266417242265</v>
      </c>
      <c r="AX296">
        <v>0.05</v>
      </c>
      <c r="AY296">
        <v>0.05</v>
      </c>
      <c r="AZ296">
        <v>0.05</v>
      </c>
      <c r="BA296">
        <f t="shared" si="304"/>
        <v>0.05</v>
      </c>
      <c r="BB296">
        <f t="shared" si="310"/>
        <v>2.5000000000000006E-4</v>
      </c>
      <c r="BC296">
        <f t="shared" si="305"/>
        <v>2.5000000000000006E-4</v>
      </c>
      <c r="BD296">
        <f t="shared" si="306"/>
        <v>2.5000000000000006E-4</v>
      </c>
      <c r="BE296">
        <f t="shared" si="307"/>
        <v>19.114223443748234</v>
      </c>
      <c r="BF296">
        <f t="shared" si="308"/>
        <v>14.649064799927613</v>
      </c>
      <c r="BG296">
        <f t="shared" si="309"/>
        <v>6.7987833021552841</v>
      </c>
      <c r="BH296">
        <f t="shared" si="311"/>
        <v>1117.4578400990451</v>
      </c>
      <c r="BI296">
        <f t="shared" si="312"/>
        <v>106.04106000859078</v>
      </c>
      <c r="BJ296">
        <f t="shared" si="313"/>
        <v>6.8202571121181377</v>
      </c>
      <c r="BK296" s="7">
        <f t="shared" si="314"/>
        <v>2.3565649306653919E-2</v>
      </c>
      <c r="BL296" s="8">
        <f>BL$3*temperature!$I406+BL$4*temperature!$I406^2+BL$5*temperature!$I406^6</f>
        <v>-75.225104306122404</v>
      </c>
      <c r="BM296" s="8">
        <f>BM$3*temperature!$I406+BM$4*temperature!$I406^2+BM$5*temperature!$I406^6</f>
        <v>-61.038906475554391</v>
      </c>
      <c r="BN296" s="8">
        <f>BN$3*temperature!$I406+BN$4*temperature!$I406^2+BN$5*temperature!$I406^6</f>
        <v>-50.026680003973418</v>
      </c>
      <c r="BO296" s="8"/>
      <c r="BP296" s="8"/>
      <c r="BQ296" s="8"/>
    </row>
    <row r="297" spans="1:69" x14ac:dyDescent="0.3">
      <c r="A297">
        <f t="shared" si="261"/>
        <v>2251</v>
      </c>
      <c r="B297" s="4">
        <f t="shared" si="262"/>
        <v>1165.4054109329481</v>
      </c>
      <c r="C297" s="4">
        <f t="shared" si="263"/>
        <v>2964.1685848794655</v>
      </c>
      <c r="D297" s="4">
        <f t="shared" si="264"/>
        <v>4369.9523622864981</v>
      </c>
      <c r="E297" s="11">
        <f t="shared" si="265"/>
        <v>1.7579918067793741E-8</v>
      </c>
      <c r="F297" s="11">
        <f t="shared" si="266"/>
        <v>3.4633617423409587E-8</v>
      </c>
      <c r="G297" s="11">
        <f t="shared" si="267"/>
        <v>7.0703297978061215E-8</v>
      </c>
      <c r="H297" s="4">
        <f t="shared" si="268"/>
        <v>75646.003366943696</v>
      </c>
      <c r="I297" s="4">
        <f t="shared" si="269"/>
        <v>58392.326633491961</v>
      </c>
      <c r="J297" s="4">
        <f t="shared" si="270"/>
        <v>27161.851549846393</v>
      </c>
      <c r="K297" s="4">
        <f t="shared" si="271"/>
        <v>64909.60369437997</v>
      </c>
      <c r="L297" s="4">
        <f t="shared" si="272"/>
        <v>19699.394606419261</v>
      </c>
      <c r="M297" s="4">
        <f t="shared" si="273"/>
        <v>6215.5944271288236</v>
      </c>
      <c r="N297" s="11">
        <f t="shared" si="274"/>
        <v>-1.0605868193993451E-2</v>
      </c>
      <c r="O297" s="11">
        <f t="shared" si="275"/>
        <v>-3.4803346039695704E-3</v>
      </c>
      <c r="P297" s="11">
        <f t="shared" si="276"/>
        <v>-1.2238799843984349E-3</v>
      </c>
      <c r="Q297" s="4">
        <f t="shared" si="277"/>
        <v>789.5270556048107</v>
      </c>
      <c r="R297" s="4">
        <f t="shared" si="278"/>
        <v>1825.4861991971152</v>
      </c>
      <c r="S297" s="4">
        <f t="shared" si="279"/>
        <v>1686.3240967224572</v>
      </c>
      <c r="T297" s="4">
        <f t="shared" si="280"/>
        <v>10.437128472934283</v>
      </c>
      <c r="U297" s="4">
        <f t="shared" si="281"/>
        <v>31.262433001771761</v>
      </c>
      <c r="V297" s="4">
        <f t="shared" si="282"/>
        <v>62.084283673658234</v>
      </c>
      <c r="W297" s="11">
        <f t="shared" si="283"/>
        <v>-1.0734613539272964E-2</v>
      </c>
      <c r="X297" s="11">
        <f t="shared" si="284"/>
        <v>-1.217998157191269E-2</v>
      </c>
      <c r="Y297" s="11">
        <f t="shared" si="285"/>
        <v>-9.7425357312937999E-3</v>
      </c>
      <c r="Z297" s="4">
        <f t="shared" si="298"/>
        <v>667.01472573732906</v>
      </c>
      <c r="AA297" s="4">
        <f t="shared" si="299"/>
        <v>5441.2226410841158</v>
      </c>
      <c r="AB297" s="4">
        <f t="shared" si="300"/>
        <v>39823.978977614526</v>
      </c>
      <c r="AC297" s="12">
        <f t="shared" si="286"/>
        <v>0.87041617152398187</v>
      </c>
      <c r="AD297" s="12">
        <f t="shared" si="287"/>
        <v>3.0885742673977048</v>
      </c>
      <c r="AE297" s="12">
        <f t="shared" si="288"/>
        <v>24.586477071667353</v>
      </c>
      <c r="AF297" s="11">
        <f t="shared" si="289"/>
        <v>-4.0504037456468023E-3</v>
      </c>
      <c r="AG297" s="11">
        <f t="shared" si="290"/>
        <v>2.9673830763510267E-4</v>
      </c>
      <c r="AH297" s="11">
        <f t="shared" si="291"/>
        <v>9.7937136394747881E-3</v>
      </c>
      <c r="AI297" s="1">
        <f t="shared" si="255"/>
        <v>168026.00476451655</v>
      </c>
      <c r="AJ297" s="1">
        <f t="shared" si="256"/>
        <v>120750.01928812463</v>
      </c>
      <c r="AK297" s="1">
        <f t="shared" si="257"/>
        <v>54925.433829201</v>
      </c>
      <c r="AL297" s="10">
        <f t="shared" si="292"/>
        <v>97.041095442296537</v>
      </c>
      <c r="AM297" s="10">
        <f t="shared" si="293"/>
        <v>24.104806062517468</v>
      </c>
      <c r="AN297" s="10">
        <f t="shared" si="294"/>
        <v>7.5007108626636061</v>
      </c>
      <c r="AO297" s="7">
        <f t="shared" si="295"/>
        <v>1.8297601613534334E-3</v>
      </c>
      <c r="AP297" s="7">
        <f t="shared" si="296"/>
        <v>2.3050152104062229E-3</v>
      </c>
      <c r="AQ297" s="7">
        <f t="shared" si="297"/>
        <v>2.0909396294867513E-3</v>
      </c>
      <c r="AR297" s="1">
        <f t="shared" si="301"/>
        <v>75646.003366943696</v>
      </c>
      <c r="AS297" s="1">
        <f t="shared" si="302"/>
        <v>58392.326633491961</v>
      </c>
      <c r="AT297" s="1">
        <f t="shared" si="303"/>
        <v>27161.851549846393</v>
      </c>
      <c r="AU297" s="1">
        <f t="shared" si="258"/>
        <v>15129.200673388739</v>
      </c>
      <c r="AV297" s="1">
        <f t="shared" si="259"/>
        <v>11678.465326698393</v>
      </c>
      <c r="AW297" s="1">
        <f t="shared" si="260"/>
        <v>5432.3703099692793</v>
      </c>
      <c r="AX297">
        <v>0.05</v>
      </c>
      <c r="AY297">
        <v>0.05</v>
      </c>
      <c r="AZ297">
        <v>0.05</v>
      </c>
      <c r="BA297">
        <f t="shared" si="304"/>
        <v>0.05</v>
      </c>
      <c r="BB297">
        <f t="shared" si="310"/>
        <v>2.5000000000000006E-4</v>
      </c>
      <c r="BC297">
        <f t="shared" si="305"/>
        <v>2.5000000000000006E-4</v>
      </c>
      <c r="BD297">
        <f t="shared" si="306"/>
        <v>2.5000000000000006E-4</v>
      </c>
      <c r="BE297">
        <f t="shared" si="307"/>
        <v>18.911500841735929</v>
      </c>
      <c r="BF297">
        <f t="shared" si="308"/>
        <v>14.598081658372994</v>
      </c>
      <c r="BG297">
        <f t="shared" si="309"/>
        <v>6.7904628874616</v>
      </c>
      <c r="BH297">
        <f t="shared" si="311"/>
        <v>1134.0979508859175</v>
      </c>
      <c r="BI297">
        <f t="shared" si="312"/>
        <v>107.31471671936184</v>
      </c>
      <c r="BJ297">
        <f t="shared" si="313"/>
        <v>6.8204765689320892</v>
      </c>
      <c r="BK297" s="7">
        <f t="shared" si="314"/>
        <v>2.3540068415219689E-2</v>
      </c>
      <c r="BL297" s="8">
        <f>BL$3*temperature!$I407+BL$4*temperature!$I407^2+BL$5*temperature!$I407^6</f>
        <v>-75.484627641179173</v>
      </c>
      <c r="BM297" s="8">
        <f>BM$3*temperature!$I407+BM$4*temperature!$I407^2+BM$5*temperature!$I407^6</f>
        <v>-61.237995368836252</v>
      </c>
      <c r="BN297" s="8">
        <f>BN$3*temperature!$I407+BN$4*temperature!$I407^2+BN$5*temperature!$I407^6</f>
        <v>-50.180541038085508</v>
      </c>
      <c r="BO297" s="8"/>
      <c r="BP297" s="8"/>
      <c r="BQ297" s="8"/>
    </row>
    <row r="298" spans="1:69" x14ac:dyDescent="0.3">
      <c r="A298">
        <f t="shared" si="261"/>
        <v>2252</v>
      </c>
      <c r="B298" s="4">
        <f t="shared" si="262"/>
        <v>1165.4054303962932</v>
      </c>
      <c r="C298" s="4">
        <f t="shared" si="263"/>
        <v>2964.1686824063522</v>
      </c>
      <c r="D298" s="4">
        <f t="shared" si="264"/>
        <v>4369.9526558080397</v>
      </c>
      <c r="E298" s="11">
        <f t="shared" si="265"/>
        <v>1.6700922164404053E-8</v>
      </c>
      <c r="F298" s="11">
        <f t="shared" si="266"/>
        <v>3.2901936552239103E-8</v>
      </c>
      <c r="G298" s="11">
        <f t="shared" si="267"/>
        <v>6.7168133079158156E-8</v>
      </c>
      <c r="H298" s="4">
        <f t="shared" si="268"/>
        <v>74838.422812223202</v>
      </c>
      <c r="I298" s="4">
        <f t="shared" si="269"/>
        <v>58188.030388499872</v>
      </c>
      <c r="J298" s="4">
        <f t="shared" si="270"/>
        <v>27128.288229741393</v>
      </c>
      <c r="K298" s="4">
        <f t="shared" si="271"/>
        <v>64216.641574061126</v>
      </c>
      <c r="L298" s="4">
        <f t="shared" si="272"/>
        <v>19630.472022011258</v>
      </c>
      <c r="M298" s="4">
        <f t="shared" si="273"/>
        <v>6207.9135328126695</v>
      </c>
      <c r="N298" s="11">
        <f t="shared" si="274"/>
        <v>-1.0675802668301371E-2</v>
      </c>
      <c r="O298" s="11">
        <f t="shared" si="275"/>
        <v>-3.498715863356705E-3</v>
      </c>
      <c r="P298" s="11">
        <f t="shared" si="276"/>
        <v>-1.2357457369852609E-3</v>
      </c>
      <c r="Q298" s="4">
        <f t="shared" si="277"/>
        <v>772.71344592901301</v>
      </c>
      <c r="R298" s="4">
        <f t="shared" si="278"/>
        <v>1796.942804337478</v>
      </c>
      <c r="S298" s="4">
        <f t="shared" si="279"/>
        <v>1667.8315703236558</v>
      </c>
      <c r="T298" s="4">
        <f t="shared" si="280"/>
        <v>10.325089932317592</v>
      </c>
      <c r="U298" s="4">
        <f t="shared" si="281"/>
        <v>30.881657143917025</v>
      </c>
      <c r="V298" s="4">
        <f t="shared" si="282"/>
        <v>61.479425321615835</v>
      </c>
      <c r="W298" s="11">
        <f t="shared" si="283"/>
        <v>-1.0734613539272964E-2</v>
      </c>
      <c r="X298" s="11">
        <f t="shared" si="284"/>
        <v>-1.217998157191269E-2</v>
      </c>
      <c r="Y298" s="11">
        <f t="shared" si="285"/>
        <v>-9.7425357312937999E-3</v>
      </c>
      <c r="Z298" s="4">
        <f t="shared" si="298"/>
        <v>650.211929755695</v>
      </c>
      <c r="AA298" s="4">
        <f t="shared" si="299"/>
        <v>5357.8316175636137</v>
      </c>
      <c r="AB298" s="4">
        <f t="shared" si="300"/>
        <v>39773.482453984987</v>
      </c>
      <c r="AC298" s="12">
        <f t="shared" si="286"/>
        <v>0.86689063460256954</v>
      </c>
      <c r="AD298" s="12">
        <f t="shared" si="287"/>
        <v>3.0894907656988178</v>
      </c>
      <c r="AE298" s="12">
        <f t="shared" si="288"/>
        <v>24.827269987510775</v>
      </c>
      <c r="AF298" s="11">
        <f t="shared" si="289"/>
        <v>-4.0504037456468023E-3</v>
      </c>
      <c r="AG298" s="11">
        <f t="shared" si="290"/>
        <v>2.9673830763510267E-4</v>
      </c>
      <c r="AH298" s="11">
        <f t="shared" si="291"/>
        <v>9.7937136394747881E-3</v>
      </c>
      <c r="AI298" s="1">
        <f t="shared" si="255"/>
        <v>166352.60496145365</v>
      </c>
      <c r="AJ298" s="1">
        <f t="shared" si="256"/>
        <v>120353.48268601057</v>
      </c>
      <c r="AK298" s="1">
        <f t="shared" si="257"/>
        <v>54865.26075625018</v>
      </c>
      <c r="AL298" s="10">
        <f t="shared" si="292"/>
        <v>97.216881753446401</v>
      </c>
      <c r="AM298" s="10">
        <f t="shared" si="293"/>
        <v>24.159812387689282</v>
      </c>
      <c r="AN298" s="10">
        <f t="shared" si="294"/>
        <v>7.5162375609197509</v>
      </c>
      <c r="AO298" s="7">
        <f t="shared" si="295"/>
        <v>1.811462559739899E-3</v>
      </c>
      <c r="AP298" s="7">
        <f t="shared" si="296"/>
        <v>2.2819650583021608E-3</v>
      </c>
      <c r="AQ298" s="7">
        <f t="shared" si="297"/>
        <v>2.0700302331918838E-3</v>
      </c>
      <c r="AR298" s="1">
        <f t="shared" si="301"/>
        <v>74838.422812223202</v>
      </c>
      <c r="AS298" s="1">
        <f t="shared" si="302"/>
        <v>58188.030388499872</v>
      </c>
      <c r="AT298" s="1">
        <f t="shared" si="303"/>
        <v>27128.288229741393</v>
      </c>
      <c r="AU298" s="1">
        <f t="shared" si="258"/>
        <v>14967.684562444641</v>
      </c>
      <c r="AV298" s="1">
        <f t="shared" si="259"/>
        <v>11637.606077699975</v>
      </c>
      <c r="AW298" s="1">
        <f t="shared" si="260"/>
        <v>5425.6576459482785</v>
      </c>
      <c r="AX298">
        <v>0.05</v>
      </c>
      <c r="AY298">
        <v>0.05</v>
      </c>
      <c r="AZ298">
        <v>0.05</v>
      </c>
      <c r="BA298">
        <f t="shared" si="304"/>
        <v>5.000000000000001E-2</v>
      </c>
      <c r="BB298">
        <f t="shared" si="310"/>
        <v>2.5000000000000006E-4</v>
      </c>
      <c r="BC298">
        <f t="shared" si="305"/>
        <v>2.5000000000000006E-4</v>
      </c>
      <c r="BD298">
        <f t="shared" si="306"/>
        <v>2.5000000000000006E-4</v>
      </c>
      <c r="BE298">
        <f t="shared" si="307"/>
        <v>18.709605703055804</v>
      </c>
      <c r="BF298">
        <f t="shared" si="308"/>
        <v>14.547007597124971</v>
      </c>
      <c r="BG298">
        <f t="shared" si="309"/>
        <v>6.7820720574353501</v>
      </c>
      <c r="BH298">
        <f t="shared" si="311"/>
        <v>1150.985077132349</v>
      </c>
      <c r="BI298">
        <f t="shared" si="312"/>
        <v>108.60369369905645</v>
      </c>
      <c r="BJ298">
        <f t="shared" si="313"/>
        <v>6.8206972475007301</v>
      </c>
      <c r="BK298" s="7">
        <f t="shared" si="314"/>
        <v>2.3514598774345336E-2</v>
      </c>
      <c r="BL298" s="8">
        <f>BL$3*temperature!$I408+BL$4*temperature!$I408^2+BL$5*temperature!$I408^6</f>
        <v>-75.742402264819589</v>
      </c>
      <c r="BM298" s="8">
        <f>BM$3*temperature!$I408+BM$4*temperature!$I408^2+BM$5*temperature!$I408^6</f>
        <v>-61.435730823746312</v>
      </c>
      <c r="BN298" s="8">
        <f>BN$3*temperature!$I408+BN$4*temperature!$I408^2+BN$5*temperature!$I408^6</f>
        <v>-50.333345866165494</v>
      </c>
      <c r="BO298" s="8"/>
      <c r="BP298" s="8"/>
      <c r="BQ298" s="8"/>
    </row>
    <row r="299" spans="1:69" x14ac:dyDescent="0.3">
      <c r="A299">
        <f t="shared" si="261"/>
        <v>2253</v>
      </c>
      <c r="B299" s="4">
        <f t="shared" si="262"/>
        <v>1165.4054488864713</v>
      </c>
      <c r="C299" s="4">
        <f t="shared" si="263"/>
        <v>2964.1687750568976</v>
      </c>
      <c r="D299" s="4">
        <f t="shared" si="264"/>
        <v>4369.9529346535228</v>
      </c>
      <c r="E299" s="11">
        <f t="shared" si="265"/>
        <v>1.5865876056183849E-8</v>
      </c>
      <c r="F299" s="11">
        <f t="shared" si="266"/>
        <v>3.1256839724627149E-8</v>
      </c>
      <c r="G299" s="11">
        <f t="shared" si="267"/>
        <v>6.3809726425200242E-8</v>
      </c>
      <c r="H299" s="4">
        <f t="shared" si="268"/>
        <v>74034.178732364584</v>
      </c>
      <c r="I299" s="4">
        <f t="shared" si="269"/>
        <v>57983.390924546555</v>
      </c>
      <c r="J299" s="4">
        <f t="shared" si="270"/>
        <v>27094.449120909609</v>
      </c>
      <c r="K299" s="4">
        <f t="shared" si="271"/>
        <v>63526.542460482931</v>
      </c>
      <c r="L299" s="4">
        <f t="shared" si="272"/>
        <v>19561.433685041622</v>
      </c>
      <c r="M299" s="4">
        <f t="shared" si="273"/>
        <v>6200.1695501230442</v>
      </c>
      <c r="N299" s="11">
        <f t="shared" si="274"/>
        <v>-1.07464217477381E-2</v>
      </c>
      <c r="O299" s="11">
        <f t="shared" si="275"/>
        <v>-3.5168964298069039E-3</v>
      </c>
      <c r="P299" s="11">
        <f t="shared" si="276"/>
        <v>-1.2474372667553579E-3</v>
      </c>
      <c r="Q299" s="4">
        <f t="shared" si="277"/>
        <v>756.20391233463567</v>
      </c>
      <c r="R299" s="4">
        <f t="shared" si="278"/>
        <v>1768.8134410126913</v>
      </c>
      <c r="S299" s="4">
        <f t="shared" si="279"/>
        <v>1649.5225211502952</v>
      </c>
      <c r="T299" s="4">
        <f t="shared" si="280"/>
        <v>10.214254082135925</v>
      </c>
      <c r="U299" s="4">
        <f t="shared" si="281"/>
        <v>30.505519128993988</v>
      </c>
      <c r="V299" s="4">
        <f t="shared" si="282"/>
        <v>60.880459823680582</v>
      </c>
      <c r="W299" s="11">
        <f t="shared" si="283"/>
        <v>-1.0734613539272964E-2</v>
      </c>
      <c r="X299" s="11">
        <f t="shared" si="284"/>
        <v>-1.217998157191269E-2</v>
      </c>
      <c r="Y299" s="11">
        <f t="shared" si="285"/>
        <v>-9.7425357312937999E-3</v>
      </c>
      <c r="Z299" s="4">
        <f t="shared" si="298"/>
        <v>633.78761125683604</v>
      </c>
      <c r="AA299" s="4">
        <f t="shared" si="299"/>
        <v>5275.621305003102</v>
      </c>
      <c r="AB299" s="4">
        <f t="shared" si="300"/>
        <v>39722.577897706309</v>
      </c>
      <c r="AC299" s="12">
        <f t="shared" si="286"/>
        <v>0.8633793775291092</v>
      </c>
      <c r="AD299" s="12">
        <f t="shared" si="287"/>
        <v>3.0904075359600855</v>
      </c>
      <c r="AE299" s="12">
        <f t="shared" si="288"/>
        <v>25.07042116021838</v>
      </c>
      <c r="AF299" s="11">
        <f t="shared" si="289"/>
        <v>-4.0504037456468023E-3</v>
      </c>
      <c r="AG299" s="11">
        <f t="shared" si="290"/>
        <v>2.9673830763510267E-4</v>
      </c>
      <c r="AH299" s="11">
        <f t="shared" si="291"/>
        <v>9.7937136394747881E-3</v>
      </c>
      <c r="AI299" s="1">
        <f t="shared" si="255"/>
        <v>164685.02902775293</v>
      </c>
      <c r="AJ299" s="1">
        <f t="shared" si="256"/>
        <v>119955.74049510949</v>
      </c>
      <c r="AK299" s="1">
        <f t="shared" si="257"/>
        <v>54804.392326573448</v>
      </c>
      <c r="AL299" s="10">
        <f t="shared" si="292"/>
        <v>97.39122544750272</v>
      </c>
      <c r="AM299" s="10">
        <f t="shared" si="293"/>
        <v>24.214392916896287</v>
      </c>
      <c r="AN299" s="10">
        <f t="shared" si="294"/>
        <v>7.5316408115207976</v>
      </c>
      <c r="AO299" s="7">
        <f t="shared" si="295"/>
        <v>1.7933479341424999E-3</v>
      </c>
      <c r="AP299" s="7">
        <f t="shared" si="296"/>
        <v>2.259145407719139E-3</v>
      </c>
      <c r="AQ299" s="7">
        <f t="shared" si="297"/>
        <v>2.049329930859965E-3</v>
      </c>
      <c r="AR299" s="1">
        <f t="shared" si="301"/>
        <v>74034.178732364584</v>
      </c>
      <c r="AS299" s="1">
        <f t="shared" si="302"/>
        <v>57983.390924546555</v>
      </c>
      <c r="AT299" s="1">
        <f t="shared" si="303"/>
        <v>27094.449120909609</v>
      </c>
      <c r="AU299" s="1">
        <f t="shared" si="258"/>
        <v>14806.835746472918</v>
      </c>
      <c r="AV299" s="1">
        <f t="shared" si="259"/>
        <v>11596.678184909311</v>
      </c>
      <c r="AW299" s="1">
        <f t="shared" si="260"/>
        <v>5418.8898241819224</v>
      </c>
      <c r="AX299">
        <v>0.05</v>
      </c>
      <c r="AY299">
        <v>0.05</v>
      </c>
      <c r="AZ299">
        <v>0.05</v>
      </c>
      <c r="BA299">
        <f t="shared" si="304"/>
        <v>5.000000000000001E-2</v>
      </c>
      <c r="BB299">
        <f t="shared" si="310"/>
        <v>2.5000000000000006E-4</v>
      </c>
      <c r="BC299">
        <f t="shared" si="305"/>
        <v>2.5000000000000006E-4</v>
      </c>
      <c r="BD299">
        <f t="shared" si="306"/>
        <v>2.5000000000000006E-4</v>
      </c>
      <c r="BE299">
        <f t="shared" si="307"/>
        <v>18.508544683091149</v>
      </c>
      <c r="BF299">
        <f t="shared" si="308"/>
        <v>14.495847731136642</v>
      </c>
      <c r="BG299">
        <f t="shared" si="309"/>
        <v>6.7736122802274039</v>
      </c>
      <c r="BH299">
        <f t="shared" si="311"/>
        <v>1168.1228445843351</v>
      </c>
      <c r="BI299">
        <f t="shared" si="312"/>
        <v>109.90817492824661</v>
      </c>
      <c r="BJ299">
        <f t="shared" si="313"/>
        <v>6.8209191232964068</v>
      </c>
      <c r="BK299" s="7">
        <f t="shared" si="314"/>
        <v>2.3489234574561951E-2</v>
      </c>
      <c r="BL299" s="8">
        <f>BL$3*temperature!$I409+BL$4*temperature!$I409^2+BL$5*temperature!$I409^6</f>
        <v>-75.998445445337836</v>
      </c>
      <c r="BM299" s="8">
        <f>BM$3*temperature!$I409+BM$4*temperature!$I409^2+BM$5*temperature!$I409^6</f>
        <v>-61.632126384915196</v>
      </c>
      <c r="BN299" s="8">
        <f>BN$3*temperature!$I409+BN$4*temperature!$I409^2+BN$5*temperature!$I409^6</f>
        <v>-50.485105210799318</v>
      </c>
      <c r="BO299" s="8"/>
      <c r="BP299" s="8"/>
      <c r="BQ299" s="8"/>
    </row>
    <row r="300" spans="1:69" x14ac:dyDescent="0.3">
      <c r="A300">
        <f t="shared" si="261"/>
        <v>2254</v>
      </c>
      <c r="B300" s="4">
        <f t="shared" si="262"/>
        <v>1165.4054664521409</v>
      </c>
      <c r="C300" s="4">
        <f t="shared" si="263"/>
        <v>2964.1688630749186</v>
      </c>
      <c r="D300" s="4">
        <f t="shared" si="264"/>
        <v>4369.9531995567486</v>
      </c>
      <c r="E300" s="11">
        <f t="shared" si="265"/>
        <v>1.5072582253374657E-8</v>
      </c>
      <c r="F300" s="11">
        <f t="shared" si="266"/>
        <v>2.969399773839579E-8</v>
      </c>
      <c r="G300" s="11">
        <f t="shared" si="267"/>
        <v>6.0619240103940226E-8</v>
      </c>
      <c r="H300" s="4">
        <f t="shared" si="268"/>
        <v>73233.296549225444</v>
      </c>
      <c r="I300" s="4">
        <f t="shared" si="269"/>
        <v>57778.4282348579</v>
      </c>
      <c r="J300" s="4">
        <f t="shared" si="270"/>
        <v>27060.339986019077</v>
      </c>
      <c r="K300" s="4">
        <f t="shared" si="271"/>
        <v>62839.328162901562</v>
      </c>
      <c r="L300" s="4">
        <f t="shared" si="272"/>
        <v>19492.286338545742</v>
      </c>
      <c r="M300" s="4">
        <f t="shared" si="273"/>
        <v>6192.3637966566439</v>
      </c>
      <c r="N300" s="11">
        <f t="shared" si="274"/>
        <v>-1.0817750674985249E-2</v>
      </c>
      <c r="O300" s="11">
        <f t="shared" si="275"/>
        <v>-3.5348813184770123E-3</v>
      </c>
      <c r="P300" s="11">
        <f t="shared" si="276"/>
        <v>-1.2589580661137578E-3</v>
      </c>
      <c r="Q300" s="4">
        <f t="shared" si="277"/>
        <v>739.99375505444345</v>
      </c>
      <c r="R300" s="4">
        <f t="shared" si="278"/>
        <v>1741.0929878985539</v>
      </c>
      <c r="S300" s="4">
        <f t="shared" si="279"/>
        <v>1631.3956403851505</v>
      </c>
      <c r="T300" s="4">
        <f t="shared" si="280"/>
        <v>10.104608011972255</v>
      </c>
      <c r="U300" s="4">
        <f t="shared" si="281"/>
        <v>30.133962468161211</v>
      </c>
      <c r="V300" s="4">
        <f t="shared" si="282"/>
        <v>60.28732976851078</v>
      </c>
      <c r="W300" s="11">
        <f t="shared" si="283"/>
        <v>-1.0734613539272964E-2</v>
      </c>
      <c r="X300" s="11">
        <f t="shared" si="284"/>
        <v>-1.217998157191269E-2</v>
      </c>
      <c r="Y300" s="11">
        <f t="shared" si="285"/>
        <v>-9.7425357312937999E-3</v>
      </c>
      <c r="Z300" s="4">
        <f t="shared" si="298"/>
        <v>617.73407194313438</v>
      </c>
      <c r="AA300" s="4">
        <f t="shared" si="299"/>
        <v>5194.5776413349304</v>
      </c>
      <c r="AB300" s="4">
        <f t="shared" si="300"/>
        <v>39671.273961798106</v>
      </c>
      <c r="AC300" s="12">
        <f t="shared" si="286"/>
        <v>0.85988234246445105</v>
      </c>
      <c r="AD300" s="12">
        <f t="shared" si="287"/>
        <v>3.091324578262209</v>
      </c>
      <c r="AE300" s="12">
        <f t="shared" si="288"/>
        <v>25.31595368588259</v>
      </c>
      <c r="AF300" s="11">
        <f t="shared" si="289"/>
        <v>-4.0504037456468023E-3</v>
      </c>
      <c r="AG300" s="11">
        <f t="shared" si="290"/>
        <v>2.9673830763510267E-4</v>
      </c>
      <c r="AH300" s="11">
        <f t="shared" si="291"/>
        <v>9.7937136394747881E-3</v>
      </c>
      <c r="AI300" s="1">
        <f t="shared" si="255"/>
        <v>163023.36187145056</v>
      </c>
      <c r="AJ300" s="1">
        <f t="shared" si="256"/>
        <v>119556.84463050785</v>
      </c>
      <c r="AK300" s="1">
        <f t="shared" si="257"/>
        <v>54742.842918098031</v>
      </c>
      <c r="AL300" s="10">
        <f t="shared" si="292"/>
        <v>97.564135236932998</v>
      </c>
      <c r="AM300" s="10">
        <f t="shared" si="293"/>
        <v>24.268549713109611</v>
      </c>
      <c r="AN300" s="10">
        <f t="shared" si="294"/>
        <v>7.5469212802948977</v>
      </c>
      <c r="AO300" s="7">
        <f t="shared" si="295"/>
        <v>1.775414454801075E-3</v>
      </c>
      <c r="AP300" s="7">
        <f t="shared" si="296"/>
        <v>2.2365539536419476E-3</v>
      </c>
      <c r="AQ300" s="7">
        <f t="shared" si="297"/>
        <v>2.0288366315513655E-3</v>
      </c>
      <c r="AR300" s="1">
        <f t="shared" si="301"/>
        <v>73233.296549225444</v>
      </c>
      <c r="AS300" s="1">
        <f t="shared" si="302"/>
        <v>57778.4282348579</v>
      </c>
      <c r="AT300" s="1">
        <f t="shared" si="303"/>
        <v>27060.339986019077</v>
      </c>
      <c r="AU300" s="1">
        <f t="shared" si="258"/>
        <v>14646.65930984509</v>
      </c>
      <c r="AV300" s="1">
        <f t="shared" si="259"/>
        <v>11555.68564697158</v>
      </c>
      <c r="AW300" s="1">
        <f t="shared" si="260"/>
        <v>5412.067997203816</v>
      </c>
      <c r="AX300">
        <v>0.05</v>
      </c>
      <c r="AY300">
        <v>0.05</v>
      </c>
      <c r="AZ300">
        <v>0.05</v>
      </c>
      <c r="BA300">
        <f t="shared" si="304"/>
        <v>0.05</v>
      </c>
      <c r="BB300">
        <f t="shared" si="310"/>
        <v>2.5000000000000006E-4</v>
      </c>
      <c r="BC300">
        <f t="shared" si="305"/>
        <v>2.5000000000000006E-4</v>
      </c>
      <c r="BD300">
        <f t="shared" si="306"/>
        <v>2.5000000000000006E-4</v>
      </c>
      <c r="BE300">
        <f t="shared" si="307"/>
        <v>18.308324137306364</v>
      </c>
      <c r="BF300">
        <f t="shared" si="308"/>
        <v>14.444607058714478</v>
      </c>
      <c r="BG300">
        <f t="shared" si="309"/>
        <v>6.765084996504771</v>
      </c>
      <c r="BH300">
        <f t="shared" si="311"/>
        <v>1185.5149307025267</v>
      </c>
      <c r="BI300">
        <f t="shared" si="312"/>
        <v>111.22834660338181</v>
      </c>
      <c r="BJ300">
        <f t="shared" si="313"/>
        <v>6.8211421725647465</v>
      </c>
      <c r="BK300" s="7">
        <f t="shared" si="314"/>
        <v>2.3463970189501943E-2</v>
      </c>
      <c r="BL300" s="8">
        <f>BL$3*temperature!$I410+BL$4*temperature!$I410^2+BL$5*temperature!$I410^6</f>
        <v>-76.252774326365397</v>
      </c>
      <c r="BM300" s="8">
        <f>BM$3*temperature!$I410+BM$4*temperature!$I410^2+BM$5*temperature!$I410^6</f>
        <v>-61.827195493825364</v>
      </c>
      <c r="BN300" s="8">
        <f>BN$3*temperature!$I410+BN$4*temperature!$I410^2+BN$5*temperature!$I410^6</f>
        <v>-50.635829708418143</v>
      </c>
      <c r="BO300" s="8"/>
      <c r="BP300" s="8"/>
      <c r="BQ300" s="8"/>
    </row>
    <row r="301" spans="1:69" x14ac:dyDescent="0.3">
      <c r="A301">
        <f t="shared" si="261"/>
        <v>2255</v>
      </c>
      <c r="B301" s="4">
        <f t="shared" si="262"/>
        <v>1165.4054831395272</v>
      </c>
      <c r="C301" s="4">
        <f t="shared" si="263"/>
        <v>2964.1689466920407</v>
      </c>
      <c r="D301" s="4">
        <f t="shared" si="264"/>
        <v>4369.9534512148293</v>
      </c>
      <c r="E301" s="11">
        <f t="shared" si="265"/>
        <v>1.4318953140705924E-8</v>
      </c>
      <c r="F301" s="11">
        <f t="shared" si="266"/>
        <v>2.8209297851475999E-8</v>
      </c>
      <c r="G301" s="11">
        <f t="shared" si="267"/>
        <v>5.7588278098743212E-8</v>
      </c>
      <c r="H301" s="4">
        <f t="shared" si="268"/>
        <v>72435.800529597705</v>
      </c>
      <c r="I301" s="4">
        <f t="shared" si="269"/>
        <v>57573.161858554515</v>
      </c>
      <c r="J301" s="4">
        <f t="shared" si="270"/>
        <v>27025.966480864365</v>
      </c>
      <c r="K301" s="4">
        <f t="shared" si="271"/>
        <v>62155.019499702656</v>
      </c>
      <c r="L301" s="4">
        <f t="shared" si="272"/>
        <v>19423.036572461609</v>
      </c>
      <c r="M301" s="4">
        <f t="shared" si="273"/>
        <v>6184.4975656093666</v>
      </c>
      <c r="N301" s="11">
        <f t="shared" si="274"/>
        <v>-1.0889815076076892E-2</v>
      </c>
      <c r="O301" s="11">
        <f t="shared" si="275"/>
        <v>-3.5526753958663448E-3</v>
      </c>
      <c r="P301" s="11">
        <f t="shared" si="276"/>
        <v>-1.2703115168273271E-3</v>
      </c>
      <c r="Q301" s="4">
        <f t="shared" si="277"/>
        <v>724.07832704818964</v>
      </c>
      <c r="R301" s="4">
        <f t="shared" si="278"/>
        <v>1713.776357256899</v>
      </c>
      <c r="S301" s="4">
        <f t="shared" si="279"/>
        <v>1613.4496125548492</v>
      </c>
      <c r="T301" s="4">
        <f t="shared" si="280"/>
        <v>9.9961389499978921</v>
      </c>
      <c r="U301" s="4">
        <f t="shared" si="281"/>
        <v>29.7669313606103</v>
      </c>
      <c r="V301" s="4">
        <f t="shared" si="282"/>
        <v>59.699978304096774</v>
      </c>
      <c r="W301" s="11">
        <f t="shared" si="283"/>
        <v>-1.0734613539272964E-2</v>
      </c>
      <c r="X301" s="11">
        <f t="shared" si="284"/>
        <v>-1.217998157191269E-2</v>
      </c>
      <c r="Y301" s="11">
        <f t="shared" si="285"/>
        <v>-9.7425357312937999E-3</v>
      </c>
      <c r="Z301" s="4">
        <f t="shared" si="298"/>
        <v>602.04374791834107</v>
      </c>
      <c r="AA301" s="4">
        <f t="shared" si="299"/>
        <v>5114.6866424295158</v>
      </c>
      <c r="AB301" s="4">
        <f t="shared" si="300"/>
        <v>39619.57913679495</v>
      </c>
      <c r="AC301" s="12">
        <f t="shared" si="286"/>
        <v>0.85639947180371745</v>
      </c>
      <c r="AD301" s="12">
        <f t="shared" si="287"/>
        <v>3.0922418926859132</v>
      </c>
      <c r="AE301" s="12">
        <f t="shared" si="288"/>
        <v>25.563890886792329</v>
      </c>
      <c r="AF301" s="11">
        <f t="shared" si="289"/>
        <v>-4.0504037456468023E-3</v>
      </c>
      <c r="AG301" s="11">
        <f t="shared" si="290"/>
        <v>2.9673830763510267E-4</v>
      </c>
      <c r="AH301" s="11">
        <f t="shared" si="291"/>
        <v>9.7937136394747881E-3</v>
      </c>
      <c r="AI301" s="1">
        <f t="shared" si="255"/>
        <v>161367.68499415059</v>
      </c>
      <c r="AJ301" s="1">
        <f t="shared" si="256"/>
        <v>119156.84581442866</v>
      </c>
      <c r="AK301" s="1">
        <f t="shared" si="257"/>
        <v>54680.626623492048</v>
      </c>
      <c r="AL301" s="10">
        <f t="shared" si="292"/>
        <v>97.73561984514312</v>
      </c>
      <c r="AM301" s="10">
        <f t="shared" si="293"/>
        <v>24.322284854711523</v>
      </c>
      <c r="AN301" s="10">
        <f t="shared" si="294"/>
        <v>7.5620796359403055</v>
      </c>
      <c r="AO301" s="7">
        <f t="shared" si="295"/>
        <v>1.7576603102530642E-3</v>
      </c>
      <c r="AP301" s="7">
        <f t="shared" si="296"/>
        <v>2.2141884141055283E-3</v>
      </c>
      <c r="AQ301" s="7">
        <f t="shared" si="297"/>
        <v>2.0085482652358517E-3</v>
      </c>
      <c r="AR301" s="1">
        <f t="shared" si="301"/>
        <v>72435.800529597705</v>
      </c>
      <c r="AS301" s="1">
        <f t="shared" si="302"/>
        <v>57573.161858554515</v>
      </c>
      <c r="AT301" s="1">
        <f t="shared" si="303"/>
        <v>27025.966480864365</v>
      </c>
      <c r="AU301" s="1">
        <f t="shared" si="258"/>
        <v>14487.160105919542</v>
      </c>
      <c r="AV301" s="1">
        <f t="shared" si="259"/>
        <v>11514.632371710904</v>
      </c>
      <c r="AW301" s="1">
        <f t="shared" si="260"/>
        <v>5405.1932961728735</v>
      </c>
      <c r="AX301">
        <v>0.05</v>
      </c>
      <c r="AY301">
        <v>0.05</v>
      </c>
      <c r="AZ301">
        <v>0.05</v>
      </c>
      <c r="BA301">
        <f t="shared" si="304"/>
        <v>0.05</v>
      </c>
      <c r="BB301">
        <f t="shared" si="310"/>
        <v>2.5000000000000006E-4</v>
      </c>
      <c r="BC301">
        <f t="shared" si="305"/>
        <v>2.5000000000000006E-4</v>
      </c>
      <c r="BD301">
        <f t="shared" si="306"/>
        <v>2.5000000000000006E-4</v>
      </c>
      <c r="BE301">
        <f t="shared" si="307"/>
        <v>18.108950132399432</v>
      </c>
      <c r="BF301">
        <f t="shared" si="308"/>
        <v>14.393290464638632</v>
      </c>
      <c r="BG301">
        <f t="shared" si="309"/>
        <v>6.7564916202160932</v>
      </c>
      <c r="BH301">
        <f t="shared" si="311"/>
        <v>1203.1650653304791</v>
      </c>
      <c r="BI301">
        <f t="shared" si="312"/>
        <v>112.56439716355101</v>
      </c>
      <c r="BJ301">
        <f t="shared" si="313"/>
        <v>6.8213663723058549</v>
      </c>
      <c r="BK301" s="7">
        <f t="shared" si="314"/>
        <v>2.3438800174099134E-2</v>
      </c>
      <c r="BL301" s="8">
        <f>BL$3*temperature!$I411+BL$4*temperature!$I411^2+BL$5*temperature!$I411^6</f>
        <v>-76.505405923009292</v>
      </c>
      <c r="BM301" s="8">
        <f>BM$3*temperature!$I411+BM$4*temperature!$I411^2+BM$5*temperature!$I411^6</f>
        <v>-62.020951486041653</v>
      </c>
      <c r="BN301" s="8">
        <f>BN$3*temperature!$I411+BN$4*temperature!$I411^2+BN$5*temperature!$I411^6</f>
        <v>-50.785529907323593</v>
      </c>
      <c r="BO301" s="8"/>
      <c r="BP301" s="8"/>
      <c r="BQ301" s="8"/>
    </row>
    <row r="302" spans="1:69" x14ac:dyDescent="0.3">
      <c r="A302">
        <f t="shared" si="261"/>
        <v>2256</v>
      </c>
      <c r="B302" s="4">
        <f t="shared" si="262"/>
        <v>1165.4054989925442</v>
      </c>
      <c r="C302" s="4">
        <f t="shared" si="263"/>
        <v>2964.1690261283093</v>
      </c>
      <c r="D302" s="4">
        <f t="shared" si="264"/>
        <v>4369.953690290019</v>
      </c>
      <c r="E302" s="11">
        <f t="shared" si="265"/>
        <v>1.3603005483670627E-8</v>
      </c>
      <c r="F302" s="11">
        <f t="shared" si="266"/>
        <v>2.6798832958902197E-8</v>
      </c>
      <c r="G302" s="11">
        <f t="shared" si="267"/>
        <v>5.4708864193806049E-8</v>
      </c>
      <c r="H302" s="4">
        <f t="shared" si="268"/>
        <v>71641.713828652893</v>
      </c>
      <c r="I302" s="4">
        <f t="shared" si="269"/>
        <v>57367.610892866876</v>
      </c>
      <c r="J302" s="4">
        <f t="shared" si="270"/>
        <v>26991.334157356338</v>
      </c>
      <c r="K302" s="4">
        <f t="shared" si="271"/>
        <v>61473.636335665884</v>
      </c>
      <c r="L302" s="4">
        <f t="shared" si="272"/>
        <v>19353.690827745533</v>
      </c>
      <c r="M302" s="4">
        <f t="shared" si="273"/>
        <v>6176.5721264577096</v>
      </c>
      <c r="N302" s="11">
        <f t="shared" si="274"/>
        <v>-1.0962640982519978E-2</v>
      </c>
      <c r="O302" s="11">
        <f t="shared" si="275"/>
        <v>-3.5702833826918301E-3</v>
      </c>
      <c r="P302" s="11">
        <f t="shared" si="276"/>
        <v>-1.2815008927691274E-3</v>
      </c>
      <c r="Q302" s="4">
        <f t="shared" si="277"/>
        <v>708.45303426027147</v>
      </c>
      <c r="R302" s="4">
        <f t="shared" si="278"/>
        <v>1686.8584960173532</v>
      </c>
      <c r="S302" s="4">
        <f t="shared" si="279"/>
        <v>1595.6831162614808</v>
      </c>
      <c r="T302" s="4">
        <f t="shared" si="280"/>
        <v>9.8888342614847904</v>
      </c>
      <c r="U302" s="4">
        <f t="shared" si="281"/>
        <v>29.404370685185675</v>
      </c>
      <c r="V302" s="4">
        <f t="shared" si="282"/>
        <v>59.11834913231165</v>
      </c>
      <c r="W302" s="11">
        <f t="shared" si="283"/>
        <v>-1.0734613539272964E-2</v>
      </c>
      <c r="X302" s="11">
        <f t="shared" si="284"/>
        <v>-1.217998157191269E-2</v>
      </c>
      <c r="Y302" s="11">
        <f t="shared" si="285"/>
        <v>-9.7425357312937999E-3</v>
      </c>
      <c r="Z302" s="4">
        <f t="shared" si="298"/>
        <v>586.70920825045584</v>
      </c>
      <c r="AA302" s="4">
        <f t="shared" si="299"/>
        <v>5035.9344056263808</v>
      </c>
      <c r="AB302" s="4">
        <f t="shared" si="300"/>
        <v>39567.501755265133</v>
      </c>
      <c r="AC302" s="12">
        <f t="shared" si="286"/>
        <v>0.85293070817535377</v>
      </c>
      <c r="AD302" s="12">
        <f t="shared" si="287"/>
        <v>3.093159479311947</v>
      </c>
      <c r="AE302" s="12">
        <f t="shared" si="288"/>
        <v>25.814256313648354</v>
      </c>
      <c r="AF302" s="11">
        <f t="shared" si="289"/>
        <v>-4.0504037456468023E-3</v>
      </c>
      <c r="AG302" s="11">
        <f t="shared" si="290"/>
        <v>2.9673830763510267E-4</v>
      </c>
      <c r="AH302" s="11">
        <f t="shared" si="291"/>
        <v>9.7937136394747881E-3</v>
      </c>
      <c r="AI302" s="1">
        <f t="shared" si="255"/>
        <v>159718.0766006551</v>
      </c>
      <c r="AJ302" s="1">
        <f t="shared" si="256"/>
        <v>118755.79360469669</v>
      </c>
      <c r="AK302" s="1">
        <f t="shared" si="257"/>
        <v>54617.757257315716</v>
      </c>
      <c r="AL302" s="10">
        <f t="shared" si="292"/>
        <v>97.905688004843924</v>
      </c>
      <c r="AM302" s="10">
        <f t="shared" si="293"/>
        <v>24.375600434828101</v>
      </c>
      <c r="AN302" s="10">
        <f t="shared" si="294"/>
        <v>7.5771165498553055</v>
      </c>
      <c r="AO302" s="7">
        <f t="shared" si="295"/>
        <v>1.7400837071505336E-3</v>
      </c>
      <c r="AP302" s="7">
        <f t="shared" si="296"/>
        <v>2.1920465299644729E-3</v>
      </c>
      <c r="AQ302" s="7">
        <f t="shared" si="297"/>
        <v>1.9884627825834931E-3</v>
      </c>
      <c r="AR302" s="1">
        <f t="shared" si="301"/>
        <v>71641.713828652893</v>
      </c>
      <c r="AS302" s="1">
        <f t="shared" si="302"/>
        <v>57367.610892866876</v>
      </c>
      <c r="AT302" s="1">
        <f t="shared" si="303"/>
        <v>26991.334157356338</v>
      </c>
      <c r="AU302" s="1">
        <f t="shared" si="258"/>
        <v>14328.34276573058</v>
      </c>
      <c r="AV302" s="1">
        <f t="shared" si="259"/>
        <v>11473.522178573376</v>
      </c>
      <c r="AW302" s="1">
        <f t="shared" si="260"/>
        <v>5398.2668314712682</v>
      </c>
      <c r="AX302">
        <v>0.05</v>
      </c>
      <c r="AY302">
        <v>0.05</v>
      </c>
      <c r="AZ302">
        <v>0.05</v>
      </c>
      <c r="BA302">
        <f t="shared" si="304"/>
        <v>0.05</v>
      </c>
      <c r="BB302">
        <f t="shared" si="310"/>
        <v>2.5000000000000006E-4</v>
      </c>
      <c r="BC302">
        <f t="shared" si="305"/>
        <v>2.5000000000000006E-4</v>
      </c>
      <c r="BD302">
        <f t="shared" si="306"/>
        <v>2.5000000000000006E-4</v>
      </c>
      <c r="BE302">
        <f t="shared" si="307"/>
        <v>17.910428457163228</v>
      </c>
      <c r="BF302">
        <f t="shared" si="308"/>
        <v>14.341902723216723</v>
      </c>
      <c r="BG302">
        <f t="shared" si="309"/>
        <v>6.7478335393390863</v>
      </c>
      <c r="BH302">
        <f t="shared" si="311"/>
        <v>1221.0770313676467</v>
      </c>
      <c r="BI302">
        <f t="shared" si="312"/>
        <v>113.91651731756697</v>
      </c>
      <c r="BJ302">
        <f t="shared" si="313"/>
        <v>6.8215917002555466</v>
      </c>
      <c r="BK302" s="7">
        <f t="shared" si="314"/>
        <v>2.3413719262793981E-2</v>
      </c>
      <c r="BL302" s="8">
        <f>BL$3*temperature!$I412+BL$4*temperature!$I412^2+BL$5*temperature!$I412^6</f>
        <v>-76.756357118235428</v>
      </c>
      <c r="BM302" s="8">
        <f>BM$3*temperature!$I412+BM$4*temperature!$I412^2+BM$5*temperature!$I412^6</f>
        <v>-62.213407588625699</v>
      </c>
      <c r="BN302" s="8">
        <f>BN$3*temperature!$I412+BN$4*temperature!$I412^2+BN$5*temperature!$I412^6</f>
        <v>-50.934216265851191</v>
      </c>
      <c r="BO302" s="8"/>
      <c r="BP302" s="8"/>
      <c r="BQ302" s="8"/>
    </row>
    <row r="303" spans="1:69" x14ac:dyDescent="0.3">
      <c r="A303">
        <f t="shared" si="261"/>
        <v>2257</v>
      </c>
      <c r="B303" s="4">
        <f t="shared" si="262"/>
        <v>1165.4055140529108</v>
      </c>
      <c r="C303" s="4">
        <f t="shared" si="263"/>
        <v>2964.1691015927659</v>
      </c>
      <c r="D303" s="4">
        <f t="shared" si="264"/>
        <v>4369.9539174114616</v>
      </c>
      <c r="E303" s="11">
        <f t="shared" si="265"/>
        <v>1.2922855209487094E-8</v>
      </c>
      <c r="F303" s="11">
        <f t="shared" si="266"/>
        <v>2.5458891310957086E-8</v>
      </c>
      <c r="G303" s="11">
        <f t="shared" si="267"/>
        <v>5.1973420984115747E-8</v>
      </c>
      <c r="H303" s="4">
        <f t="shared" si="268"/>
        <v>70851.058532238894</v>
      </c>
      <c r="I303" s="4">
        <f t="shared" si="269"/>
        <v>57161.794005081923</v>
      </c>
      <c r="J303" s="4">
        <f t="shared" si="270"/>
        <v>26956.448466440328</v>
      </c>
      <c r="K303" s="4">
        <f t="shared" si="271"/>
        <v>60795.197618244812</v>
      </c>
      <c r="L303" s="4">
        <f t="shared" si="272"/>
        <v>19284.255400397575</v>
      </c>
      <c r="M303" s="4">
        <f t="shared" si="273"/>
        <v>6168.5887256238975</v>
      </c>
      <c r="N303" s="11">
        <f t="shared" si="274"/>
        <v>-1.1036254854301708E-2</v>
      </c>
      <c r="O303" s="11">
        <f t="shared" si="275"/>
        <v>-3.5877098567894672E-3</v>
      </c>
      <c r="P303" s="11">
        <f t="shared" si="276"/>
        <v>-1.2925293626241396E-3</v>
      </c>
      <c r="Q303" s="4">
        <f t="shared" si="277"/>
        <v>693.11333582729662</v>
      </c>
      <c r="R303" s="4">
        <f t="shared" si="278"/>
        <v>1660.3343867858439</v>
      </c>
      <c r="S303" s="4">
        <f t="shared" si="279"/>
        <v>1578.094824884434</v>
      </c>
      <c r="T303" s="4">
        <f t="shared" si="280"/>
        <v>9.7826814473338288</v>
      </c>
      <c r="U303" s="4">
        <f t="shared" si="281"/>
        <v>29.046225992106425</v>
      </c>
      <c r="V303" s="4">
        <f t="shared" si="282"/>
        <v>58.542386503515004</v>
      </c>
      <c r="W303" s="11">
        <f t="shared" si="283"/>
        <v>-1.0734613539272964E-2</v>
      </c>
      <c r="X303" s="11">
        <f t="shared" si="284"/>
        <v>-1.217998157191269E-2</v>
      </c>
      <c r="Y303" s="11">
        <f t="shared" si="285"/>
        <v>-9.7425357312937999E-3</v>
      </c>
      <c r="Z303" s="4">
        <f t="shared" si="298"/>
        <v>571.7231535027887</v>
      </c>
      <c r="AA303" s="4">
        <f t="shared" si="299"/>
        <v>4958.3071130473427</v>
      </c>
      <c r="AB303" s="4">
        <f t="shared" si="300"/>
        <v>39515.049996222318</v>
      </c>
      <c r="AC303" s="12">
        <f t="shared" si="286"/>
        <v>0.84947599444018318</v>
      </c>
      <c r="AD303" s="12">
        <f t="shared" si="287"/>
        <v>3.0940773382210836</v>
      </c>
      <c r="AE303" s="12">
        <f t="shared" si="288"/>
        <v>26.067073747800229</v>
      </c>
      <c r="AF303" s="11">
        <f t="shared" si="289"/>
        <v>-4.0504037456468023E-3</v>
      </c>
      <c r="AG303" s="11">
        <f t="shared" si="290"/>
        <v>2.9673830763510267E-4</v>
      </c>
      <c r="AH303" s="11">
        <f t="shared" si="291"/>
        <v>9.7937136394747881E-3</v>
      </c>
      <c r="AI303" s="1">
        <f t="shared" si="255"/>
        <v>158074.61170632017</v>
      </c>
      <c r="AJ303" s="1">
        <f t="shared" si="256"/>
        <v>118353.7364228004</v>
      </c>
      <c r="AK303" s="1">
        <f t="shared" si="257"/>
        <v>54554.24836305542</v>
      </c>
      <c r="AL303" s="10">
        <f t="shared" si="292"/>
        <v>98.074348456453166</v>
      </c>
      <c r="AM303" s="10">
        <f t="shared" si="293"/>
        <v>24.428498560673578</v>
      </c>
      <c r="AN303" s="10">
        <f t="shared" si="294"/>
        <v>7.5920326959714028</v>
      </c>
      <c r="AO303" s="7">
        <f t="shared" si="295"/>
        <v>1.7226828700790283E-3</v>
      </c>
      <c r="AP303" s="7">
        <f t="shared" si="296"/>
        <v>2.1701260646648283E-3</v>
      </c>
      <c r="AQ303" s="7">
        <f t="shared" si="297"/>
        <v>1.968578154757658E-3</v>
      </c>
      <c r="AR303" s="1">
        <f t="shared" si="301"/>
        <v>70851.058532238894</v>
      </c>
      <c r="AS303" s="1">
        <f t="shared" si="302"/>
        <v>57161.794005081923</v>
      </c>
      <c r="AT303" s="1">
        <f t="shared" si="303"/>
        <v>26956.448466440328</v>
      </c>
      <c r="AU303" s="1">
        <f t="shared" si="258"/>
        <v>14170.211706447779</v>
      </c>
      <c r="AV303" s="1">
        <f t="shared" si="259"/>
        <v>11432.358801016386</v>
      </c>
      <c r="AW303" s="1">
        <f t="shared" si="260"/>
        <v>5391.2896932880658</v>
      </c>
      <c r="AX303">
        <v>0.05</v>
      </c>
      <c r="AY303">
        <v>0.05</v>
      </c>
      <c r="AZ303">
        <v>0.05</v>
      </c>
      <c r="BA303">
        <f t="shared" si="304"/>
        <v>0.05</v>
      </c>
      <c r="BB303">
        <f t="shared" si="310"/>
        <v>2.5000000000000006E-4</v>
      </c>
      <c r="BC303">
        <f t="shared" si="305"/>
        <v>2.5000000000000006E-4</v>
      </c>
      <c r="BD303">
        <f t="shared" si="306"/>
        <v>2.5000000000000006E-4</v>
      </c>
      <c r="BE303">
        <f t="shared" si="307"/>
        <v>17.712764633059727</v>
      </c>
      <c r="BF303">
        <f t="shared" si="308"/>
        <v>14.290448501270484</v>
      </c>
      <c r="BG303">
        <f t="shared" si="309"/>
        <v>6.7391121166100838</v>
      </c>
      <c r="BH303">
        <f t="shared" si="311"/>
        <v>1239.254665446977</v>
      </c>
      <c r="BI303">
        <f t="shared" si="312"/>
        <v>115.28490007136867</v>
      </c>
      <c r="BJ303">
        <f t="shared" si="313"/>
        <v>6.8218181348669429</v>
      </c>
      <c r="BK303" s="7">
        <f t="shared" si="314"/>
        <v>2.3388722367750442E-2</v>
      </c>
      <c r="BL303" s="8">
        <f>BL$3*temperature!$I413+BL$4*temperature!$I413^2+BL$5*temperature!$I413^6</f>
        <v>-77.005644659489803</v>
      </c>
      <c r="BM303" s="8">
        <f>BM$3*temperature!$I413+BM$4*temperature!$I413^2+BM$5*temperature!$I413^6</f>
        <v>-62.404576917728335</v>
      </c>
      <c r="BN303" s="8">
        <f>BN$3*temperature!$I413+BN$4*temperature!$I413^2+BN$5*temperature!$I413^6</f>
        <v>-51.081899150667788</v>
      </c>
      <c r="BO303" s="8"/>
      <c r="BP303" s="8"/>
      <c r="BQ303" s="8"/>
    </row>
    <row r="304" spans="1:69" x14ac:dyDescent="0.3">
      <c r="A304">
        <f t="shared" si="261"/>
        <v>2258</v>
      </c>
      <c r="B304" s="4">
        <f t="shared" si="262"/>
        <v>1165.4055283602593</v>
      </c>
      <c r="C304" s="4">
        <f t="shared" si="263"/>
        <v>2964.1691732840022</v>
      </c>
      <c r="D304" s="4">
        <f t="shared" si="264"/>
        <v>4369.9541331768432</v>
      </c>
      <c r="E304" s="11">
        <f t="shared" si="265"/>
        <v>1.227671244901274E-8</v>
      </c>
      <c r="F304" s="11">
        <f t="shared" si="266"/>
        <v>2.4185946745409231E-8</v>
      </c>
      <c r="G304" s="11">
        <f t="shared" si="267"/>
        <v>4.9374749934909955E-8</v>
      </c>
      <c r="H304" s="4">
        <f t="shared" si="268"/>
        <v>70063.855698044601</v>
      </c>
      <c r="I304" s="4">
        <f t="shared" si="269"/>
        <v>56955.729444223296</v>
      </c>
      <c r="J304" s="4">
        <f t="shared" si="270"/>
        <v>26921.314760942809</v>
      </c>
      <c r="K304" s="4">
        <f t="shared" si="271"/>
        <v>60119.721412876213</v>
      </c>
      <c r="L304" s="4">
        <f t="shared" si="272"/>
        <v>19214.736445397295</v>
      </c>
      <c r="M304" s="4">
        <f t="shared" si="273"/>
        <v>6160.5485871248056</v>
      </c>
      <c r="N304" s="11">
        <f t="shared" si="274"/>
        <v>-1.1110683603829385E-2</v>
      </c>
      <c r="O304" s="11">
        <f t="shared" si="275"/>
        <v>-3.6049592559765919E-3</v>
      </c>
      <c r="P304" s="11">
        <f t="shared" si="276"/>
        <v>-1.3033999925613493E-3</v>
      </c>
      <c r="Q304" s="4">
        <f t="shared" si="277"/>
        <v>678.05474423801286</v>
      </c>
      <c r="R304" s="4">
        <f t="shared" si="278"/>
        <v>1634.1990487828646</v>
      </c>
      <c r="S304" s="4">
        <f t="shared" si="279"/>
        <v>1560.683407253425</v>
      </c>
      <c r="T304" s="4">
        <f t="shared" si="280"/>
        <v>9.6776681426188844</v>
      </c>
      <c r="U304" s="4">
        <f t="shared" si="281"/>
        <v>28.692443494788957</v>
      </c>
      <c r="V304" s="4">
        <f t="shared" si="282"/>
        <v>57.972035211209295</v>
      </c>
      <c r="W304" s="11">
        <f t="shared" si="283"/>
        <v>-1.0734613539272964E-2</v>
      </c>
      <c r="X304" s="11">
        <f t="shared" si="284"/>
        <v>-1.217998157191269E-2</v>
      </c>
      <c r="Y304" s="11">
        <f t="shared" si="285"/>
        <v>-9.7425357312937999E-3</v>
      </c>
      <c r="Z304" s="4">
        <f t="shared" si="298"/>
        <v>557.07841423640048</v>
      </c>
      <c r="AA304" s="4">
        <f t="shared" si="299"/>
        <v>4881.7910347001089</v>
      </c>
      <c r="AB304" s="4">
        <f t="shared" si="300"/>
        <v>39462.231889431423</v>
      </c>
      <c r="AC304" s="12">
        <f t="shared" si="286"/>
        <v>0.84603527369046561</v>
      </c>
      <c r="AD304" s="12">
        <f t="shared" si="287"/>
        <v>3.0949954694941195</v>
      </c>
      <c r="AE304" s="12">
        <f t="shared" si="288"/>
        <v>26.322367203505255</v>
      </c>
      <c r="AF304" s="11">
        <f t="shared" si="289"/>
        <v>-4.0504037456468023E-3</v>
      </c>
      <c r="AG304" s="11">
        <f t="shared" si="290"/>
        <v>2.9673830763510267E-4</v>
      </c>
      <c r="AH304" s="11">
        <f t="shared" si="291"/>
        <v>9.7937136394747881E-3</v>
      </c>
      <c r="AI304" s="1">
        <f t="shared" si="255"/>
        <v>156437.36224213592</v>
      </c>
      <c r="AJ304" s="1">
        <f t="shared" si="256"/>
        <v>117950.72158153674</v>
      </c>
      <c r="AK304" s="1">
        <f t="shared" si="257"/>
        <v>54490.113220037951</v>
      </c>
      <c r="AL304" s="10">
        <f t="shared" si="292"/>
        <v>98.241609946532463</v>
      </c>
      <c r="AM304" s="10">
        <f t="shared" si="293"/>
        <v>24.480981352906252</v>
      </c>
      <c r="AN304" s="10">
        <f t="shared" si="294"/>
        <v>7.6068287505897425</v>
      </c>
      <c r="AO304" s="7">
        <f t="shared" si="295"/>
        <v>1.705456041378238E-3</v>
      </c>
      <c r="AP304" s="7">
        <f t="shared" si="296"/>
        <v>2.1484248040181801E-3</v>
      </c>
      <c r="AQ304" s="7">
        <f t="shared" si="297"/>
        <v>1.9488923732100814E-3</v>
      </c>
      <c r="AR304" s="1">
        <f t="shared" si="301"/>
        <v>70063.855698044601</v>
      </c>
      <c r="AS304" s="1">
        <f t="shared" si="302"/>
        <v>56955.729444223296</v>
      </c>
      <c r="AT304" s="1">
        <f t="shared" si="303"/>
        <v>26921.314760942809</v>
      </c>
      <c r="AU304" s="1">
        <f t="shared" si="258"/>
        <v>14012.771139608922</v>
      </c>
      <c r="AV304" s="1">
        <f t="shared" si="259"/>
        <v>11391.14588884466</v>
      </c>
      <c r="AW304" s="1">
        <f t="shared" si="260"/>
        <v>5384.2629521885619</v>
      </c>
      <c r="AX304">
        <v>0.05</v>
      </c>
      <c r="AY304">
        <v>0.05</v>
      </c>
      <c r="AZ304">
        <v>0.05</v>
      </c>
      <c r="BA304">
        <f t="shared" si="304"/>
        <v>0.05</v>
      </c>
      <c r="BB304">
        <f t="shared" si="310"/>
        <v>2.5000000000000006E-4</v>
      </c>
      <c r="BC304">
        <f t="shared" si="305"/>
        <v>2.5000000000000006E-4</v>
      </c>
      <c r="BD304">
        <f t="shared" si="306"/>
        <v>2.5000000000000006E-4</v>
      </c>
      <c r="BE304">
        <f t="shared" si="307"/>
        <v>17.515963924511155</v>
      </c>
      <c r="BF304">
        <f t="shared" si="308"/>
        <v>14.238932361055827</v>
      </c>
      <c r="BG304">
        <f t="shared" si="309"/>
        <v>6.7303286902357042</v>
      </c>
      <c r="BH304">
        <f t="shared" si="311"/>
        <v>1257.701858616846</v>
      </c>
      <c r="BI304">
        <f t="shared" si="312"/>
        <v>116.66974075575551</v>
      </c>
      <c r="BJ304">
        <f t="shared" si="313"/>
        <v>6.8220456552921789</v>
      </c>
      <c r="BK304" s="7">
        <f t="shared" si="314"/>
        <v>2.3363804577118702E-2</v>
      </c>
      <c r="BL304" s="8">
        <f>BL$3*temperature!$I414+BL$4*temperature!$I414^2+BL$5*temperature!$I414^6</f>
        <v>-77.253285155549719</v>
      </c>
      <c r="BM304" s="8">
        <f>BM$3*temperature!$I414+BM$4*temperature!$I414^2+BM$5*temperature!$I414^6</f>
        <v>-62.594472476354355</v>
      </c>
      <c r="BN304" s="8">
        <f>BN$3*temperature!$I414+BN$4*temperature!$I414^2+BN$5*temperature!$I414^6</f>
        <v>-51.228588835198572</v>
      </c>
      <c r="BO304" s="8"/>
      <c r="BP304" s="8"/>
      <c r="BQ304" s="8"/>
    </row>
    <row r="305" spans="1:69" x14ac:dyDescent="0.3">
      <c r="A305">
        <f t="shared" si="261"/>
        <v>2259</v>
      </c>
      <c r="B305" s="4">
        <f t="shared" si="262"/>
        <v>1165.4055419522404</v>
      </c>
      <c r="C305" s="4">
        <f t="shared" si="263"/>
        <v>2964.1692413906785</v>
      </c>
      <c r="D305" s="4">
        <f t="shared" si="264"/>
        <v>4369.9543381539661</v>
      </c>
      <c r="E305" s="11">
        <f t="shared" si="265"/>
        <v>1.1662876826562102E-8</v>
      </c>
      <c r="F305" s="11">
        <f t="shared" si="266"/>
        <v>2.2976649408138768E-8</v>
      </c>
      <c r="G305" s="11">
        <f t="shared" si="267"/>
        <v>4.6906012438164453E-8</v>
      </c>
      <c r="H305" s="4">
        <f t="shared" si="268"/>
        <v>69280.125395645038</v>
      </c>
      <c r="I305" s="4">
        <f t="shared" si="269"/>
        <v>56749.435052462715</v>
      </c>
      <c r="J305" s="4">
        <f t="shared" si="270"/>
        <v>26885.938298346333</v>
      </c>
      <c r="K305" s="4">
        <f t="shared" si="271"/>
        <v>59447.224937329338</v>
      </c>
      <c r="L305" s="4">
        <f t="shared" si="272"/>
        <v>19145.139980549146</v>
      </c>
      <c r="M305" s="4">
        <f t="shared" si="273"/>
        <v>6152.4529132045736</v>
      </c>
      <c r="N305" s="11">
        <f t="shared" si="274"/>
        <v>-1.1185954620921534E-2</v>
      </c>
      <c r="O305" s="11">
        <f t="shared" si="275"/>
        <v>-3.6220358809460063E-3</v>
      </c>
      <c r="P305" s="11">
        <f t="shared" si="276"/>
        <v>-1.3141157489044986E-3</v>
      </c>
      <c r="Q305" s="4">
        <f t="shared" si="277"/>
        <v>663.27282544793582</v>
      </c>
      <c r="R305" s="4">
        <f t="shared" si="278"/>
        <v>1608.4475387142711</v>
      </c>
      <c r="S305" s="4">
        <f t="shared" si="279"/>
        <v>1543.4475282936371</v>
      </c>
      <c r="T305" s="4">
        <f t="shared" si="280"/>
        <v>9.5737821151465372</v>
      </c>
      <c r="U305" s="4">
        <f t="shared" si="281"/>
        <v>28.342970061769282</v>
      </c>
      <c r="V305" s="4">
        <f t="shared" si="282"/>
        <v>57.407240586748266</v>
      </c>
      <c r="W305" s="11">
        <f t="shared" si="283"/>
        <v>-1.0734613539272964E-2</v>
      </c>
      <c r="X305" s="11">
        <f t="shared" si="284"/>
        <v>-1.217998157191269E-2</v>
      </c>
      <c r="Y305" s="11">
        <f t="shared" si="285"/>
        <v>-9.7425357312937999E-3</v>
      </c>
      <c r="Z305" s="4">
        <f t="shared" si="298"/>
        <v>542.76794948695817</v>
      </c>
      <c r="AA305" s="4">
        <f t="shared" si="299"/>
        <v>4806.3725313806945</v>
      </c>
      <c r="AB305" s="4">
        <f t="shared" si="300"/>
        <v>39409.055319608524</v>
      </c>
      <c r="AC305" s="12">
        <f t="shared" si="286"/>
        <v>0.84260848924896048</v>
      </c>
      <c r="AD305" s="12">
        <f t="shared" si="287"/>
        <v>3.0959138732118756</v>
      </c>
      <c r="AE305" s="12">
        <f t="shared" si="288"/>
        <v>26.580160930209487</v>
      </c>
      <c r="AF305" s="11">
        <f t="shared" si="289"/>
        <v>-4.0504037456468023E-3</v>
      </c>
      <c r="AG305" s="11">
        <f t="shared" si="290"/>
        <v>2.9673830763510267E-4</v>
      </c>
      <c r="AH305" s="11">
        <f t="shared" si="291"/>
        <v>9.7937136394747881E-3</v>
      </c>
      <c r="AI305" s="1">
        <f t="shared" si="255"/>
        <v>154806.39715753126</v>
      </c>
      <c r="AJ305" s="1">
        <f t="shared" si="256"/>
        <v>117546.79531222772</v>
      </c>
      <c r="AK305" s="1">
        <f t="shared" si="257"/>
        <v>54425.364850222715</v>
      </c>
      <c r="AL305" s="10">
        <f t="shared" si="292"/>
        <v>98.407481226258511</v>
      </c>
      <c r="AM305" s="10">
        <f t="shared" si="293"/>
        <v>24.533050944995889</v>
      </c>
      <c r="AN305" s="10">
        <f t="shared" si="294"/>
        <v>7.6215053922207181</v>
      </c>
      <c r="AO305" s="7">
        <f t="shared" si="295"/>
        <v>1.6884014809644557E-3</v>
      </c>
      <c r="AP305" s="7">
        <f t="shared" si="296"/>
        <v>2.1269405559779984E-3</v>
      </c>
      <c r="AQ305" s="7">
        <f t="shared" si="297"/>
        <v>1.9294034494779806E-3</v>
      </c>
      <c r="AR305" s="1">
        <f t="shared" si="301"/>
        <v>69280.125395645038</v>
      </c>
      <c r="AS305" s="1">
        <f t="shared" si="302"/>
        <v>56749.435052462715</v>
      </c>
      <c r="AT305" s="1">
        <f t="shared" si="303"/>
        <v>26885.938298346333</v>
      </c>
      <c r="AU305" s="1">
        <f t="shared" si="258"/>
        <v>13856.025079129009</v>
      </c>
      <c r="AV305" s="1">
        <f t="shared" si="259"/>
        <v>11349.887010492545</v>
      </c>
      <c r="AW305" s="1">
        <f t="shared" si="260"/>
        <v>5377.1876596692673</v>
      </c>
      <c r="AX305">
        <v>0.05</v>
      </c>
      <c r="AY305">
        <v>0.05</v>
      </c>
      <c r="AZ305">
        <v>0.05</v>
      </c>
      <c r="BA305">
        <f t="shared" si="304"/>
        <v>0.05</v>
      </c>
      <c r="BB305">
        <f t="shared" si="310"/>
        <v>2.5000000000000006E-4</v>
      </c>
      <c r="BC305">
        <f t="shared" si="305"/>
        <v>2.5000000000000006E-4</v>
      </c>
      <c r="BD305">
        <f t="shared" si="306"/>
        <v>2.5000000000000006E-4</v>
      </c>
      <c r="BE305">
        <f t="shared" si="307"/>
        <v>17.320031348911265</v>
      </c>
      <c r="BF305">
        <f t="shared" si="308"/>
        <v>14.187358763115682</v>
      </c>
      <c r="BG305">
        <f t="shared" si="309"/>
        <v>6.7214845745865848</v>
      </c>
      <c r="BH305">
        <f t="shared" si="311"/>
        <v>1276.4225570270107</v>
      </c>
      <c r="BI305">
        <f t="shared" si="312"/>
        <v>118.07123705444592</v>
      </c>
      <c r="BJ305">
        <f t="shared" si="313"/>
        <v>6.8222742413642337</v>
      </c>
      <c r="BK305" s="7">
        <f t="shared" si="314"/>
        <v>2.3338961153266252E-2</v>
      </c>
      <c r="BL305" s="8">
        <f>BL$3*temperature!$I415+BL$4*temperature!$I415^2+BL$5*temperature!$I415^6</f>
        <v>-77.499295073597693</v>
      </c>
      <c r="BM305" s="8">
        <f>BM$3*temperature!$I415+BM$4*temperature!$I415^2+BM$5*temperature!$I415^6</f>
        <v>-62.783107152293816</v>
      </c>
      <c r="BN305" s="8">
        <f>BN$3*temperature!$I415+BN$4*temperature!$I415^2+BN$5*temperature!$I415^6</f>
        <v>-51.37429549817918</v>
      </c>
      <c r="BO305" s="8"/>
      <c r="BP305" s="8"/>
      <c r="BQ305" s="8"/>
    </row>
    <row r="306" spans="1:69" x14ac:dyDescent="0.3">
      <c r="A306">
        <f t="shared" si="261"/>
        <v>2260</v>
      </c>
      <c r="B306" s="4">
        <f t="shared" si="262"/>
        <v>1165.4055548646224</v>
      </c>
      <c r="C306" s="4">
        <f t="shared" si="263"/>
        <v>2964.169306092022</v>
      </c>
      <c r="D306" s="4">
        <f t="shared" si="264"/>
        <v>4369.9545328822414</v>
      </c>
      <c r="E306" s="11">
        <f t="shared" si="265"/>
        <v>1.1079732985233995E-8</v>
      </c>
      <c r="F306" s="11">
        <f t="shared" si="266"/>
        <v>2.1827816937731829E-8</v>
      </c>
      <c r="G306" s="11">
        <f t="shared" si="267"/>
        <v>4.4560711816256225E-8</v>
      </c>
      <c r="H306" s="4">
        <f t="shared" si="268"/>
        <v>68499.886745447904</v>
      </c>
      <c r="I306" s="4">
        <f t="shared" si="269"/>
        <v>56542.92827626568</v>
      </c>
      <c r="J306" s="4">
        <f t="shared" si="270"/>
        <v>26850.324243494229</v>
      </c>
      <c r="K306" s="4">
        <f t="shared" si="271"/>
        <v>58777.724595113235</v>
      </c>
      <c r="L306" s="4">
        <f t="shared" si="272"/>
        <v>19075.47189023835</v>
      </c>
      <c r="M306" s="4">
        <f t="shared" si="273"/>
        <v>6144.3028849512684</v>
      </c>
      <c r="N306" s="11">
        <f t="shared" si="274"/>
        <v>-1.1262095798784677E-2</v>
      </c>
      <c r="O306" s="11">
        <f t="shared" si="275"/>
        <v>-3.6389438981159206E-3</v>
      </c>
      <c r="P306" s="11">
        <f t="shared" si="276"/>
        <v>-1.3246795007262335E-3</v>
      </c>
      <c r="Q306" s="4">
        <f t="shared" si="277"/>
        <v>648.76319895100119</v>
      </c>
      <c r="R306" s="4">
        <f t="shared" si="278"/>
        <v>1583.0749515774492</v>
      </c>
      <c r="S306" s="4">
        <f t="shared" si="279"/>
        <v>1526.3858496439611</v>
      </c>
      <c r="T306" s="4">
        <f t="shared" si="280"/>
        <v>9.4710112640312367</v>
      </c>
      <c r="U306" s="4">
        <f t="shared" si="281"/>
        <v>27.997753208723658</v>
      </c>
      <c r="V306" s="4">
        <f t="shared" si="282"/>
        <v>56.84794849409689</v>
      </c>
      <c r="W306" s="11">
        <f t="shared" si="283"/>
        <v>-1.0734613539272964E-2</v>
      </c>
      <c r="X306" s="11">
        <f t="shared" si="284"/>
        <v>-1.217998157191269E-2</v>
      </c>
      <c r="Y306" s="11">
        <f t="shared" si="285"/>
        <v>-9.7425357312937999E-3</v>
      </c>
      <c r="Z306" s="4">
        <f t="shared" si="298"/>
        <v>528.78484521886332</v>
      </c>
      <c r="AA306" s="4">
        <f t="shared" si="299"/>
        <v>4732.0380573823795</v>
      </c>
      <c r="AB306" s="4">
        <f t="shared" si="300"/>
        <v>39355.52803051479</v>
      </c>
      <c r="AC306" s="12">
        <f t="shared" si="286"/>
        <v>0.83919558466799271</v>
      </c>
      <c r="AD306" s="12">
        <f t="shared" si="287"/>
        <v>3.0968325494551965</v>
      </c>
      <c r="AE306" s="12">
        <f t="shared" si="288"/>
        <v>26.840479414851114</v>
      </c>
      <c r="AF306" s="11">
        <f t="shared" si="289"/>
        <v>-4.0504037456468023E-3</v>
      </c>
      <c r="AG306" s="11">
        <f t="shared" si="290"/>
        <v>2.9673830763510267E-4</v>
      </c>
      <c r="AH306" s="11">
        <f t="shared" si="291"/>
        <v>9.7937136394747881E-3</v>
      </c>
      <c r="AI306" s="1">
        <f t="shared" si="255"/>
        <v>153181.78252090715</v>
      </c>
      <c r="AJ306" s="1">
        <f t="shared" si="256"/>
        <v>117142.00279149749</v>
      </c>
      <c r="AK306" s="1">
        <f t="shared" si="257"/>
        <v>54360.016024869714</v>
      </c>
      <c r="AL306" s="10">
        <f t="shared" si="292"/>
        <v>98.571971049928507</v>
      </c>
      <c r="AM306" s="10">
        <f t="shared" si="293"/>
        <v>24.584709482602506</v>
      </c>
      <c r="AN306" s="10">
        <f t="shared" si="294"/>
        <v>7.6360633014267441</v>
      </c>
      <c r="AO306" s="7">
        <f t="shared" si="295"/>
        <v>1.6715174661548111E-3</v>
      </c>
      <c r="AP306" s="7">
        <f t="shared" si="296"/>
        <v>2.1056711504182182E-3</v>
      </c>
      <c r="AQ306" s="7">
        <f t="shared" si="297"/>
        <v>1.9101094149832007E-3</v>
      </c>
      <c r="AR306" s="1">
        <f t="shared" si="301"/>
        <v>68499.886745447904</v>
      </c>
      <c r="AS306" s="1">
        <f t="shared" si="302"/>
        <v>56542.92827626568</v>
      </c>
      <c r="AT306" s="1">
        <f t="shared" si="303"/>
        <v>26850.324243494229</v>
      </c>
      <c r="AU306" s="1">
        <f t="shared" si="258"/>
        <v>13699.977349089582</v>
      </c>
      <c r="AV306" s="1">
        <f t="shared" si="259"/>
        <v>11308.585655253137</v>
      </c>
      <c r="AW306" s="1">
        <f t="shared" si="260"/>
        <v>5370.0648486988466</v>
      </c>
      <c r="AX306">
        <v>0.05</v>
      </c>
      <c r="AY306">
        <v>0.05</v>
      </c>
      <c r="AZ306">
        <v>0.05</v>
      </c>
      <c r="BA306">
        <f t="shared" si="304"/>
        <v>0.05</v>
      </c>
      <c r="BB306">
        <f t="shared" si="310"/>
        <v>2.5000000000000006E-4</v>
      </c>
      <c r="BC306">
        <f t="shared" si="305"/>
        <v>2.5000000000000006E-4</v>
      </c>
      <c r="BD306">
        <f t="shared" si="306"/>
        <v>2.5000000000000006E-4</v>
      </c>
      <c r="BE306">
        <f t="shared" si="307"/>
        <v>17.124971686361981</v>
      </c>
      <c r="BF306">
        <f t="shared" si="308"/>
        <v>14.135732069066423</v>
      </c>
      <c r="BG306">
        <f t="shared" si="309"/>
        <v>6.7125810608735588</v>
      </c>
      <c r="BH306">
        <f t="shared" si="311"/>
        <v>1295.4207626184127</v>
      </c>
      <c r="BI306">
        <f t="shared" si="312"/>
        <v>119.48958903247608</v>
      </c>
      <c r="BJ306">
        <f t="shared" si="313"/>
        <v>6.8225038735792101</v>
      </c>
      <c r="BK306" s="7">
        <f t="shared" si="314"/>
        <v>2.3314187531096348E-2</v>
      </c>
      <c r="BL306" s="8">
        <f>BL$3*temperature!$I416+BL$4*temperature!$I416^2+BL$5*temperature!$I416^6</f>
        <v>-77.743690736510899</v>
      </c>
      <c r="BM306" s="8">
        <f>BM$3*temperature!$I416+BM$4*temperature!$I416^2+BM$5*temperature!$I416^6</f>
        <v>-62.970493716214762</v>
      </c>
      <c r="BN306" s="8">
        <f>BN$3*temperature!$I416+BN$4*temperature!$I416^2+BN$5*temperature!$I416^6</f>
        <v>-51.51902922232901</v>
      </c>
      <c r="BO306" s="8"/>
      <c r="BP306" s="8"/>
      <c r="BQ306" s="8"/>
    </row>
    <row r="307" spans="1:69" x14ac:dyDescent="0.3">
      <c r="A307">
        <f t="shared" si="261"/>
        <v>2261</v>
      </c>
      <c r="B307" s="4">
        <f t="shared" si="262"/>
        <v>1165.4055671313856</v>
      </c>
      <c r="C307" s="4">
        <f t="shared" si="263"/>
        <v>2964.1693675582997</v>
      </c>
      <c r="D307" s="4">
        <f t="shared" si="264"/>
        <v>4369.9547178741122</v>
      </c>
      <c r="E307" s="11">
        <f t="shared" si="265"/>
        <v>1.0525746335972294E-8</v>
      </c>
      <c r="F307" s="11">
        <f t="shared" si="266"/>
        <v>2.0736426090845238E-8</v>
      </c>
      <c r="G307" s="11">
        <f t="shared" si="267"/>
        <v>4.2332676225443413E-8</v>
      </c>
      <c r="H307" s="4">
        <f t="shared" si="268"/>
        <v>67723.157956555879</v>
      </c>
      <c r="I307" s="4">
        <f t="shared" si="269"/>
        <v>56336.226177271092</v>
      </c>
      <c r="J307" s="4">
        <f t="shared" si="270"/>
        <v>26814.477671224246</v>
      </c>
      <c r="K307" s="4">
        <f t="shared" si="271"/>
        <v>58111.236007954387</v>
      </c>
      <c r="L307" s="4">
        <f t="shared" si="272"/>
        <v>19005.737929097286</v>
      </c>
      <c r="M307" s="4">
        <f t="shared" si="273"/>
        <v>6136.0996628974008</v>
      </c>
      <c r="N307" s="11">
        <f t="shared" si="274"/>
        <v>-1.1339135561131641E-2</v>
      </c>
      <c r="O307" s="11">
        <f t="shared" si="275"/>
        <v>-3.6556873424845593E-3</v>
      </c>
      <c r="P307" s="11">
        <f t="shared" si="276"/>
        <v>-1.3350940224576835E-3</v>
      </c>
      <c r="Q307" s="4">
        <f t="shared" si="277"/>
        <v>634.52153781041534</v>
      </c>
      <c r="R307" s="4">
        <f t="shared" si="278"/>
        <v>1558.076421405505</v>
      </c>
      <c r="S307" s="4">
        <f t="shared" si="279"/>
        <v>1509.4970302491695</v>
      </c>
      <c r="T307" s="4">
        <f t="shared" si="280"/>
        <v>9.369343618285761</v>
      </c>
      <c r="U307" s="4">
        <f t="shared" si="281"/>
        <v>27.656741090586443</v>
      </c>
      <c r="V307" s="4">
        <f t="shared" si="282"/>
        <v>56.294105324642402</v>
      </c>
      <c r="W307" s="11">
        <f t="shared" si="283"/>
        <v>-1.0734613539272964E-2</v>
      </c>
      <c r="X307" s="11">
        <f t="shared" si="284"/>
        <v>-1.217998157191269E-2</v>
      </c>
      <c r="Y307" s="11">
        <f t="shared" si="285"/>
        <v>-9.7425357312937999E-3</v>
      </c>
      <c r="Z307" s="4">
        <f t="shared" si="298"/>
        <v>515.12231275943009</v>
      </c>
      <c r="AA307" s="4">
        <f t="shared" si="299"/>
        <v>4658.7741630191767</v>
      </c>
      <c r="AB307" s="4">
        <f t="shared" si="300"/>
        <v>39301.657628946421</v>
      </c>
      <c r="AC307" s="12">
        <f t="shared" si="286"/>
        <v>0.83579650372852321</v>
      </c>
      <c r="AD307" s="12">
        <f t="shared" si="287"/>
        <v>3.0977514983049512</v>
      </c>
      <c r="AE307" s="12">
        <f t="shared" si="288"/>
        <v>27.103347384186382</v>
      </c>
      <c r="AF307" s="11">
        <f t="shared" si="289"/>
        <v>-4.0504037456468023E-3</v>
      </c>
      <c r="AG307" s="11">
        <f t="shared" si="290"/>
        <v>2.9673830763510267E-4</v>
      </c>
      <c r="AH307" s="11">
        <f t="shared" si="291"/>
        <v>9.7937136394747881E-3</v>
      </c>
      <c r="AI307" s="1">
        <f t="shared" si="255"/>
        <v>151563.58161790602</v>
      </c>
      <c r="AJ307" s="1">
        <f t="shared" si="256"/>
        <v>116736.38816760088</v>
      </c>
      <c r="AK307" s="1">
        <f t="shared" si="257"/>
        <v>54294.079271081588</v>
      </c>
      <c r="AL307" s="10">
        <f t="shared" si="292"/>
        <v>98.735088173498937</v>
      </c>
      <c r="AM307" s="10">
        <f t="shared" si="293"/>
        <v>24.635959122966444</v>
      </c>
      <c r="AN307" s="10">
        <f t="shared" si="294"/>
        <v>7.6505031606681531</v>
      </c>
      <c r="AO307" s="7">
        <f t="shared" si="295"/>
        <v>1.654802291493263E-3</v>
      </c>
      <c r="AP307" s="7">
        <f t="shared" si="296"/>
        <v>2.084614438914036E-3</v>
      </c>
      <c r="AQ307" s="7">
        <f t="shared" si="297"/>
        <v>1.8910083208333686E-3</v>
      </c>
      <c r="AR307" s="1">
        <f t="shared" si="301"/>
        <v>67723.157956555879</v>
      </c>
      <c r="AS307" s="1">
        <f t="shared" si="302"/>
        <v>56336.226177271092</v>
      </c>
      <c r="AT307" s="1">
        <f t="shared" si="303"/>
        <v>26814.477671224246</v>
      </c>
      <c r="AU307" s="1">
        <f t="shared" si="258"/>
        <v>13544.631591311176</v>
      </c>
      <c r="AV307" s="1">
        <f t="shared" si="259"/>
        <v>11267.245235454218</v>
      </c>
      <c r="AW307" s="1">
        <f t="shared" si="260"/>
        <v>5362.8955342448498</v>
      </c>
      <c r="AX307">
        <v>0.05</v>
      </c>
      <c r="AY307">
        <v>0.05</v>
      </c>
      <c r="AZ307">
        <v>0.05</v>
      </c>
      <c r="BA307">
        <f t="shared" si="304"/>
        <v>0.05</v>
      </c>
      <c r="BB307">
        <f t="shared" si="310"/>
        <v>2.5000000000000006E-4</v>
      </c>
      <c r="BC307">
        <f t="shared" si="305"/>
        <v>2.5000000000000006E-4</v>
      </c>
      <c r="BD307">
        <f t="shared" si="306"/>
        <v>2.5000000000000006E-4</v>
      </c>
      <c r="BE307">
        <f t="shared" si="307"/>
        <v>16.930789489138974</v>
      </c>
      <c r="BF307">
        <f t="shared" si="308"/>
        <v>14.084056544317777</v>
      </c>
      <c r="BG307">
        <f t="shared" si="309"/>
        <v>6.7036194178060633</v>
      </c>
      <c r="BH307">
        <f t="shared" si="311"/>
        <v>1314.7005338163956</v>
      </c>
      <c r="BI307">
        <f t="shared" si="312"/>
        <v>120.92499916493421</v>
      </c>
      <c r="BJ307">
        <f t="shared" si="313"/>
        <v>6.8227345330785427</v>
      </c>
      <c r="BK307" s="7">
        <f t="shared" si="314"/>
        <v>2.328947931635314E-2</v>
      </c>
      <c r="BL307" s="8">
        <f>BL$3*temperature!$I417+BL$4*temperature!$I417^2+BL$5*temperature!$I417^6</f>
        <v>-77.986488320358859</v>
      </c>
      <c r="BM307" s="8">
        <f>BM$3*temperature!$I417+BM$4*temperature!$I417^2+BM$5*temperature!$I417^6</f>
        <v>-63.156644819911463</v>
      </c>
      <c r="BN307" s="8">
        <f>BN$3*temperature!$I417+BN$4*temperature!$I417^2+BN$5*temperature!$I417^6</f>
        <v>-51.662799993141356</v>
      </c>
      <c r="BO307" s="8"/>
      <c r="BP307" s="8"/>
      <c r="BQ307" s="8"/>
    </row>
    <row r="308" spans="1:69" x14ac:dyDescent="0.3">
      <c r="A308">
        <f t="shared" si="261"/>
        <v>2262</v>
      </c>
      <c r="B308" s="4">
        <f t="shared" si="262"/>
        <v>1165.4055787848108</v>
      </c>
      <c r="C308" s="4">
        <f t="shared" si="263"/>
        <v>2964.1694259512647</v>
      </c>
      <c r="D308" s="4">
        <f t="shared" si="264"/>
        <v>4369.9548936163965</v>
      </c>
      <c r="E308" s="11">
        <f t="shared" si="265"/>
        <v>9.9994590191736791E-9</v>
      </c>
      <c r="F308" s="11">
        <f t="shared" si="266"/>
        <v>1.9699604786302975E-8</v>
      </c>
      <c r="G308" s="11">
        <f t="shared" si="267"/>
        <v>4.021604241417124E-8</v>
      </c>
      <c r="H308" s="4">
        <f t="shared" si="268"/>
        <v>66949.956363563746</v>
      </c>
      <c r="I308" s="4">
        <f t="shared" si="269"/>
        <v>56129.345442905811</v>
      </c>
      <c r="J308" s="4">
        <f t="shared" si="270"/>
        <v>26778.403568932677</v>
      </c>
      <c r="K308" s="4">
        <f t="shared" si="271"/>
        <v>57447.774047360974</v>
      </c>
      <c r="L308" s="4">
        <f t="shared" si="272"/>
        <v>18935.94372558266</v>
      </c>
      <c r="M308" s="4">
        <f t="shared" si="273"/>
        <v>6127.8443876046422</v>
      </c>
      <c r="N308" s="11">
        <f t="shared" si="274"/>
        <v>-1.141710289043929E-2</v>
      </c>
      <c r="O308" s="11">
        <f t="shared" si="275"/>
        <v>-3.6722701204762176E-3</v>
      </c>
      <c r="P308" s="11">
        <f t="shared" si="276"/>
        <v>-1.3453619964283181E-3</v>
      </c>
      <c r="Q308" s="4">
        <f t="shared" si="277"/>
        <v>620.54356865085003</v>
      </c>
      <c r="R308" s="4">
        <f t="shared" si="278"/>
        <v>1533.4471219520713</v>
      </c>
      <c r="S308" s="4">
        <f t="shared" si="279"/>
        <v>1492.7797269269688</v>
      </c>
      <c r="T308" s="4">
        <f t="shared" si="280"/>
        <v>9.2687673354268103</v>
      </c>
      <c r="U308" s="4">
        <f t="shared" si="281"/>
        <v>27.319882493763942</v>
      </c>
      <c r="V308" s="4">
        <f t="shared" si="282"/>
        <v>55.745657992055854</v>
      </c>
      <c r="W308" s="11">
        <f t="shared" si="283"/>
        <v>-1.0734613539272964E-2</v>
      </c>
      <c r="X308" s="11">
        <f t="shared" si="284"/>
        <v>-1.217998157191269E-2</v>
      </c>
      <c r="Y308" s="11">
        <f t="shared" si="285"/>
        <v>-9.7425357312937999E-3</v>
      </c>
      <c r="Z308" s="4">
        <f t="shared" si="298"/>
        <v>501.77368721568934</v>
      </c>
      <c r="AA308" s="4">
        <f t="shared" si="299"/>
        <v>4586.567496971219</v>
      </c>
      <c r="AB308" s="4">
        <f t="shared" si="300"/>
        <v>39247.451588619566</v>
      </c>
      <c r="AC308" s="12">
        <f t="shared" si="286"/>
        <v>0.83241119043922274</v>
      </c>
      <c r="AD308" s="12">
        <f t="shared" si="287"/>
        <v>3.0986707198420325</v>
      </c>
      <c r="AE308" s="12">
        <f t="shared" si="288"/>
        <v>27.36878980713831</v>
      </c>
      <c r="AF308" s="11">
        <f t="shared" si="289"/>
        <v>-4.0504037456468023E-3</v>
      </c>
      <c r="AG308" s="11">
        <f t="shared" si="290"/>
        <v>2.9673830763510267E-4</v>
      </c>
      <c r="AH308" s="11">
        <f t="shared" si="291"/>
        <v>9.7937136394747881E-3</v>
      </c>
      <c r="AI308" s="1">
        <f t="shared" si="255"/>
        <v>149951.85504742659</v>
      </c>
      <c r="AJ308" s="1">
        <f t="shared" si="256"/>
        <v>116329.99458629501</v>
      </c>
      <c r="AK308" s="1">
        <f t="shared" si="257"/>
        <v>54227.566878218277</v>
      </c>
      <c r="AL308" s="10">
        <f t="shared" si="292"/>
        <v>98.896841353157612</v>
      </c>
      <c r="AM308" s="10">
        <f t="shared" si="293"/>
        <v>24.686802034309633</v>
      </c>
      <c r="AN308" s="10">
        <f t="shared" si="294"/>
        <v>7.6648256541521844</v>
      </c>
      <c r="AO308" s="7">
        <f t="shared" si="295"/>
        <v>1.6382542685783304E-3</v>
      </c>
      <c r="AP308" s="7">
        <f t="shared" si="296"/>
        <v>2.0637682945248955E-3</v>
      </c>
      <c r="AQ308" s="7">
        <f t="shared" si="297"/>
        <v>1.8720982376250349E-3</v>
      </c>
      <c r="AR308" s="1">
        <f t="shared" si="301"/>
        <v>66949.956363563746</v>
      </c>
      <c r="AS308" s="1">
        <f t="shared" si="302"/>
        <v>56129.345442905811</v>
      </c>
      <c r="AT308" s="1">
        <f t="shared" si="303"/>
        <v>26778.403568932677</v>
      </c>
      <c r="AU308" s="1">
        <f t="shared" si="258"/>
        <v>13389.99127271275</v>
      </c>
      <c r="AV308" s="1">
        <f t="shared" si="259"/>
        <v>11225.869088581163</v>
      </c>
      <c r="AW308" s="1">
        <f t="shared" si="260"/>
        <v>5355.6807137865362</v>
      </c>
      <c r="AX308">
        <v>0.05</v>
      </c>
      <c r="AY308">
        <v>0.05</v>
      </c>
      <c r="AZ308">
        <v>0.05</v>
      </c>
      <c r="BA308">
        <f t="shared" si="304"/>
        <v>0.05</v>
      </c>
      <c r="BB308">
        <f t="shared" si="310"/>
        <v>2.5000000000000006E-4</v>
      </c>
      <c r="BC308">
        <f t="shared" si="305"/>
        <v>2.5000000000000006E-4</v>
      </c>
      <c r="BD308">
        <f t="shared" si="306"/>
        <v>2.5000000000000006E-4</v>
      </c>
      <c r="BE308">
        <f t="shared" si="307"/>
        <v>16.737489090890939</v>
      </c>
      <c r="BF308">
        <f t="shared" si="308"/>
        <v>14.032336360726456</v>
      </c>
      <c r="BG308">
        <f t="shared" si="309"/>
        <v>6.6946008922331712</v>
      </c>
      <c r="BH308">
        <f t="shared" si="311"/>
        <v>1334.2659862270752</v>
      </c>
      <c r="BI308">
        <f t="shared" si="312"/>
        <v>122.377672366037</v>
      </c>
      <c r="BJ308">
        <f t="shared" si="313"/>
        <v>6.8229662016316786</v>
      </c>
      <c r="BK308" s="7">
        <f t="shared" si="314"/>
        <v>2.3264832283976106E-2</v>
      </c>
      <c r="BL308" s="8">
        <f>BL$3*temperature!$I418+BL$4*temperature!$I418^2+BL$5*temperature!$I418^6</f>
        <v>-78.227703852102366</v>
      </c>
      <c r="BM308" s="8">
        <f>BM$3*temperature!$I418+BM$4*temperature!$I418^2+BM$5*temperature!$I418^6</f>
        <v>-63.341572994703199</v>
      </c>
      <c r="BN308" s="8">
        <f>BN$3*temperature!$I418+BN$4*temperature!$I418^2+BN$5*temperature!$I418^6</f>
        <v>-51.805617697786495</v>
      </c>
      <c r="BO308" s="8"/>
      <c r="BP308" s="8"/>
      <c r="BQ308" s="8"/>
    </row>
    <row r="309" spans="1:69" x14ac:dyDescent="0.3">
      <c r="A309">
        <f t="shared" si="261"/>
        <v>2263</v>
      </c>
      <c r="B309" s="4">
        <f t="shared" si="262"/>
        <v>1165.4055898555648</v>
      </c>
      <c r="C309" s="4">
        <f t="shared" si="263"/>
        <v>2964.1694814245825</v>
      </c>
      <c r="D309" s="4">
        <f t="shared" si="264"/>
        <v>4369.9550605715731</v>
      </c>
      <c r="E309" s="11">
        <f t="shared" si="265"/>
        <v>9.499486068214995E-9</v>
      </c>
      <c r="F309" s="11">
        <f t="shared" si="266"/>
        <v>1.8714624546987826E-8</v>
      </c>
      <c r="G309" s="11">
        <f t="shared" si="267"/>
        <v>3.8205240293462678E-8</v>
      </c>
      <c r="H309" s="4">
        <f t="shared" si="268"/>
        <v>66180.298462310209</v>
      </c>
      <c r="I309" s="4">
        <f t="shared" si="269"/>
        <v>55922.302396736661</v>
      </c>
      <c r="J309" s="4">
        <f t="shared" si="270"/>
        <v>26742.106839068878</v>
      </c>
      <c r="K309" s="4">
        <f t="shared" si="271"/>
        <v>56787.352865290697</v>
      </c>
      <c r="L309" s="4">
        <f t="shared" si="272"/>
        <v>18866.094785464273</v>
      </c>
      <c r="M309" s="4">
        <f t="shared" si="273"/>
        <v>6119.5381802327083</v>
      </c>
      <c r="N309" s="11">
        <f t="shared" si="274"/>
        <v>-1.1496027357401406E-2</v>
      </c>
      <c r="O309" s="11">
        <f t="shared" si="275"/>
        <v>-3.6886960127591184E-3</v>
      </c>
      <c r="P309" s="11">
        <f t="shared" si="276"/>
        <v>-1.3554860153981441E-3</v>
      </c>
      <c r="Q309" s="4">
        <f t="shared" si="277"/>
        <v>606.82507161404067</v>
      </c>
      <c r="R309" s="4">
        <f t="shared" si="278"/>
        <v>1509.1822673192785</v>
      </c>
      <c r="S309" s="4">
        <f t="shared" si="279"/>
        <v>1476.2325949107444</v>
      </c>
      <c r="T309" s="4">
        <f t="shared" si="280"/>
        <v>9.1692707000955664</v>
      </c>
      <c r="U309" s="4">
        <f t="shared" si="281"/>
        <v>26.987126828443078</v>
      </c>
      <c r="V309" s="4">
        <f t="shared" si="282"/>
        <v>55.202553927203766</v>
      </c>
      <c r="W309" s="11">
        <f t="shared" si="283"/>
        <v>-1.0734613539272964E-2</v>
      </c>
      <c r="X309" s="11">
        <f t="shared" si="284"/>
        <v>-1.217998157191269E-2</v>
      </c>
      <c r="Y309" s="11">
        <f t="shared" si="285"/>
        <v>-9.7425357312937999E-3</v>
      </c>
      <c r="Z309" s="4">
        <f t="shared" si="298"/>
        <v>488.73242587630619</v>
      </c>
      <c r="AA309" s="4">
        <f t="shared" si="299"/>
        <v>4515.4048084593142</v>
      </c>
      <c r="AB309" s="4">
        <f t="shared" si="300"/>
        <v>39192.917253952503</v>
      </c>
      <c r="AC309" s="12">
        <f t="shared" si="286"/>
        <v>0.82903958903554942</v>
      </c>
      <c r="AD309" s="12">
        <f t="shared" si="287"/>
        <v>3.0995902141473568</v>
      </c>
      <c r="AE309" s="12">
        <f t="shared" si="288"/>
        <v>27.636831897168399</v>
      </c>
      <c r="AF309" s="11">
        <f t="shared" si="289"/>
        <v>-4.0504037456468023E-3</v>
      </c>
      <c r="AG309" s="11">
        <f t="shared" si="290"/>
        <v>2.9673830763510267E-4</v>
      </c>
      <c r="AH309" s="11">
        <f t="shared" si="291"/>
        <v>9.7937136394747881E-3</v>
      </c>
      <c r="AI309" s="1">
        <f t="shared" si="255"/>
        <v>148346.66081539667</v>
      </c>
      <c r="AJ309" s="1">
        <f t="shared" si="256"/>
        <v>115922.86421624669</v>
      </c>
      <c r="AK309" s="1">
        <f t="shared" si="257"/>
        <v>54160.490904182981</v>
      </c>
      <c r="AL309" s="10">
        <f t="shared" si="292"/>
        <v>99.057239343928373</v>
      </c>
      <c r="AM309" s="10">
        <f t="shared" si="293"/>
        <v>24.737240395247934</v>
      </c>
      <c r="AN309" s="10">
        <f t="shared" si="294"/>
        <v>7.6790314676850366</v>
      </c>
      <c r="AO309" s="7">
        <f t="shared" si="295"/>
        <v>1.621871725892547E-3</v>
      </c>
      <c r="AP309" s="7">
        <f t="shared" si="296"/>
        <v>2.0431306115796465E-3</v>
      </c>
      <c r="AQ309" s="7">
        <f t="shared" si="297"/>
        <v>1.8533772552487846E-3</v>
      </c>
      <c r="AR309" s="1">
        <f t="shared" si="301"/>
        <v>66180.298462310209</v>
      </c>
      <c r="AS309" s="1">
        <f t="shared" si="302"/>
        <v>55922.302396736661</v>
      </c>
      <c r="AT309" s="1">
        <f t="shared" si="303"/>
        <v>26742.106839068878</v>
      </c>
      <c r="AU309" s="1">
        <f t="shared" si="258"/>
        <v>13236.059692462042</v>
      </c>
      <c r="AV309" s="1">
        <f t="shared" si="259"/>
        <v>11184.460479347334</v>
      </c>
      <c r="AW309" s="1">
        <f t="shared" si="260"/>
        <v>5348.4213678137758</v>
      </c>
      <c r="AX309">
        <v>0.05</v>
      </c>
      <c r="AY309">
        <v>0.05</v>
      </c>
      <c r="AZ309">
        <v>0.05</v>
      </c>
      <c r="BA309">
        <f t="shared" si="304"/>
        <v>0.05</v>
      </c>
      <c r="BB309">
        <f t="shared" si="310"/>
        <v>2.5000000000000006E-4</v>
      </c>
      <c r="BC309">
        <f t="shared" si="305"/>
        <v>2.5000000000000006E-4</v>
      </c>
      <c r="BD309">
        <f t="shared" si="306"/>
        <v>2.5000000000000006E-4</v>
      </c>
      <c r="BE309">
        <f t="shared" si="307"/>
        <v>16.545074615577555</v>
      </c>
      <c r="BF309">
        <f t="shared" si="308"/>
        <v>13.980575599184169</v>
      </c>
      <c r="BG309">
        <f t="shared" si="309"/>
        <v>6.6855267097672213</v>
      </c>
      <c r="BH309">
        <f t="shared" si="311"/>
        <v>1354.1212933364866</v>
      </c>
      <c r="BI309">
        <f t="shared" si="312"/>
        <v>123.84781601855479</v>
      </c>
      <c r="BJ309">
        <f t="shared" si="313"/>
        <v>6.8231988616188071</v>
      </c>
      <c r="BK309" s="7">
        <f t="shared" si="314"/>
        <v>2.3240242376503767E-2</v>
      </c>
      <c r="BL309" s="8">
        <f>BL$3*temperature!$I419+BL$4*temperature!$I419^2+BL$5*temperature!$I419^6</f>
        <v>-78.467353207486838</v>
      </c>
      <c r="BM309" s="8">
        <f>BM$3*temperature!$I419+BM$4*temperature!$I419^2+BM$5*temperature!$I419^6</f>
        <v>-63.525290649978302</v>
      </c>
      <c r="BN309" s="8">
        <f>BN$3*temperature!$I419+BN$4*temperature!$I419^2+BN$5*temperature!$I419^6</f>
        <v>-51.94749212412345</v>
      </c>
      <c r="BO309" s="8"/>
      <c r="BP309" s="8"/>
      <c r="BQ309" s="8"/>
    </row>
    <row r="310" spans="1:69" x14ac:dyDescent="0.3">
      <c r="A310">
        <f t="shared" si="261"/>
        <v>2264</v>
      </c>
      <c r="B310" s="4">
        <f t="shared" si="262"/>
        <v>1165.4056003727812</v>
      </c>
      <c r="C310" s="4">
        <f t="shared" si="263"/>
        <v>2964.1695341242353</v>
      </c>
      <c r="D310" s="4">
        <f t="shared" si="264"/>
        <v>4369.9552191789971</v>
      </c>
      <c r="E310" s="11">
        <f t="shared" si="265"/>
        <v>9.0245117648042454E-9</v>
      </c>
      <c r="F310" s="11">
        <f t="shared" si="266"/>
        <v>1.7778893319638433E-8</v>
      </c>
      <c r="G310" s="11">
        <f t="shared" si="267"/>
        <v>3.629497827878954E-8</v>
      </c>
      <c r="H310" s="4">
        <f t="shared" si="268"/>
        <v>65414.199944601052</v>
      </c>
      <c r="I310" s="4">
        <f t="shared" si="269"/>
        <v>55715.113008560802</v>
      </c>
      <c r="J310" s="4">
        <f t="shared" si="270"/>
        <v>26705.592301561519</v>
      </c>
      <c r="K310" s="4">
        <f t="shared" si="271"/>
        <v>56129.985923936569</v>
      </c>
      <c r="L310" s="4">
        <f t="shared" si="272"/>
        <v>18796.196495225719</v>
      </c>
      <c r="M310" s="4">
        <f t="shared" si="273"/>
        <v>6111.1821430927193</v>
      </c>
      <c r="N310" s="11">
        <f t="shared" si="274"/>
        <v>-1.1575939151689529E-2</v>
      </c>
      <c r="O310" s="11">
        <f t="shared" si="275"/>
        <v>-3.7049686770580514E-3</v>
      </c>
      <c r="P310" s="11">
        <f t="shared" si="276"/>
        <v>-1.3654685850282844E-3</v>
      </c>
      <c r="Q310" s="4">
        <f t="shared" si="277"/>
        <v>593.36188027975334</v>
      </c>
      <c r="R310" s="4">
        <f t="shared" si="278"/>
        <v>1485.2771125313111</v>
      </c>
      <c r="S310" s="4">
        <f t="shared" si="279"/>
        <v>1459.854288368882</v>
      </c>
      <c r="T310" s="4">
        <f t="shared" si="280"/>
        <v>9.0708421226930618</v>
      </c>
      <c r="U310" s="4">
        <f t="shared" si="281"/>
        <v>26.658424120993772</v>
      </c>
      <c r="V310" s="4">
        <f t="shared" si="282"/>
        <v>54.664741073109312</v>
      </c>
      <c r="W310" s="11">
        <f t="shared" si="283"/>
        <v>-1.0734613539272964E-2</v>
      </c>
      <c r="X310" s="11">
        <f t="shared" si="284"/>
        <v>-1.217998157191269E-2</v>
      </c>
      <c r="Y310" s="11">
        <f t="shared" si="285"/>
        <v>-9.7425357312937999E-3</v>
      </c>
      <c r="Z310" s="4">
        <f t="shared" si="298"/>
        <v>475.99210660095991</v>
      </c>
      <c r="AA310" s="4">
        <f t="shared" si="299"/>
        <v>4445.2729492558428</v>
      </c>
      <c r="AB310" s="4">
        <f t="shared" si="300"/>
        <v>39138.061843744872</v>
      </c>
      <c r="AC310" s="12">
        <f t="shared" si="286"/>
        <v>0.82568164397883037</v>
      </c>
      <c r="AD310" s="12">
        <f t="shared" si="287"/>
        <v>3.1005099813018653</v>
      </c>
      <c r="AE310" s="12">
        <f t="shared" si="288"/>
        <v>27.90749911467157</v>
      </c>
      <c r="AF310" s="11">
        <f t="shared" si="289"/>
        <v>-4.0504037456468023E-3</v>
      </c>
      <c r="AG310" s="11">
        <f t="shared" si="290"/>
        <v>2.9673830763510267E-4</v>
      </c>
      <c r="AH310" s="11">
        <f t="shared" si="291"/>
        <v>9.7937136394747881E-3</v>
      </c>
      <c r="AI310" s="1">
        <f t="shared" si="255"/>
        <v>146748.05442631902</v>
      </c>
      <c r="AJ310" s="1">
        <f t="shared" si="256"/>
        <v>115515.03827396935</v>
      </c>
      <c r="AK310" s="1">
        <f t="shared" si="257"/>
        <v>54092.863181578461</v>
      </c>
      <c r="AL310" s="10">
        <f t="shared" si="292"/>
        <v>99.216290898307903</v>
      </c>
      <c r="AM310" s="10">
        <f t="shared" si="293"/>
        <v>24.787276394214498</v>
      </c>
      <c r="AN310" s="10">
        <f t="shared" si="294"/>
        <v>7.693121288526938</v>
      </c>
      <c r="AO310" s="7">
        <f t="shared" si="295"/>
        <v>1.6056530086336215E-3</v>
      </c>
      <c r="AP310" s="7">
        <f t="shared" si="296"/>
        <v>2.0226993054638502E-3</v>
      </c>
      <c r="AQ310" s="7">
        <f t="shared" si="297"/>
        <v>1.8348434826962966E-3</v>
      </c>
      <c r="AR310" s="1">
        <f t="shared" si="301"/>
        <v>65414.199944601052</v>
      </c>
      <c r="AS310" s="1">
        <f t="shared" si="302"/>
        <v>55715.113008560802</v>
      </c>
      <c r="AT310" s="1">
        <f t="shared" si="303"/>
        <v>26705.592301561519</v>
      </c>
      <c r="AU310" s="1">
        <f t="shared" si="258"/>
        <v>13082.839988920212</v>
      </c>
      <c r="AV310" s="1">
        <f t="shared" si="259"/>
        <v>11143.02260171216</v>
      </c>
      <c r="AW310" s="1">
        <f t="shared" si="260"/>
        <v>5341.1184603123038</v>
      </c>
      <c r="AX310">
        <v>0.05</v>
      </c>
      <c r="AY310">
        <v>0.05</v>
      </c>
      <c r="AZ310">
        <v>0.05</v>
      </c>
      <c r="BA310">
        <f t="shared" si="304"/>
        <v>4.9999999999999996E-2</v>
      </c>
      <c r="BB310">
        <f t="shared" si="310"/>
        <v>2.5000000000000006E-4</v>
      </c>
      <c r="BC310">
        <f t="shared" si="305"/>
        <v>2.5000000000000006E-4</v>
      </c>
      <c r="BD310">
        <f t="shared" si="306"/>
        <v>2.5000000000000006E-4</v>
      </c>
      <c r="BE310">
        <f t="shared" si="307"/>
        <v>16.353549986150266</v>
      </c>
      <c r="BF310">
        <f t="shared" si="308"/>
        <v>13.928778252140203</v>
      </c>
      <c r="BG310">
        <f t="shared" si="309"/>
        <v>6.6763980753903818</v>
      </c>
      <c r="BH310">
        <f t="shared" si="311"/>
        <v>1374.2706872120461</v>
      </c>
      <c r="BI310">
        <f t="shared" si="312"/>
        <v>125.33564000358571</v>
      </c>
      <c r="BJ310">
        <f t="shared" si="313"/>
        <v>6.8234324960140222</v>
      </c>
      <c r="BK310" s="7">
        <f t="shared" si="314"/>
        <v>2.3215705702499173E-2</v>
      </c>
      <c r="BL310" s="8">
        <f>BL$3*temperature!$I420+BL$4*temperature!$I420^2+BL$5*temperature!$I420^6</f>
        <v>-78.705452109123343</v>
      </c>
      <c r="BM310" s="8">
        <f>BM$3*temperature!$I420+BM$4*temperature!$I420^2+BM$5*temperature!$I420^6</f>
        <v>-63.707810071878178</v>
      </c>
      <c r="BN310" s="8">
        <f>BN$3*temperature!$I420+BN$4*temperature!$I420^2+BN$5*temperature!$I420^6</f>
        <v>-52.088432959817084</v>
      </c>
      <c r="BO310" s="8"/>
      <c r="BP310" s="8"/>
      <c r="BQ310" s="8"/>
    </row>
    <row r="311" spans="1:69" x14ac:dyDescent="0.3">
      <c r="A311">
        <f t="shared" si="261"/>
        <v>2265</v>
      </c>
      <c r="B311" s="4">
        <f t="shared" si="262"/>
        <v>1165.4056103641369</v>
      </c>
      <c r="C311" s="4">
        <f t="shared" si="263"/>
        <v>2964.1695841889064</v>
      </c>
      <c r="D311" s="4">
        <f t="shared" si="264"/>
        <v>4369.9553698560549</v>
      </c>
      <c r="E311" s="11">
        <f t="shared" si="265"/>
        <v>8.573286176564033E-9</v>
      </c>
      <c r="F311" s="11">
        <f t="shared" si="266"/>
        <v>1.6889948653656511E-8</v>
      </c>
      <c r="G311" s="11">
        <f t="shared" si="267"/>
        <v>3.4480229364850064E-8</v>
      </c>
      <c r="H311" s="4">
        <f t="shared" si="268"/>
        <v>64651.675731924799</v>
      </c>
      <c r="I311" s="4">
        <f t="shared" si="269"/>
        <v>55507.792904237467</v>
      </c>
      <c r="J311" s="4">
        <f t="shared" si="270"/>
        <v>26668.864696176486</v>
      </c>
      <c r="K311" s="4">
        <f t="shared" si="271"/>
        <v>55475.686024648581</v>
      </c>
      <c r="L311" s="4">
        <f t="shared" si="272"/>
        <v>18726.254125377989</v>
      </c>
      <c r="M311" s="4">
        <f t="shared" si="273"/>
        <v>6102.7773601850204</v>
      </c>
      <c r="N311" s="11">
        <f t="shared" si="274"/>
        <v>-1.1656869114035517E-2</v>
      </c>
      <c r="O311" s="11">
        <f t="shared" si="275"/>
        <v>-3.7210916509355929E-3</v>
      </c>
      <c r="P311" s="11">
        <f t="shared" si="276"/>
        <v>-1.3753121263451185E-3</v>
      </c>
      <c r="Q311" s="4">
        <f t="shared" si="277"/>
        <v>580.14988155403864</v>
      </c>
      <c r="R311" s="4">
        <f t="shared" si="278"/>
        <v>1461.7269540559339</v>
      </c>
      <c r="S311" s="4">
        <f t="shared" si="279"/>
        <v>1443.6434609014339</v>
      </c>
      <c r="T311" s="4">
        <f t="shared" si="280"/>
        <v>8.9734701380301942</v>
      </c>
      <c r="U311" s="4">
        <f t="shared" si="281"/>
        <v>26.333725006463833</v>
      </c>
      <c r="V311" s="4">
        <f t="shared" si="282"/>
        <v>54.132167879962623</v>
      </c>
      <c r="W311" s="11">
        <f t="shared" si="283"/>
        <v>-1.0734613539272964E-2</v>
      </c>
      <c r="X311" s="11">
        <f t="shared" si="284"/>
        <v>-1.217998157191269E-2</v>
      </c>
      <c r="Y311" s="11">
        <f t="shared" si="285"/>
        <v>-9.7425357312937999E-3</v>
      </c>
      <c r="Z311" s="4">
        <f t="shared" si="298"/>
        <v>463.54642619939602</v>
      </c>
      <c r="AA311" s="4">
        <f t="shared" si="299"/>
        <v>4376.1588755387511</v>
      </c>
      <c r="AB311" s="4">
        <f t="shared" si="300"/>
        <v>39082.89245475606</v>
      </c>
      <c r="AC311" s="12">
        <f t="shared" si="286"/>
        <v>0.82233729995534666</v>
      </c>
      <c r="AD311" s="12">
        <f t="shared" si="287"/>
        <v>3.1014300213865225</v>
      </c>
      <c r="AE311" s="12">
        <f t="shared" si="288"/>
        <v>28.180817169394558</v>
      </c>
      <c r="AF311" s="11">
        <f t="shared" si="289"/>
        <v>-4.0504037456468023E-3</v>
      </c>
      <c r="AG311" s="11">
        <f t="shared" si="290"/>
        <v>2.9673830763510267E-4</v>
      </c>
      <c r="AH311" s="11">
        <f t="shared" si="291"/>
        <v>9.7937136394747881E-3</v>
      </c>
      <c r="AI311" s="1">
        <f t="shared" si="255"/>
        <v>145156.08897260734</v>
      </c>
      <c r="AJ311" s="1">
        <f t="shared" si="256"/>
        <v>115106.55704828458</v>
      </c>
      <c r="AK311" s="1">
        <f t="shared" si="257"/>
        <v>54024.695323732922</v>
      </c>
      <c r="AL311" s="10">
        <f t="shared" si="292"/>
        <v>99.374004764934384</v>
      </c>
      <c r="AM311" s="10">
        <f t="shared" si="293"/>
        <v>24.836912228893947</v>
      </c>
      <c r="AN311" s="10">
        <f t="shared" si="294"/>
        <v>7.7070958052502059</v>
      </c>
      <c r="AO311" s="7">
        <f t="shared" si="295"/>
        <v>1.5895964785472853E-3</v>
      </c>
      <c r="AP311" s="7">
        <f t="shared" si="296"/>
        <v>2.0024723124092117E-3</v>
      </c>
      <c r="AQ311" s="7">
        <f t="shared" si="297"/>
        <v>1.8164950478693337E-3</v>
      </c>
      <c r="AR311" s="1">
        <f t="shared" si="301"/>
        <v>64651.675731924799</v>
      </c>
      <c r="AS311" s="1">
        <f t="shared" si="302"/>
        <v>55507.792904237467</v>
      </c>
      <c r="AT311" s="1">
        <f t="shared" si="303"/>
        <v>26668.864696176486</v>
      </c>
      <c r="AU311" s="1">
        <f t="shared" si="258"/>
        <v>12930.335146384961</v>
      </c>
      <c r="AV311" s="1">
        <f t="shared" si="259"/>
        <v>11101.558580847493</v>
      </c>
      <c r="AW311" s="1">
        <f t="shared" si="260"/>
        <v>5333.7729392352976</v>
      </c>
      <c r="AX311">
        <v>0.05</v>
      </c>
      <c r="AY311">
        <v>0.05</v>
      </c>
      <c r="AZ311">
        <v>0.05</v>
      </c>
      <c r="BA311">
        <f t="shared" si="304"/>
        <v>4.9999999999999996E-2</v>
      </c>
      <c r="BB311">
        <f t="shared" si="310"/>
        <v>2.5000000000000006E-4</v>
      </c>
      <c r="BC311">
        <f t="shared" si="305"/>
        <v>2.5000000000000006E-4</v>
      </c>
      <c r="BD311">
        <f t="shared" si="306"/>
        <v>2.5000000000000006E-4</v>
      </c>
      <c r="BE311">
        <f t="shared" si="307"/>
        <v>16.162918932981203</v>
      </c>
      <c r="BF311">
        <f t="shared" si="308"/>
        <v>13.876948226059371</v>
      </c>
      <c r="BG311">
        <f t="shared" si="309"/>
        <v>6.6672161740441229</v>
      </c>
      <c r="BH311">
        <f t="shared" si="311"/>
        <v>1394.7184592059541</v>
      </c>
      <c r="BI311">
        <f t="shared" si="312"/>
        <v>126.84135673068744</v>
      </c>
      <c r="BJ311">
        <f t="shared" si="313"/>
        <v>6.8236670883685102</v>
      </c>
      <c r="BK311" s="7">
        <f t="shared" si="314"/>
        <v>2.319121853504022E-2</v>
      </c>
      <c r="BL311" s="8">
        <f>BL$3*temperature!$I421+BL$4*temperature!$I421^2+BL$5*temperature!$I421^6</f>
        <v>-78.94201612475058</v>
      </c>
      <c r="BM311" s="8">
        <f>BM$3*temperature!$I421+BM$4*temperature!$I421^2+BM$5*temperature!$I421^6</f>
        <v>-63.889143422116604</v>
      </c>
      <c r="BN311" s="8">
        <f>BN$3*temperature!$I421+BN$4*temperature!$I421^2+BN$5*temperature!$I421^6</f>
        <v>-52.22844979155601</v>
      </c>
      <c r="BO311" s="8"/>
      <c r="BP311" s="8"/>
      <c r="BQ311" s="8"/>
    </row>
    <row r="312" spans="1:69" x14ac:dyDescent="0.3">
      <c r="A312">
        <f t="shared" si="261"/>
        <v>2266</v>
      </c>
      <c r="B312" s="4">
        <f t="shared" si="262"/>
        <v>1165.4056198559249</v>
      </c>
      <c r="C312" s="4">
        <f t="shared" si="263"/>
        <v>2964.1696317503447</v>
      </c>
      <c r="D312" s="4">
        <f t="shared" si="264"/>
        <v>4369.955512999265</v>
      </c>
      <c r="E312" s="11">
        <f t="shared" si="265"/>
        <v>8.1446218677358315E-9</v>
      </c>
      <c r="F312" s="11">
        <f t="shared" si="266"/>
        <v>1.6045451220973685E-8</v>
      </c>
      <c r="G312" s="11">
        <f t="shared" si="267"/>
        <v>3.2756217896607561E-8</v>
      </c>
      <c r="H312" s="4">
        <f t="shared" si="268"/>
        <v>63892.740008180575</v>
      </c>
      <c r="I312" s="4">
        <f t="shared" si="269"/>
        <v>55300.357375262065</v>
      </c>
      <c r="J312" s="4">
        <f t="shared" si="270"/>
        <v>26631.928684808012</v>
      </c>
      <c r="K312" s="4">
        <f t="shared" si="271"/>
        <v>54824.465336008427</v>
      </c>
      <c r="L312" s="4">
        <f t="shared" si="272"/>
        <v>18656.272833686362</v>
      </c>
      <c r="M312" s="4">
        <f t="shared" si="273"/>
        <v>6094.3248977217891</v>
      </c>
      <c r="N312" s="11">
        <f t="shared" si="274"/>
        <v>-1.1738848769726085E-2</v>
      </c>
      <c r="O312" s="11">
        <f t="shared" si="275"/>
        <v>-3.737068354572215E-3</v>
      </c>
      <c r="P312" s="11">
        <f t="shared" si="276"/>
        <v>-1.3850189781419164E-3</v>
      </c>
      <c r="Q312" s="4">
        <f t="shared" si="277"/>
        <v>567.18501552661087</v>
      </c>
      <c r="R312" s="4">
        <f t="shared" si="278"/>
        <v>1438.5271302762428</v>
      </c>
      <c r="S312" s="4">
        <f t="shared" si="279"/>
        <v>1427.5987660149729</v>
      </c>
      <c r="T312" s="4">
        <f t="shared" si="280"/>
        <v>8.8771434039922337</v>
      </c>
      <c r="U312" s="4">
        <f t="shared" si="281"/>
        <v>26.012980721165288</v>
      </c>
      <c r="V312" s="4">
        <f t="shared" si="282"/>
        <v>53.60478330017969</v>
      </c>
      <c r="W312" s="11">
        <f t="shared" si="283"/>
        <v>-1.0734613539272964E-2</v>
      </c>
      <c r="X312" s="11">
        <f t="shared" si="284"/>
        <v>-1.217998157191269E-2</v>
      </c>
      <c r="Y312" s="11">
        <f t="shared" si="285"/>
        <v>-9.7425357312937999E-3</v>
      </c>
      <c r="Z312" s="4">
        <f t="shared" si="298"/>
        <v>451.38919880226314</v>
      </c>
      <c r="AA312" s="4">
        <f t="shared" si="299"/>
        <v>4308.049649595383</v>
      </c>
      <c r="AB312" s="4">
        <f t="shared" si="300"/>
        <v>39027.416065182675</v>
      </c>
      <c r="AC312" s="12">
        <f t="shared" si="286"/>
        <v>0.81900650187542245</v>
      </c>
      <c r="AD312" s="12">
        <f t="shared" si="287"/>
        <v>3.1023503344823173</v>
      </c>
      <c r="AE312" s="12">
        <f t="shared" si="288"/>
        <v>28.456812022878005</v>
      </c>
      <c r="AF312" s="11">
        <f t="shared" si="289"/>
        <v>-4.0504037456468023E-3</v>
      </c>
      <c r="AG312" s="11">
        <f t="shared" si="290"/>
        <v>2.9673830763510267E-4</v>
      </c>
      <c r="AH312" s="11">
        <f t="shared" si="291"/>
        <v>9.7937136394747881E-3</v>
      </c>
      <c r="AI312" s="1">
        <f t="shared" si="255"/>
        <v>143570.81522173158</v>
      </c>
      <c r="AJ312" s="1">
        <f t="shared" si="256"/>
        <v>114697.45992430361</v>
      </c>
      <c r="AK312" s="1">
        <f t="shared" si="257"/>
        <v>53955.998730594933</v>
      </c>
      <c r="AL312" s="10">
        <f t="shared" si="292"/>
        <v>99.530389687287524</v>
      </c>
      <c r="AM312" s="10">
        <f t="shared" si="293"/>
        <v>24.886150105667404</v>
      </c>
      <c r="AN312" s="10">
        <f t="shared" si="294"/>
        <v>7.7209557076002611</v>
      </c>
      <c r="AO312" s="7">
        <f t="shared" si="295"/>
        <v>1.5737005137618125E-3</v>
      </c>
      <c r="AP312" s="7">
        <f t="shared" si="296"/>
        <v>1.9824475892851194E-3</v>
      </c>
      <c r="AQ312" s="7">
        <f t="shared" si="297"/>
        <v>1.7983300973906404E-3</v>
      </c>
      <c r="AR312" s="1">
        <f t="shared" si="301"/>
        <v>63892.740008180575</v>
      </c>
      <c r="AS312" s="1">
        <f t="shared" si="302"/>
        <v>55300.357375262065</v>
      </c>
      <c r="AT312" s="1">
        <f t="shared" si="303"/>
        <v>26631.928684808012</v>
      </c>
      <c r="AU312" s="1">
        <f t="shared" si="258"/>
        <v>12778.548001636116</v>
      </c>
      <c r="AV312" s="1">
        <f t="shared" si="259"/>
        <v>11060.071475052413</v>
      </c>
      <c r="AW312" s="1">
        <f t="shared" si="260"/>
        <v>5326.3857369616026</v>
      </c>
      <c r="AX312">
        <v>0.05</v>
      </c>
      <c r="AY312">
        <v>0.05</v>
      </c>
      <c r="AZ312">
        <v>0.05</v>
      </c>
      <c r="BA312">
        <f t="shared" si="304"/>
        <v>5.000000000000001E-2</v>
      </c>
      <c r="BB312">
        <f t="shared" si="310"/>
        <v>2.5000000000000006E-4</v>
      </c>
      <c r="BC312">
        <f t="shared" si="305"/>
        <v>2.5000000000000006E-4</v>
      </c>
      <c r="BD312">
        <f t="shared" si="306"/>
        <v>2.5000000000000006E-4</v>
      </c>
      <c r="BE312">
        <f t="shared" si="307"/>
        <v>15.973185002045147</v>
      </c>
      <c r="BF312">
        <f t="shared" si="308"/>
        <v>13.82508934381552</v>
      </c>
      <c r="BG312">
        <f t="shared" si="309"/>
        <v>6.6579821712020042</v>
      </c>
      <c r="BH312">
        <f t="shared" si="311"/>
        <v>1415.4689606600364</v>
      </c>
      <c r="BI312">
        <f t="shared" si="312"/>
        <v>128.36518116836456</v>
      </c>
      <c r="BJ312">
        <f t="shared" si="313"/>
        <v>6.8239026227941908</v>
      </c>
      <c r="BK312" s="7">
        <f t="shared" si="314"/>
        <v>2.3166777310249381E-2</v>
      </c>
      <c r="BL312" s="8">
        <f>BL$3*temperature!$I422+BL$4*temperature!$I422^2+BL$5*temperature!$I422^6</f>
        <v>-79.177060665671576</v>
      </c>
      <c r="BM312" s="8">
        <f>BM$3*temperature!$I422+BM$4*temperature!$I422^2+BM$5*temperature!$I422^6</f>
        <v>-64.069302736929075</v>
      </c>
      <c r="BN312" s="8">
        <f>BN$3*temperature!$I422+BN$4*temperature!$I422^2+BN$5*temperature!$I422^6</f>
        <v>-52.367552104368286</v>
      </c>
      <c r="BO312" s="8"/>
      <c r="BP312" s="8"/>
      <c r="BQ312" s="8"/>
    </row>
    <row r="313" spans="1:69" x14ac:dyDescent="0.3">
      <c r="A313">
        <f t="shared" si="261"/>
        <v>2267</v>
      </c>
      <c r="B313" s="4">
        <f t="shared" si="262"/>
        <v>1165.4056288731235</v>
      </c>
      <c r="C313" s="4">
        <f t="shared" si="263"/>
        <v>2964.1696769337123</v>
      </c>
      <c r="D313" s="4">
        <f t="shared" si="264"/>
        <v>4369.9556489853194</v>
      </c>
      <c r="E313" s="11">
        <f t="shared" si="265"/>
        <v>7.7373907743490388E-9</v>
      </c>
      <c r="F313" s="11">
        <f t="shared" si="266"/>
        <v>1.5243178659925E-8</v>
      </c>
      <c r="G313" s="11">
        <f t="shared" si="267"/>
        <v>3.1118407001777183E-8</v>
      </c>
      <c r="H313" s="4">
        <f t="shared" si="268"/>
        <v>63137.406251438137</v>
      </c>
      <c r="I313" s="4">
        <f t="shared" si="269"/>
        <v>55092.821388087068</v>
      </c>
      <c r="J313" s="4">
        <f t="shared" si="270"/>
        <v>26594.78885370303</v>
      </c>
      <c r="K313" s="4">
        <f t="shared" si="271"/>
        <v>54176.335421074102</v>
      </c>
      <c r="L313" s="4">
        <f t="shared" si="272"/>
        <v>18586.257668311984</v>
      </c>
      <c r="M313" s="4">
        <f t="shared" si="273"/>
        <v>6085.8258046344699</v>
      </c>
      <c r="N313" s="11">
        <f t="shared" si="274"/>
        <v>-1.1821910363595256E-2</v>
      </c>
      <c r="O313" s="11">
        <f t="shared" si="275"/>
        <v>-3.7529020934962132E-3</v>
      </c>
      <c r="P313" s="11">
        <f t="shared" si="276"/>
        <v>-1.3945913993683723E-3</v>
      </c>
      <c r="Q313" s="4">
        <f t="shared" si="277"/>
        <v>554.46327529911957</v>
      </c>
      <c r="R313" s="4">
        <f t="shared" si="278"/>
        <v>1415.6730219148981</v>
      </c>
      <c r="S313" s="4">
        <f t="shared" si="279"/>
        <v>1411.7188575763578</v>
      </c>
      <c r="T313" s="4">
        <f t="shared" si="280"/>
        <v>8.7818507002176709</v>
      </c>
      <c r="U313" s="4">
        <f t="shared" si="281"/>
        <v>25.696143095350976</v>
      </c>
      <c r="V313" s="4">
        <f t="shared" si="282"/>
        <v>53.082536783509426</v>
      </c>
      <c r="W313" s="11">
        <f t="shared" si="283"/>
        <v>-1.0734613539272964E-2</v>
      </c>
      <c r="X313" s="11">
        <f t="shared" si="284"/>
        <v>-1.217998157191269E-2</v>
      </c>
      <c r="Y313" s="11">
        <f t="shared" si="285"/>
        <v>-9.7425357312937999E-3</v>
      </c>
      <c r="Z313" s="4">
        <f t="shared" si="298"/>
        <v>439.51435422572445</v>
      </c>
      <c r="AA313" s="4">
        <f t="shared" si="299"/>
        <v>4240.9324413824324</v>
      </c>
      <c r="AB313" s="4">
        <f t="shared" si="300"/>
        <v>38971.639538037321</v>
      </c>
      <c r="AC313" s="12">
        <f t="shared" si="286"/>
        <v>0.81568919487251712</v>
      </c>
      <c r="AD313" s="12">
        <f t="shared" si="287"/>
        <v>3.1032709206702629</v>
      </c>
      <c r="AE313" s="12">
        <f t="shared" si="288"/>
        <v>28.735509890922437</v>
      </c>
      <c r="AF313" s="11">
        <f t="shared" si="289"/>
        <v>-4.0504037456468023E-3</v>
      </c>
      <c r="AG313" s="11">
        <f t="shared" si="290"/>
        <v>2.9673830763510267E-4</v>
      </c>
      <c r="AH313" s="11">
        <f t="shared" si="291"/>
        <v>9.7937136394747881E-3</v>
      </c>
      <c r="AI313" s="1">
        <f t="shared" ref="AI313:AI346" si="315">(1-$AI$5)*AI312+AU312</f>
        <v>141992.28170119453</v>
      </c>
      <c r="AJ313" s="1">
        <f t="shared" ref="AJ313:AJ346" si="316">(1-$AI$5)*AJ312+AV312</f>
        <v>114287.78540692566</v>
      </c>
      <c r="AK313" s="1">
        <f t="shared" ref="AK313:AK346" si="317">(1-$AI$5)*AK312+AW312</f>
        <v>53886.78459449704</v>
      </c>
      <c r="AL313" s="10">
        <f t="shared" si="292"/>
        <v>99.685454402419467</v>
      </c>
      <c r="AM313" s="10">
        <f t="shared" si="293"/>
        <v>24.934992239068137</v>
      </c>
      <c r="AN313" s="10">
        <f t="shared" si="294"/>
        <v>7.7347016863595632</v>
      </c>
      <c r="AO313" s="7">
        <f t="shared" si="295"/>
        <v>1.5579635086241943E-3</v>
      </c>
      <c r="AP313" s="7">
        <f t="shared" si="296"/>
        <v>1.9626231133922684E-3</v>
      </c>
      <c r="AQ313" s="7">
        <f t="shared" si="297"/>
        <v>1.7803467964167339E-3</v>
      </c>
      <c r="AR313" s="1">
        <f t="shared" si="301"/>
        <v>63137.406251438137</v>
      </c>
      <c r="AS313" s="1">
        <f t="shared" si="302"/>
        <v>55092.821388087068</v>
      </c>
      <c r="AT313" s="1">
        <f t="shared" si="303"/>
        <v>26594.78885370303</v>
      </c>
      <c r="AU313" s="1">
        <f t="shared" ref="AU313:AU346" si="318">$AU$5*AR313</f>
        <v>12627.481250287628</v>
      </c>
      <c r="AV313" s="1">
        <f t="shared" ref="AV313:AV346" si="319">$AU$5*AS313</f>
        <v>11018.564277617414</v>
      </c>
      <c r="AW313" s="1">
        <f t="shared" ref="AW313:AW346" si="320">$AU$5*AT313</f>
        <v>5318.9577707406061</v>
      </c>
      <c r="AX313">
        <v>0.05</v>
      </c>
      <c r="AY313">
        <v>0.05</v>
      </c>
      <c r="AZ313">
        <v>0.05</v>
      </c>
      <c r="BA313">
        <f t="shared" si="304"/>
        <v>5.000000000000001E-2</v>
      </c>
      <c r="BB313">
        <f t="shared" si="310"/>
        <v>2.5000000000000006E-4</v>
      </c>
      <c r="BC313">
        <f t="shared" si="305"/>
        <v>2.5000000000000006E-4</v>
      </c>
      <c r="BD313">
        <f t="shared" si="306"/>
        <v>2.5000000000000006E-4</v>
      </c>
      <c r="BE313">
        <f t="shared" si="307"/>
        <v>15.784351562859538</v>
      </c>
      <c r="BF313">
        <f t="shared" si="308"/>
        <v>13.77320534702177</v>
      </c>
      <c r="BG313">
        <f t="shared" si="309"/>
        <v>6.6486972134257591</v>
      </c>
      <c r="BH313">
        <f t="shared" si="311"/>
        <v>1436.5266036114997</v>
      </c>
      <c r="BI313">
        <f t="shared" si="312"/>
        <v>129.90733087492492</v>
      </c>
      <c r="BJ313">
        <f t="shared" si="313"/>
        <v>6.8241390839474008</v>
      </c>
      <c r="BK313" s="7">
        <f t="shared" si="314"/>
        <v>2.3142378625888277E-2</v>
      </c>
      <c r="BL313" s="8">
        <f>BL$3*temperature!$I423+BL$4*temperature!$I423^2+BL$5*temperature!$I423^6</f>
        <v>-79.4106009853584</v>
      </c>
      <c r="BM313" s="8">
        <f>BM$3*temperature!$I423+BM$4*temperature!$I423^2+BM$5*temperature!$I423^6</f>
        <v>-64.248299926147723</v>
      </c>
      <c r="BN313" s="8">
        <f>BN$3*temperature!$I423+BN$4*temperature!$I423^2+BN$5*temperature!$I423^6</f>
        <v>-52.505749281030695</v>
      </c>
      <c r="BO313" s="8"/>
      <c r="BP313" s="8"/>
      <c r="BQ313" s="8"/>
    </row>
    <row r="314" spans="1:69" x14ac:dyDescent="0.3">
      <c r="A314">
        <f t="shared" ref="A314:A346" si="321">1+A313</f>
        <v>2268</v>
      </c>
      <c r="B314" s="4">
        <f t="shared" ref="B314:B346" si="322">B313*(1+E314)</f>
        <v>1165.4056374394625</v>
      </c>
      <c r="C314" s="4">
        <f t="shared" ref="C314:C346" si="323">C313*(1+F314)</f>
        <v>2964.1697198579118</v>
      </c>
      <c r="D314" s="4">
        <f t="shared" ref="D314:D346" si="324">D313*(1+G314)</f>
        <v>4369.955778172075</v>
      </c>
      <c r="E314" s="11">
        <f t="shared" ref="E314:E346" si="325">E313*$E$5</f>
        <v>7.3505212356315861E-9</v>
      </c>
      <c r="F314" s="11">
        <f t="shared" ref="F314:F346" si="326">F313*$E$5</f>
        <v>1.4481019726928749E-8</v>
      </c>
      <c r="G314" s="11">
        <f t="shared" ref="G314:G346" si="327">G313*$E$5</f>
        <v>2.9562486651688323E-8</v>
      </c>
      <c r="H314" s="4">
        <f t="shared" ref="H314:H346" si="328">AR314</f>
        <v>62385.687264750486</v>
      </c>
      <c r="I314" s="4">
        <f t="shared" ref="I314:I346" si="329">AS314</f>
        <v>54885.199593190482</v>
      </c>
      <c r="J314" s="4">
        <f t="shared" ref="J314:J346" si="330">AT314</f>
        <v>26557.449715620696</v>
      </c>
      <c r="K314" s="4">
        <f t="shared" ref="K314:K346" si="331">H314/B314*1000</f>
        <v>53531.307263811948</v>
      </c>
      <c r="L314" s="4">
        <f t="shared" ref="L314:L346" si="332">I314/C314*1000</f>
        <v>18516.21357086848</v>
      </c>
      <c r="M314" s="4">
        <f t="shared" ref="M314:M346" si="333">J314/D314*1000</f>
        <v>6077.2811130664377</v>
      </c>
      <c r="N314" s="11">
        <f t="shared" ref="N314:N346" si="334">K314/K313-1</f>
        <v>-1.1906086896590673E-2</v>
      </c>
      <c r="O314" s="11">
        <f t="shared" ref="O314:O346" si="335">L314/L313-1</f>
        <v>-3.7685960613212943E-3</v>
      </c>
      <c r="P314" s="11">
        <f t="shared" ref="P314:P346" si="336">M314/M313-1</f>
        <v>-1.4040315714467511E-3</v>
      </c>
      <c r="Q314" s="4">
        <f t="shared" ref="Q314:Q346" si="337">T314*H314/1000</f>
        <v>541.98070678600948</v>
      </c>
      <c r="R314" s="4">
        <f t="shared" ref="R314:R346" si="338">U314*I314/1000</f>
        <v>1393.160052412929</v>
      </c>
      <c r="S314" s="4">
        <f t="shared" ref="S314:S346" si="339">V314*J314/1000</f>
        <v>1396.0023902462235</v>
      </c>
      <c r="T314" s="4">
        <f t="shared" ref="T314:T346" si="340">T313*(1+W314)</f>
        <v>8.6875809267912398</v>
      </c>
      <c r="U314" s="4">
        <f t="shared" ref="U314:U346" si="341">U313*(1+X314)</f>
        <v>25.383164545980371</v>
      </c>
      <c r="V314" s="4">
        <f t="shared" ref="V314:V346" si="342">V313*(1+Y314)</f>
        <v>52.565378272188369</v>
      </c>
      <c r="W314" s="11">
        <f t="shared" ref="W314:W346" si="343">T$5-1</f>
        <v>-1.0734613539272964E-2</v>
      </c>
      <c r="X314" s="11">
        <f t="shared" ref="X314:X346" si="344">U$5-1</f>
        <v>-1.217998157191269E-2</v>
      </c>
      <c r="Y314" s="11">
        <f t="shared" ref="Y314:Y346" si="345">V$5-1</f>
        <v>-9.7425357312937999E-3</v>
      </c>
      <c r="Z314" s="4">
        <f t="shared" si="298"/>
        <v>427.91593633172261</v>
      </c>
      <c r="AA314" s="4">
        <f t="shared" si="299"/>
        <v>4174.7945299484099</v>
      </c>
      <c r="AB314" s="4">
        <f t="shared" si="300"/>
        <v>38915.569624428761</v>
      </c>
      <c r="AC314" s="12">
        <f t="shared" ref="AC314:AC346" si="346">AC313*(1+AF314)</f>
        <v>0.8123853243023218</v>
      </c>
      <c r="AD314" s="12">
        <f t="shared" ref="AD314:AD346" si="347">AD313*(1+AG314)</f>
        <v>3.1041917800313956</v>
      </c>
      <c r="AE314" s="12">
        <f t="shared" ref="AE314:AE346" si="348">AE313*(1+AH314)</f>
        <v>29.016937246078427</v>
      </c>
      <c r="AF314" s="11">
        <f t="shared" ref="AF314:AF346" si="349">AC$5-1</f>
        <v>-4.0504037456468023E-3</v>
      </c>
      <c r="AG314" s="11">
        <f t="shared" ref="AG314:AG346" si="350">AD$5-1</f>
        <v>2.9673830763510267E-4</v>
      </c>
      <c r="AH314" s="11">
        <f t="shared" ref="AH314:AH346" si="351">AE$5-1</f>
        <v>9.7937136394747881E-3</v>
      </c>
      <c r="AI314" s="1">
        <f t="shared" si="315"/>
        <v>140420.53478136272</v>
      </c>
      <c r="AJ314" s="1">
        <f t="shared" si="316"/>
        <v>113877.57114385051</v>
      </c>
      <c r="AK314" s="1">
        <f t="shared" si="317"/>
        <v>53817.063905787945</v>
      </c>
      <c r="AL314" s="10">
        <f t="shared" ref="AL314:AL346" si="352">AL313*(1+AO314)</f>
        <v>99.839207639716065</v>
      </c>
      <c r="AM314" s="10">
        <f t="shared" ref="AM314:AM346" si="353">AM313*(1+AP314)</f>
        <v>24.983440851247785</v>
      </c>
      <c r="AN314" s="10">
        <f t="shared" ref="AN314:AN346" si="354">AN313*(1+AQ314)</f>
        <v>7.7483344332144268</v>
      </c>
      <c r="AO314" s="7">
        <f t="shared" ref="AO314:AO346" si="355">AO$5*AO313</f>
        <v>1.5423838735379523E-3</v>
      </c>
      <c r="AP314" s="7">
        <f t="shared" ref="AP314:AP346" si="356">AP$5*AP313</f>
        <v>1.9429968822583456E-3</v>
      </c>
      <c r="AQ314" s="7">
        <f t="shared" ref="AQ314:AQ346" si="357">AQ$5*AQ313</f>
        <v>1.7625433284525665E-3</v>
      </c>
      <c r="AR314" s="1">
        <f t="shared" si="301"/>
        <v>62385.687264750486</v>
      </c>
      <c r="AS314" s="1">
        <f t="shared" si="302"/>
        <v>54885.199593190482</v>
      </c>
      <c r="AT314" s="1">
        <f t="shared" si="303"/>
        <v>26557.449715620696</v>
      </c>
      <c r="AU314" s="1">
        <f t="shared" si="318"/>
        <v>12477.137452950097</v>
      </c>
      <c r="AV314" s="1">
        <f t="shared" si="319"/>
        <v>10977.039918638096</v>
      </c>
      <c r="AW314" s="1">
        <f t="shared" si="320"/>
        <v>5311.4899431241392</v>
      </c>
      <c r="AX314">
        <v>0.05</v>
      </c>
      <c r="AY314">
        <v>0.05</v>
      </c>
      <c r="AZ314">
        <v>0.05</v>
      </c>
      <c r="BA314">
        <f t="shared" si="304"/>
        <v>4.9999999999999996E-2</v>
      </c>
      <c r="BB314">
        <f t="shared" si="310"/>
        <v>2.5000000000000006E-4</v>
      </c>
      <c r="BC314">
        <f t="shared" si="305"/>
        <v>2.5000000000000006E-4</v>
      </c>
      <c r="BD314">
        <f t="shared" si="306"/>
        <v>2.5000000000000006E-4</v>
      </c>
      <c r="BE314">
        <f t="shared" si="307"/>
        <v>15.596421816187625</v>
      </c>
      <c r="BF314">
        <f t="shared" si="308"/>
        <v>13.721299898297623</v>
      </c>
      <c r="BG314">
        <f t="shared" si="309"/>
        <v>6.6393624289051756</v>
      </c>
      <c r="BH314">
        <f t="shared" si="311"/>
        <v>1457.8958614990397</v>
      </c>
      <c r="BI314">
        <f t="shared" si="312"/>
        <v>131.46802602969959</v>
      </c>
      <c r="BJ314">
        <f t="shared" si="313"/>
        <v>6.8243764570131322</v>
      </c>
      <c r="BK314" s="7">
        <f t="shared" si="314"/>
        <v>2.3118019240005755E-2</v>
      </c>
      <c r="BL314" s="8">
        <f>BL$3*temperature!$I424+BL$4*temperature!$I424^2+BL$5*temperature!$I424^6</f>
        <v>-79.642652178219109</v>
      </c>
      <c r="BM314" s="8">
        <f>BM$3*temperature!$I424+BM$4*temperature!$I424^2+BM$5*temperature!$I424^6</f>
        <v>-64.426146772396905</v>
      </c>
      <c r="BN314" s="8">
        <f>BN$3*temperature!$I424+BN$4*temperature!$I424^2+BN$5*temperature!$I424^6</f>
        <v>-52.64305060156839</v>
      </c>
      <c r="BO314" s="8"/>
      <c r="BP314" s="8"/>
      <c r="BQ314" s="8"/>
    </row>
    <row r="315" spans="1:69" x14ac:dyDescent="0.3">
      <c r="A315">
        <f t="shared" si="321"/>
        <v>2269</v>
      </c>
      <c r="B315" s="4">
        <f t="shared" si="322"/>
        <v>1165.4056455774842</v>
      </c>
      <c r="C315" s="4">
        <f t="shared" si="323"/>
        <v>2964.1697606359016</v>
      </c>
      <c r="D315" s="4">
        <f t="shared" si="324"/>
        <v>4369.9559008994966</v>
      </c>
      <c r="E315" s="11">
        <f t="shared" si="325"/>
        <v>6.9829951738500065E-9</v>
      </c>
      <c r="F315" s="11">
        <f t="shared" si="326"/>
        <v>1.3756968740582312E-8</v>
      </c>
      <c r="G315" s="11">
        <f t="shared" si="327"/>
        <v>2.8084362319103905E-8</v>
      </c>
      <c r="H315" s="4">
        <f t="shared" si="328"/>
        <v>61637.595206040955</v>
      </c>
      <c r="I315" s="4">
        <f t="shared" si="329"/>
        <v>54677.506333896126</v>
      </c>
      <c r="J315" s="4">
        <f t="shared" si="330"/>
        <v>26519.915711926646</v>
      </c>
      <c r="K315" s="4">
        <f t="shared" si="331"/>
        <v>52889.39129473512</v>
      </c>
      <c r="L315" s="4">
        <f t="shared" si="332"/>
        <v>18446.145379394933</v>
      </c>
      <c r="M315" s="4">
        <f t="shared" si="333"/>
        <v>6068.6918388507947</v>
      </c>
      <c r="N315" s="11">
        <f t="shared" si="334"/>
        <v>-1.1991412163976367E-2</v>
      </c>
      <c r="O315" s="11">
        <f t="shared" si="335"/>
        <v>-3.7841533424406437E-3</v>
      </c>
      <c r="P315" s="11">
        <f t="shared" si="336"/>
        <v>-1.4133416006009147E-3</v>
      </c>
      <c r="Q315" s="4">
        <f t="shared" si="337"/>
        <v>529.73340848961811</v>
      </c>
      <c r="R315" s="4">
        <f t="shared" si="338"/>
        <v>1370.9836882652044</v>
      </c>
      <c r="S315" s="4">
        <f t="shared" si="339"/>
        <v>1380.4480198928566</v>
      </c>
      <c r="T315" s="4">
        <f t="shared" si="340"/>
        <v>8.5943231029509768</v>
      </c>
      <c r="U315" s="4">
        <f t="shared" si="341"/>
        <v>25.073998069573502</v>
      </c>
      <c r="V315" s="4">
        <f t="shared" si="342"/>
        <v>52.0532581961426</v>
      </c>
      <c r="W315" s="11">
        <f t="shared" si="343"/>
        <v>-1.0734613539272964E-2</v>
      </c>
      <c r="X315" s="11">
        <f t="shared" si="344"/>
        <v>-1.217998157191269E-2</v>
      </c>
      <c r="Y315" s="11">
        <f t="shared" si="345"/>
        <v>-9.7425357312937999E-3</v>
      </c>
      <c r="Z315" s="4">
        <f t="shared" si="298"/>
        <v>416.58810138566889</v>
      </c>
      <c r="AA315" s="4">
        <f t="shared" si="299"/>
        <v>4109.6233047244932</v>
      </c>
      <c r="AB315" s="4">
        <f t="shared" si="300"/>
        <v>38859.212966746411</v>
      </c>
      <c r="AC315" s="12">
        <f t="shared" si="346"/>
        <v>0.80909483574185914</v>
      </c>
      <c r="AD315" s="12">
        <f t="shared" si="347"/>
        <v>3.1051129126467769</v>
      </c>
      <c r="AE315" s="12">
        <f t="shared" si="348"/>
        <v>29.301120820161131</v>
      </c>
      <c r="AF315" s="11">
        <f t="shared" si="349"/>
        <v>-4.0504037456468023E-3</v>
      </c>
      <c r="AG315" s="11">
        <f t="shared" si="350"/>
        <v>2.9673830763510267E-4</v>
      </c>
      <c r="AH315" s="11">
        <f t="shared" si="351"/>
        <v>9.7937136394747881E-3</v>
      </c>
      <c r="AI315" s="1">
        <f t="shared" si="315"/>
        <v>138855.61875617655</v>
      </c>
      <c r="AJ315" s="1">
        <f t="shared" si="316"/>
        <v>113466.85394810356</v>
      </c>
      <c r="AK315" s="1">
        <f t="shared" si="317"/>
        <v>53746.847458333286</v>
      </c>
      <c r="AL315" s="10">
        <f t="shared" si="352"/>
        <v>99.991658119688282</v>
      </c>
      <c r="AM315" s="10">
        <f t="shared" si="353"/>
        <v>25.031498171453027</v>
      </c>
      <c r="AN315" s="10">
        <f t="shared" si="354"/>
        <v>7.7618546406246898</v>
      </c>
      <c r="AO315" s="7">
        <f t="shared" si="355"/>
        <v>1.5269600348025727E-3</v>
      </c>
      <c r="AP315" s="7">
        <f t="shared" si="356"/>
        <v>1.9235669134357622E-3</v>
      </c>
      <c r="AQ315" s="7">
        <f t="shared" si="357"/>
        <v>1.7449178951680407E-3</v>
      </c>
      <c r="AR315" s="1">
        <f t="shared" si="301"/>
        <v>61637.595206040955</v>
      </c>
      <c r="AS315" s="1">
        <f t="shared" si="302"/>
        <v>54677.506333896126</v>
      </c>
      <c r="AT315" s="1">
        <f t="shared" si="303"/>
        <v>26519.915711926646</v>
      </c>
      <c r="AU315" s="1">
        <f t="shared" si="318"/>
        <v>12327.519041208192</v>
      </c>
      <c r="AV315" s="1">
        <f t="shared" si="319"/>
        <v>10935.501266779225</v>
      </c>
      <c r="AW315" s="1">
        <f t="shared" si="320"/>
        <v>5303.9831423853293</v>
      </c>
      <c r="AX315">
        <v>0.05</v>
      </c>
      <c r="AY315">
        <v>0.05</v>
      </c>
      <c r="AZ315">
        <v>0.05</v>
      </c>
      <c r="BA315">
        <f t="shared" si="304"/>
        <v>5.000000000000001E-2</v>
      </c>
      <c r="BB315">
        <f t="shared" si="310"/>
        <v>2.5000000000000006E-4</v>
      </c>
      <c r="BC315">
        <f t="shared" si="305"/>
        <v>2.5000000000000006E-4</v>
      </c>
      <c r="BD315">
        <f t="shared" si="306"/>
        <v>2.5000000000000006E-4</v>
      </c>
      <c r="BE315">
        <f t="shared" si="307"/>
        <v>15.409398801510243</v>
      </c>
      <c r="BF315">
        <f t="shared" si="308"/>
        <v>13.669376583474035</v>
      </c>
      <c r="BG315">
        <f t="shared" si="309"/>
        <v>6.6299789279816626</v>
      </c>
      <c r="BH315">
        <f t="shared" si="311"/>
        <v>1479.5812698687264</v>
      </c>
      <c r="BI315">
        <f t="shared" si="312"/>
        <v>133.04748946463766</v>
      </c>
      <c r="BJ315">
        <f t="shared" si="313"/>
        <v>6.824614727689144</v>
      </c>
      <c r="BK315" s="7">
        <f t="shared" si="314"/>
        <v>2.30936960696497E-2</v>
      </c>
      <c r="BL315" s="8">
        <f>BL$3*temperature!$I425+BL$4*temperature!$I425^2+BL$5*temperature!$I425^6</f>
        <v>-79.873229178520717</v>
      </c>
      <c r="BM315" s="8">
        <f>BM$3*temperature!$I425+BM$4*temperature!$I425^2+BM$5*temperature!$I425^6</f>
        <v>-64.602854930404888</v>
      </c>
      <c r="BN315" s="8">
        <f>BN$3*temperature!$I425+BN$4*temperature!$I425^2+BN$5*temperature!$I425^6</f>
        <v>-52.779465242841312</v>
      </c>
      <c r="BO315" s="8"/>
      <c r="BP315" s="8"/>
      <c r="BQ315" s="8"/>
    </row>
    <row r="316" spans="1:69" x14ac:dyDescent="0.3">
      <c r="A316">
        <f t="shared" si="321"/>
        <v>2270</v>
      </c>
      <c r="B316" s="4">
        <f t="shared" si="322"/>
        <v>1165.4056533086052</v>
      </c>
      <c r="C316" s="4">
        <f t="shared" si="323"/>
        <v>2964.1697993749926</v>
      </c>
      <c r="D316" s="4">
        <f t="shared" si="324"/>
        <v>4369.95601749055</v>
      </c>
      <c r="E316" s="11">
        <f t="shared" si="325"/>
        <v>6.6338454151575061E-9</v>
      </c>
      <c r="F316" s="11">
        <f t="shared" si="326"/>
        <v>1.3069120303553195E-8</v>
      </c>
      <c r="G316" s="11">
        <f t="shared" si="327"/>
        <v>2.6680144203148707E-8</v>
      </c>
      <c r="H316" s="4">
        <f t="shared" si="328"/>
        <v>60893.141617083493</v>
      </c>
      <c r="I316" s="4">
        <f t="shared" si="329"/>
        <v>54469.755654948771</v>
      </c>
      <c r="J316" s="4">
        <f t="shared" si="330"/>
        <v>26482.191214624232</v>
      </c>
      <c r="K316" s="4">
        <f t="shared" si="331"/>
        <v>52250.59741576411</v>
      </c>
      <c r="L316" s="4">
        <f t="shared" si="332"/>
        <v>18376.057831246355</v>
      </c>
      <c r="M316" s="4">
        <f t="shared" si="333"/>
        <v>6060.0589819738389</v>
      </c>
      <c r="N316" s="11">
        <f t="shared" si="334"/>
        <v>-1.2077920795329655E-2</v>
      </c>
      <c r="O316" s="11">
        <f t="shared" si="335"/>
        <v>-3.7995769146906833E-3</v>
      </c>
      <c r="P316" s="11">
        <f t="shared" si="336"/>
        <v>-1.4225235200920894E-3</v>
      </c>
      <c r="Q316" s="4">
        <f t="shared" si="337"/>
        <v>517.7175312510592</v>
      </c>
      <c r="R316" s="4">
        <f t="shared" si="338"/>
        <v>1349.1394393145649</v>
      </c>
      <c r="S316" s="4">
        <f t="shared" si="339"/>
        <v>1365.0544039872314</v>
      </c>
      <c r="T316" s="4">
        <f t="shared" si="340"/>
        <v>8.5020663658091529</v>
      </c>
      <c r="U316" s="4">
        <f t="shared" si="341"/>
        <v>24.768597235151923</v>
      </c>
      <c r="V316" s="4">
        <f t="shared" si="342"/>
        <v>51.546127468236421</v>
      </c>
      <c r="W316" s="11">
        <f t="shared" si="343"/>
        <v>-1.0734613539272964E-2</v>
      </c>
      <c r="X316" s="11">
        <f t="shared" si="344"/>
        <v>-1.217998157191269E-2</v>
      </c>
      <c r="Y316" s="11">
        <f t="shared" si="345"/>
        <v>-9.7425357312937999E-3</v>
      </c>
      <c r="Z316" s="4">
        <f t="shared" si="298"/>
        <v>405.52511641323918</v>
      </c>
      <c r="AA316" s="4">
        <f t="shared" si="299"/>
        <v>4045.4062666896357</v>
      </c>
      <c r="AB316" s="4">
        <f t="shared" si="300"/>
        <v>38802.576101748411</v>
      </c>
      <c r="AC316" s="12">
        <f t="shared" si="346"/>
        <v>0.80581767498858681</v>
      </c>
      <c r="AD316" s="12">
        <f t="shared" si="347"/>
        <v>3.1060343185974917</v>
      </c>
      <c r="AE316" s="12">
        <f t="shared" si="348"/>
        <v>29.588087606789443</v>
      </c>
      <c r="AF316" s="11">
        <f t="shared" si="349"/>
        <v>-4.0504037456468023E-3</v>
      </c>
      <c r="AG316" s="11">
        <f t="shared" si="350"/>
        <v>2.9673830763510267E-4</v>
      </c>
      <c r="AH316" s="11">
        <f t="shared" si="351"/>
        <v>9.7937136394747881E-3</v>
      </c>
      <c r="AI316" s="1">
        <f t="shared" si="315"/>
        <v>137297.5759217671</v>
      </c>
      <c r="AJ316" s="1">
        <f t="shared" si="316"/>
        <v>113055.66982007242</v>
      </c>
      <c r="AK316" s="1">
        <f t="shared" si="317"/>
        <v>53676.14585488529</v>
      </c>
      <c r="AL316" s="10">
        <f t="shared" si="352"/>
        <v>100.14281455279307</v>
      </c>
      <c r="AM316" s="10">
        <f t="shared" si="353"/>
        <v>25.079166435512601</v>
      </c>
      <c r="AN316" s="10">
        <f t="shared" si="354"/>
        <v>7.775263001696187</v>
      </c>
      <c r="AO316" s="7">
        <f t="shared" si="355"/>
        <v>1.511690434454547E-3</v>
      </c>
      <c r="AP316" s="7">
        <f t="shared" si="356"/>
        <v>1.9043312443014046E-3</v>
      </c>
      <c r="AQ316" s="7">
        <f t="shared" si="357"/>
        <v>1.7274687162163603E-3</v>
      </c>
      <c r="AR316" s="1">
        <f t="shared" si="301"/>
        <v>60893.141617083493</v>
      </c>
      <c r="AS316" s="1">
        <f t="shared" si="302"/>
        <v>54469.755654948771</v>
      </c>
      <c r="AT316" s="1">
        <f t="shared" si="303"/>
        <v>26482.191214624232</v>
      </c>
      <c r="AU316" s="1">
        <f t="shared" si="318"/>
        <v>12178.628323416699</v>
      </c>
      <c r="AV316" s="1">
        <f t="shared" si="319"/>
        <v>10893.951130989755</v>
      </c>
      <c r="AW316" s="1">
        <f t="shared" si="320"/>
        <v>5296.4382429248471</v>
      </c>
      <c r="AX316">
        <v>0.05</v>
      </c>
      <c r="AY316">
        <v>0.05</v>
      </c>
      <c r="AZ316">
        <v>0.05</v>
      </c>
      <c r="BA316">
        <f t="shared" si="304"/>
        <v>0.05</v>
      </c>
      <c r="BB316">
        <f t="shared" si="310"/>
        <v>2.5000000000000006E-4</v>
      </c>
      <c r="BC316">
        <f t="shared" si="305"/>
        <v>2.5000000000000006E-4</v>
      </c>
      <c r="BD316">
        <f t="shared" si="306"/>
        <v>2.5000000000000006E-4</v>
      </c>
      <c r="BE316">
        <f t="shared" si="307"/>
        <v>15.223285404270877</v>
      </c>
      <c r="BF316">
        <f t="shared" si="308"/>
        <v>13.617438913737196</v>
      </c>
      <c r="BG316">
        <f t="shared" si="309"/>
        <v>6.6205478036560592</v>
      </c>
      <c r="BH316">
        <f t="shared" si="311"/>
        <v>1501.5874270789193</v>
      </c>
      <c r="BI316">
        <f t="shared" si="312"/>
        <v>134.64594669627951</v>
      </c>
      <c r="BJ316">
        <f t="shared" si="313"/>
        <v>6.8248538821707179</v>
      </c>
      <c r="BK316" s="7">
        <f t="shared" si="314"/>
        <v>2.3069406189644565E-2</v>
      </c>
      <c r="BL316" s="8">
        <f>BL$3*temperature!$I426+BL$4*temperature!$I426^2+BL$5*temperature!$I426^6</f>
        <v>-80.102346759461796</v>
      </c>
      <c r="BM316" s="8">
        <f>BM$3*temperature!$I426+BM$4*temperature!$I426^2+BM$5*temperature!$I426^6</f>
        <v>-64.778435926427278</v>
      </c>
      <c r="BN316" s="8">
        <f>BN$3*temperature!$I426+BN$4*temperature!$I426^2+BN$5*temperature!$I426^6</f>
        <v>-52.915002278213812</v>
      </c>
      <c r="BO316" s="8"/>
      <c r="BP316" s="8"/>
      <c r="BQ316" s="8"/>
    </row>
    <row r="317" spans="1:69" x14ac:dyDescent="0.3">
      <c r="A317">
        <f t="shared" si="321"/>
        <v>2271</v>
      </c>
      <c r="B317" s="4">
        <f t="shared" si="322"/>
        <v>1165.4056606531703</v>
      </c>
      <c r="C317" s="4">
        <f t="shared" si="323"/>
        <v>2964.1698361771296</v>
      </c>
      <c r="D317" s="4">
        <f t="shared" si="324"/>
        <v>4369.9561282520535</v>
      </c>
      <c r="E317" s="11">
        <f t="shared" si="325"/>
        <v>6.3021531443996307E-9</v>
      </c>
      <c r="F317" s="11">
        <f t="shared" si="326"/>
        <v>1.2415664288375536E-8</v>
      </c>
      <c r="G317" s="11">
        <f t="shared" si="327"/>
        <v>2.534613699299127E-8</v>
      </c>
      <c r="H317" s="4">
        <f t="shared" si="328"/>
        <v>60152.337451601285</v>
      </c>
      <c r="I317" s="4">
        <f t="shared" si="329"/>
        <v>54261.961310846556</v>
      </c>
      <c r="J317" s="4">
        <f t="shared" si="330"/>
        <v>26444.280528323081</v>
      </c>
      <c r="K317" s="4">
        <f t="shared" si="331"/>
        <v>51614.935024331302</v>
      </c>
      <c r="L317" s="4">
        <f t="shared" si="332"/>
        <v>18305.955565902343</v>
      </c>
      <c r="M317" s="4">
        <f t="shared" si="333"/>
        <v>6051.3835270242344</v>
      </c>
      <c r="N317" s="11">
        <f t="shared" si="334"/>
        <v>-1.2165648296320275E-2</v>
      </c>
      <c r="O317" s="11">
        <f t="shared" si="335"/>
        <v>-3.8148696520104997E-3</v>
      </c>
      <c r="P317" s="11">
        <f t="shared" si="336"/>
        <v>-1.4315792924475268E-3</v>
      </c>
      <c r="Q317" s="4">
        <f t="shared" si="337"/>
        <v>505.92927797843532</v>
      </c>
      <c r="R317" s="4">
        <f t="shared" si="338"/>
        <v>1327.6228590065141</v>
      </c>
      <c r="S317" s="4">
        <f t="shared" si="339"/>
        <v>1349.8202019798623</v>
      </c>
      <c r="T317" s="4">
        <f t="shared" si="340"/>
        <v>8.4107999690869413</v>
      </c>
      <c r="U317" s="4">
        <f t="shared" si="341"/>
        <v>24.466916177265645</v>
      </c>
      <c r="V317" s="4">
        <f t="shared" si="342"/>
        <v>51.043937479567305</v>
      </c>
      <c r="W317" s="11">
        <f t="shared" si="343"/>
        <v>-1.0734613539272964E-2</v>
      </c>
      <c r="X317" s="11">
        <f t="shared" si="344"/>
        <v>-1.217998157191269E-2</v>
      </c>
      <c r="Y317" s="11">
        <f t="shared" si="345"/>
        <v>-9.7425357312937999E-3</v>
      </c>
      <c r="Z317" s="4">
        <f t="shared" si="298"/>
        <v>394.72135755783484</v>
      </c>
      <c r="AA317" s="4">
        <f t="shared" si="299"/>
        <v>3982.1310294155983</v>
      </c>
      <c r="AB317" s="4">
        <f t="shared" si="300"/>
        <v>38745.665463556834</v>
      </c>
      <c r="AC317" s="12">
        <f t="shared" si="346"/>
        <v>0.80255378805950461</v>
      </c>
      <c r="AD317" s="12">
        <f t="shared" si="347"/>
        <v>3.1069559979646488</v>
      </c>
      <c r="AE317" s="12">
        <f t="shared" si="348"/>
        <v>29.87786486395003</v>
      </c>
      <c r="AF317" s="11">
        <f t="shared" si="349"/>
        <v>-4.0504037456468023E-3</v>
      </c>
      <c r="AG317" s="11">
        <f t="shared" si="350"/>
        <v>2.9673830763510267E-4</v>
      </c>
      <c r="AH317" s="11">
        <f t="shared" si="351"/>
        <v>9.7937136394747881E-3</v>
      </c>
      <c r="AI317" s="1">
        <f t="shared" si="315"/>
        <v>135746.44665300709</v>
      </c>
      <c r="AJ317" s="1">
        <f t="shared" si="316"/>
        <v>112644.05396905493</v>
      </c>
      <c r="AK317" s="1">
        <f t="shared" si="317"/>
        <v>53604.969512321608</v>
      </c>
      <c r="AL317" s="10">
        <f t="shared" si="352"/>
        <v>100.2926856382835</v>
      </c>
      <c r="AM317" s="10">
        <f t="shared" si="353"/>
        <v>25.126447885334542</v>
      </c>
      <c r="AN317" s="10">
        <f t="shared" si="354"/>
        <v>7.7885602100560147</v>
      </c>
      <c r="AO317" s="7">
        <f t="shared" si="355"/>
        <v>1.4965735301100014E-3</v>
      </c>
      <c r="AP317" s="7">
        <f t="shared" si="356"/>
        <v>1.8852879318583906E-3</v>
      </c>
      <c r="AQ317" s="7">
        <f t="shared" si="357"/>
        <v>1.7101940290541967E-3</v>
      </c>
      <c r="AR317" s="1">
        <f t="shared" si="301"/>
        <v>60152.337451601285</v>
      </c>
      <c r="AS317" s="1">
        <f t="shared" si="302"/>
        <v>54261.961310846556</v>
      </c>
      <c r="AT317" s="1">
        <f t="shared" si="303"/>
        <v>26444.280528323081</v>
      </c>
      <c r="AU317" s="1">
        <f t="shared" si="318"/>
        <v>12030.467490320258</v>
      </c>
      <c r="AV317" s="1">
        <f t="shared" si="319"/>
        <v>10852.392262169313</v>
      </c>
      <c r="AW317" s="1">
        <f t="shared" si="320"/>
        <v>5288.8561056646167</v>
      </c>
      <c r="AX317">
        <v>0.05</v>
      </c>
      <c r="AY317">
        <v>0.05</v>
      </c>
      <c r="AZ317">
        <v>0.05</v>
      </c>
      <c r="BA317">
        <f t="shared" si="304"/>
        <v>4.9999999999999996E-2</v>
      </c>
      <c r="BB317">
        <f t="shared" si="310"/>
        <v>2.5000000000000006E-4</v>
      </c>
      <c r="BC317">
        <f t="shared" si="305"/>
        <v>2.5000000000000006E-4</v>
      </c>
      <c r="BD317">
        <f t="shared" si="306"/>
        <v>2.5000000000000006E-4</v>
      </c>
      <c r="BE317">
        <f t="shared" si="307"/>
        <v>15.038084362900324</v>
      </c>
      <c r="BF317">
        <f t="shared" si="308"/>
        <v>13.565490327711643</v>
      </c>
      <c r="BG317">
        <f t="shared" si="309"/>
        <v>6.6110701320807719</v>
      </c>
      <c r="BH317">
        <f t="shared" si="311"/>
        <v>1523.9189950036523</v>
      </c>
      <c r="BI317">
        <f t="shared" si="312"/>
        <v>136.26362595810875</v>
      </c>
      <c r="BJ317">
        <f t="shared" si="313"/>
        <v>6.8250939071354679</v>
      </c>
      <c r="BK317" s="7">
        <f t="shared" si="314"/>
        <v>2.3045146831458724E-2</v>
      </c>
      <c r="BL317" s="8">
        <f>BL$3*temperature!$I427+BL$4*temperature!$I427^2+BL$5*temperature!$I427^6</f>
        <v>-80.330019532389997</v>
      </c>
      <c r="BM317" s="8">
        <f>BM$3*temperature!$I427+BM$4*temperature!$I427^2+BM$5*temperature!$I427^6</f>
        <v>-64.952901157777774</v>
      </c>
      <c r="BN317" s="8">
        <f>BN$3*temperature!$I427+BN$4*temperature!$I427^2+BN$5*temperature!$I427^6</f>
        <v>-53.04967067730459</v>
      </c>
      <c r="BO317" s="8"/>
      <c r="BP317" s="8"/>
      <c r="BQ317" s="8"/>
    </row>
    <row r="318" spans="1:69" x14ac:dyDescent="0.3">
      <c r="A318">
        <f t="shared" si="321"/>
        <v>2272</v>
      </c>
      <c r="B318" s="4">
        <f t="shared" si="322"/>
        <v>1165.4056676305072</v>
      </c>
      <c r="C318" s="4">
        <f t="shared" si="323"/>
        <v>2964.1698711391605</v>
      </c>
      <c r="D318" s="4">
        <f t="shared" si="324"/>
        <v>4369.9562334754846</v>
      </c>
      <c r="E318" s="11">
        <f t="shared" si="325"/>
        <v>5.987045487179649E-9</v>
      </c>
      <c r="F318" s="11">
        <f t="shared" si="326"/>
        <v>1.1794881073956759E-8</v>
      </c>
      <c r="G318" s="11">
        <f t="shared" si="327"/>
        <v>2.4078830143341707E-8</v>
      </c>
      <c r="H318" s="4">
        <f t="shared" si="328"/>
        <v>59415.193102500511</v>
      </c>
      <c r="I318" s="4">
        <f t="shared" si="329"/>
        <v>54054.136773935243</v>
      </c>
      <c r="J318" s="4">
        <f t="shared" si="330"/>
        <v>26406.187892145514</v>
      </c>
      <c r="K318" s="4">
        <f t="shared" si="331"/>
        <v>50982.413036743652</v>
      </c>
      <c r="L318" s="4">
        <f t="shared" si="332"/>
        <v>18235.843127695542</v>
      </c>
      <c r="M318" s="4">
        <f t="shared" si="333"/>
        <v>6042.6664436280453</v>
      </c>
      <c r="N318" s="11">
        <f t="shared" si="334"/>
        <v>-1.2254631092521562E-2</v>
      </c>
      <c r="O318" s="11">
        <f t="shared" si="335"/>
        <v>-3.8300343270468717E-3</v>
      </c>
      <c r="P318" s="11">
        <f t="shared" si="336"/>
        <v>-1.4405108116615217E-3</v>
      </c>
      <c r="Q318" s="4">
        <f t="shared" si="337"/>
        <v>494.36490335379045</v>
      </c>
      <c r="R318" s="4">
        <f t="shared" si="338"/>
        <v>1306.4295446063575</v>
      </c>
      <c r="S318" s="4">
        <f t="shared" si="339"/>
        <v>1334.7440756601213</v>
      </c>
      <c r="T318" s="4">
        <f t="shared" si="340"/>
        <v>8.3205132818626648</v>
      </c>
      <c r="U318" s="4">
        <f t="shared" si="341"/>
        <v>24.168909589105017</v>
      </c>
      <c r="V318" s="4">
        <f t="shared" si="342"/>
        <v>50.546640094806691</v>
      </c>
      <c r="W318" s="11">
        <f t="shared" si="343"/>
        <v>-1.0734613539272964E-2</v>
      </c>
      <c r="X318" s="11">
        <f t="shared" si="344"/>
        <v>-1.217998157191269E-2</v>
      </c>
      <c r="Y318" s="11">
        <f t="shared" si="345"/>
        <v>-9.7425357312937999E-3</v>
      </c>
      <c r="Z318" s="4">
        <f t="shared" ref="Z318:Z346" si="358">Q317*AC318*(1-AX317)</f>
        <v>384.17130844021568</v>
      </c>
      <c r="AA318" s="4">
        <f t="shared" ref="AA318:AA346" si="359">R317*AD318*(1-AY317)</f>
        <v>3919.7853199972392</v>
      </c>
      <c r="AB318" s="4">
        <f t="shared" ref="AB318:AB346" si="360">S317*AE318*(1-AZ317)</f>
        <v>38688.487386560177</v>
      </c>
      <c r="AC318" s="12">
        <f t="shared" si="346"/>
        <v>0.79930312119026536</v>
      </c>
      <c r="AD318" s="12">
        <f t="shared" si="347"/>
        <v>3.1078779508293817</v>
      </c>
      <c r="AE318" s="12">
        <f t="shared" si="348"/>
        <v>30.170480116586482</v>
      </c>
      <c r="AF318" s="11">
        <f t="shared" si="349"/>
        <v>-4.0504037456468023E-3</v>
      </c>
      <c r="AG318" s="11">
        <f t="shared" si="350"/>
        <v>2.9673830763510267E-4</v>
      </c>
      <c r="AH318" s="11">
        <f t="shared" si="351"/>
        <v>9.7937136394747881E-3</v>
      </c>
      <c r="AI318" s="1">
        <f t="shared" si="315"/>
        <v>134202.26947802666</v>
      </c>
      <c r="AJ318" s="1">
        <f t="shared" si="316"/>
        <v>112232.04083431876</v>
      </c>
      <c r="AK318" s="1">
        <f t="shared" si="317"/>
        <v>53533.32866675406</v>
      </c>
      <c r="AL318" s="10">
        <f t="shared" si="352"/>
        <v>100.4412800630875</v>
      </c>
      <c r="AM318" s="10">
        <f t="shared" si="353"/>
        <v>25.17334476841355</v>
      </c>
      <c r="AN318" s="10">
        <f t="shared" si="354"/>
        <v>7.8017469597305205</v>
      </c>
      <c r="AO318" s="7">
        <f t="shared" si="355"/>
        <v>1.4816077948089014E-3</v>
      </c>
      <c r="AP318" s="7">
        <f t="shared" si="356"/>
        <v>1.8664350525398068E-3</v>
      </c>
      <c r="AQ318" s="7">
        <f t="shared" si="357"/>
        <v>1.6930920887636548E-3</v>
      </c>
      <c r="AR318" s="1">
        <f t="shared" si="301"/>
        <v>59415.193102500511</v>
      </c>
      <c r="AS318" s="1">
        <f t="shared" si="302"/>
        <v>54054.136773935243</v>
      </c>
      <c r="AT318" s="1">
        <f t="shared" si="303"/>
        <v>26406.187892145514</v>
      </c>
      <c r="AU318" s="1">
        <f t="shared" si="318"/>
        <v>11883.038620500103</v>
      </c>
      <c r="AV318" s="1">
        <f t="shared" si="319"/>
        <v>10810.827354787049</v>
      </c>
      <c r="AW318" s="1">
        <f t="shared" si="320"/>
        <v>5281.2375784291035</v>
      </c>
      <c r="AX318">
        <v>0.05</v>
      </c>
      <c r="AY318">
        <v>0.05</v>
      </c>
      <c r="AZ318">
        <v>0.05</v>
      </c>
      <c r="BA318">
        <f t="shared" si="304"/>
        <v>5.000000000000001E-2</v>
      </c>
      <c r="BB318">
        <f t="shared" si="310"/>
        <v>2.5000000000000006E-4</v>
      </c>
      <c r="BC318">
        <f t="shared" si="305"/>
        <v>2.5000000000000006E-4</v>
      </c>
      <c r="BD318">
        <f t="shared" si="306"/>
        <v>2.5000000000000006E-4</v>
      </c>
      <c r="BE318">
        <f t="shared" si="307"/>
        <v>14.853798275625131</v>
      </c>
      <c r="BF318">
        <f t="shared" si="308"/>
        <v>13.513534193483814</v>
      </c>
      <c r="BG318">
        <f t="shared" si="309"/>
        <v>6.6015469730363803</v>
      </c>
      <c r="BH318">
        <f t="shared" si="311"/>
        <v>1546.5806997335058</v>
      </c>
      <c r="BI318">
        <f t="shared" si="312"/>
        <v>137.90075823329357</v>
      </c>
      <c r="BJ318">
        <f t="shared" si="313"/>
        <v>6.8253347897283376</v>
      </c>
      <c r="BK318" s="7">
        <f t="shared" si="314"/>
        <v>2.3020915382112234E-2</v>
      </c>
      <c r="BL318" s="8">
        <f>BL$3*temperature!$I428+BL$4*temperature!$I428^2+BL$5*temperature!$I428^6</f>
        <v>-80.556261946157605</v>
      </c>
      <c r="BM318" s="8">
        <f>BM$3*temperature!$I428+BM$4*temperature!$I428^2+BM$5*temperature!$I428^6</f>
        <v>-65.126261892461883</v>
      </c>
      <c r="BN318" s="8">
        <f>BN$3*temperature!$I428+BN$4*temperature!$I428^2+BN$5*temperature!$I428^6</f>
        <v>-53.183479305813137</v>
      </c>
      <c r="BO318" s="8"/>
      <c r="BP318" s="8"/>
      <c r="BQ318" s="8"/>
    </row>
    <row r="319" spans="1:69" x14ac:dyDescent="0.3">
      <c r="A319">
        <f t="shared" si="321"/>
        <v>2273</v>
      </c>
      <c r="B319" s="4">
        <f t="shared" si="322"/>
        <v>1165.4056742589771</v>
      </c>
      <c r="C319" s="4">
        <f t="shared" si="323"/>
        <v>2964.1699043530903</v>
      </c>
      <c r="D319" s="4">
        <f t="shared" si="324"/>
        <v>4369.9563334377472</v>
      </c>
      <c r="E319" s="11">
        <f t="shared" si="325"/>
        <v>5.6876932128206659E-9</v>
      </c>
      <c r="F319" s="11">
        <f t="shared" si="326"/>
        <v>1.120513702025892E-8</v>
      </c>
      <c r="G319" s="11">
        <f t="shared" si="327"/>
        <v>2.2874888636174622E-8</v>
      </c>
      <c r="H319" s="4">
        <f t="shared" si="328"/>
        <v>58681.718428265078</v>
      </c>
      <c r="I319" s="4">
        <f t="shared" si="329"/>
        <v>53846.295242266955</v>
      </c>
      <c r="J319" s="4">
        <f t="shared" si="330"/>
        <v>26367.917481573229</v>
      </c>
      <c r="K319" s="4">
        <f t="shared" si="331"/>
        <v>50353.039910825755</v>
      </c>
      <c r="L319" s="4">
        <f t="shared" si="332"/>
        <v>18165.724968460785</v>
      </c>
      <c r="M319" s="4">
        <f t="shared" si="333"/>
        <v>6033.9086868701452</v>
      </c>
      <c r="N319" s="11">
        <f t="shared" si="334"/>
        <v>-1.234490657522036E-2</v>
      </c>
      <c r="O319" s="11">
        <f t="shared" si="335"/>
        <v>-3.8450736137484176E-3</v>
      </c>
      <c r="P319" s="11">
        <f t="shared" si="336"/>
        <v>-1.4493199053101646E-3</v>
      </c>
      <c r="Q319" s="4">
        <f t="shared" si="337"/>
        <v>483.020713520225</v>
      </c>
      <c r="R319" s="4">
        <f t="shared" si="338"/>
        <v>1285.5551373805547</v>
      </c>
      <c r="S319" s="4">
        <f t="shared" si="339"/>
        <v>1319.8246894987346</v>
      </c>
      <c r="T319" s="4">
        <f t="shared" si="340"/>
        <v>8.2311957873334816</v>
      </c>
      <c r="U319" s="4">
        <f t="shared" si="341"/>
        <v>23.874532715696493</v>
      </c>
      <c r="V319" s="4">
        <f t="shared" si="342"/>
        <v>50.05418764758619</v>
      </c>
      <c r="W319" s="11">
        <f t="shared" si="343"/>
        <v>-1.0734613539272964E-2</v>
      </c>
      <c r="X319" s="11">
        <f t="shared" si="344"/>
        <v>-1.217998157191269E-2</v>
      </c>
      <c r="Y319" s="11">
        <f t="shared" si="345"/>
        <v>-9.7425357312937999E-3</v>
      </c>
      <c r="Z319" s="4">
        <f t="shared" si="358"/>
        <v>373.86955852166761</v>
      </c>
      <c r="AA319" s="4">
        <f t="shared" si="359"/>
        <v>3858.356979873392</v>
      </c>
      <c r="AB319" s="4">
        <f t="shared" si="360"/>
        <v>38631.048108224379</v>
      </c>
      <c r="AC319" s="12">
        <f t="shared" si="346"/>
        <v>0.79606562083428911</v>
      </c>
      <c r="AD319" s="12">
        <f t="shared" si="347"/>
        <v>3.1088001772728471</v>
      </c>
      <c r="AE319" s="12">
        <f t="shared" si="348"/>
        <v>30.465961159213798</v>
      </c>
      <c r="AF319" s="11">
        <f t="shared" si="349"/>
        <v>-4.0504037456468023E-3</v>
      </c>
      <c r="AG319" s="11">
        <f t="shared" si="350"/>
        <v>2.9673830763510267E-4</v>
      </c>
      <c r="AH319" s="11">
        <f t="shared" si="351"/>
        <v>9.7937136394747881E-3</v>
      </c>
      <c r="AI319" s="1">
        <f t="shared" si="315"/>
        <v>132665.08115072412</v>
      </c>
      <c r="AJ319" s="1">
        <f t="shared" si="316"/>
        <v>111819.66410567393</v>
      </c>
      <c r="AK319" s="1">
        <f t="shared" si="317"/>
        <v>53461.233378507764</v>
      </c>
      <c r="AL319" s="10">
        <f t="shared" si="352"/>
        <v>100.58860650071493</v>
      </c>
      <c r="AM319" s="10">
        <f t="shared" si="353"/>
        <v>25.219859337348332</v>
      </c>
      <c r="AN319" s="10">
        <f t="shared" si="354"/>
        <v>7.8148239450260153</v>
      </c>
      <c r="AO319" s="7">
        <f t="shared" si="355"/>
        <v>1.4667917168608123E-3</v>
      </c>
      <c r="AP319" s="7">
        <f t="shared" si="356"/>
        <v>1.8477707020144087E-3</v>
      </c>
      <c r="AQ319" s="7">
        <f t="shared" si="357"/>
        <v>1.6761611678760182E-3</v>
      </c>
      <c r="AR319" s="1">
        <f t="shared" ref="AR319:AR346" si="361">AL319*AI319^$AR$5*B319^(1-$AR$5)*(1-BB318+BL318/100)</f>
        <v>58681.718428265078</v>
      </c>
      <c r="AS319" s="1">
        <f t="shared" ref="AS319:AS346" si="362">AM319*AJ319^$AR$5*C319^(1-$AR$5)*(1-BC318+BM318/100)</f>
        <v>53846.295242266955</v>
      </c>
      <c r="AT319" s="1">
        <f t="shared" ref="AT319:AT346" si="363">AN319*AK319^$AR$5*D319^(1-$AR$5)*(1-BD318+BN318/100)</f>
        <v>26367.917481573229</v>
      </c>
      <c r="AU319" s="1">
        <f t="shared" si="318"/>
        <v>11736.343685653017</v>
      </c>
      <c r="AV319" s="1">
        <f t="shared" si="319"/>
        <v>10769.259048453392</v>
      </c>
      <c r="AW319" s="1">
        <f t="shared" si="320"/>
        <v>5273.5834963146463</v>
      </c>
      <c r="AX319">
        <v>0.05</v>
      </c>
      <c r="AY319">
        <v>0.05</v>
      </c>
      <c r="AZ319">
        <v>0.05</v>
      </c>
      <c r="BA319">
        <f t="shared" si="304"/>
        <v>0.05</v>
      </c>
      <c r="BB319">
        <f t="shared" si="310"/>
        <v>2.5000000000000006E-4</v>
      </c>
      <c r="BC319">
        <f t="shared" si="305"/>
        <v>2.5000000000000006E-4</v>
      </c>
      <c r="BD319">
        <f t="shared" si="306"/>
        <v>2.5000000000000006E-4</v>
      </c>
      <c r="BE319">
        <f t="shared" si="307"/>
        <v>14.670429607066273</v>
      </c>
      <c r="BF319">
        <f t="shared" si="308"/>
        <v>13.461573810566742</v>
      </c>
      <c r="BG319">
        <f t="shared" si="309"/>
        <v>6.5919793703933092</v>
      </c>
      <c r="BH319">
        <f t="shared" si="311"/>
        <v>1569.5773322733412</v>
      </c>
      <c r="BI319">
        <f t="shared" si="312"/>
        <v>139.55757728781714</v>
      </c>
      <c r="BJ319">
        <f t="shared" si="313"/>
        <v>6.8255765175471952</v>
      </c>
      <c r="BK319" s="7">
        <f t="shared" si="314"/>
        <v>2.2996709383209052E-2</v>
      </c>
      <c r="BL319" s="8">
        <f>BL$3*temperature!$I429+BL$4*temperature!$I429^2+BL$5*temperature!$I429^6</f>
        <v>-80.781088286610498</v>
      </c>
      <c r="BM319" s="8">
        <f>BM$3*temperature!$I429+BM$4*temperature!$I429^2+BM$5*temperature!$I429^6</f>
        <v>-65.29852926890959</v>
      </c>
      <c r="BN319" s="8">
        <f>BN$3*temperature!$I429+BN$4*temperature!$I429^2+BN$5*temperature!$I429^6</f>
        <v>-53.31643692542</v>
      </c>
      <c r="BO319" s="8"/>
      <c r="BP319" s="8"/>
      <c r="BQ319" s="8"/>
    </row>
    <row r="320" spans="1:69" x14ac:dyDescent="0.3">
      <c r="A320">
        <f t="shared" si="321"/>
        <v>2274</v>
      </c>
      <c r="B320" s="4">
        <f t="shared" si="322"/>
        <v>1165.4056805560235</v>
      </c>
      <c r="C320" s="4">
        <f t="shared" si="323"/>
        <v>2964.1699359063236</v>
      </c>
      <c r="D320" s="4">
        <f t="shared" si="324"/>
        <v>4369.9564284018988</v>
      </c>
      <c r="E320" s="11">
        <f t="shared" si="325"/>
        <v>5.4033085521796321E-9</v>
      </c>
      <c r="F320" s="11">
        <f t="shared" si="326"/>
        <v>1.0644880169245973E-8</v>
      </c>
      <c r="G320" s="11">
        <f t="shared" si="327"/>
        <v>2.173114420436589E-8</v>
      </c>
      <c r="H320" s="4">
        <f t="shared" si="328"/>
        <v>57951.922778531261</v>
      </c>
      <c r="I320" s="4">
        <f t="shared" si="329"/>
        <v>53638.449647227957</v>
      </c>
      <c r="J320" s="4">
        <f t="shared" si="330"/>
        <v>26329.473410234044</v>
      </c>
      <c r="K320" s="4">
        <f t="shared" si="331"/>
        <v>49726.823667859571</v>
      </c>
      <c r="L320" s="4">
        <f t="shared" si="332"/>
        <v>18095.605450106385</v>
      </c>
      <c r="M320" s="4">
        <f t="shared" si="333"/>
        <v>6025.1111977019827</v>
      </c>
      <c r="N320" s="11">
        <f t="shared" si="334"/>
        <v>-1.2436513149458261E-2</v>
      </c>
      <c r="O320" s="11">
        <f t="shared" si="335"/>
        <v>-3.8599900899161099E-3</v>
      </c>
      <c r="P320" s="11">
        <f t="shared" si="336"/>
        <v>-1.4580083366700913E-3</v>
      </c>
      <c r="Q320" s="4">
        <f t="shared" si="337"/>
        <v>471.89306575048568</v>
      </c>
      <c r="R320" s="4">
        <f t="shared" si="338"/>
        <v>1264.9953227440315</v>
      </c>
      <c r="S320" s="4">
        <f t="shared" si="339"/>
        <v>1305.0607109740247</v>
      </c>
      <c r="T320" s="4">
        <f t="shared" si="340"/>
        <v>8.1428370815903648</v>
      </c>
      <c r="U320" s="4">
        <f t="shared" si="341"/>
        <v>23.583741347181284</v>
      </c>
      <c r="V320" s="4">
        <f t="shared" si="342"/>
        <v>49.566532935928699</v>
      </c>
      <c r="W320" s="11">
        <f t="shared" si="343"/>
        <v>-1.0734613539272964E-2</v>
      </c>
      <c r="X320" s="11">
        <f t="shared" si="344"/>
        <v>-1.217998157191269E-2</v>
      </c>
      <c r="Y320" s="11">
        <f t="shared" si="345"/>
        <v>-9.7425357312937999E-3</v>
      </c>
      <c r="Z320" s="4">
        <f t="shared" si="358"/>
        <v>363.81080147203642</v>
      </c>
      <c r="AA320" s="4">
        <f t="shared" si="359"/>
        <v>3797.8339655433306</v>
      </c>
      <c r="AB320" s="4">
        <f t="shared" si="360"/>
        <v>38573.353771815615</v>
      </c>
      <c r="AC320" s="12">
        <f t="shared" si="346"/>
        <v>0.79284123366188131</v>
      </c>
      <c r="AD320" s="12">
        <f t="shared" si="347"/>
        <v>3.1097226773762268</v>
      </c>
      <c r="AE320" s="12">
        <f t="shared" si="348"/>
        <v>30.764336058558499</v>
      </c>
      <c r="AF320" s="11">
        <f t="shared" si="349"/>
        <v>-4.0504037456468023E-3</v>
      </c>
      <c r="AG320" s="11">
        <f t="shared" si="350"/>
        <v>2.9673830763510267E-4</v>
      </c>
      <c r="AH320" s="11">
        <f t="shared" si="351"/>
        <v>9.7937136394747881E-3</v>
      </c>
      <c r="AI320" s="1">
        <f t="shared" si="315"/>
        <v>131134.9167213047</v>
      </c>
      <c r="AJ320" s="1">
        <f t="shared" si="316"/>
        <v>111406.95674355993</v>
      </c>
      <c r="AK320" s="1">
        <f t="shared" si="317"/>
        <v>53388.693536971638</v>
      </c>
      <c r="AL320" s="10">
        <f t="shared" si="352"/>
        <v>100.7346736101925</v>
      </c>
      <c r="AM320" s="10">
        <f t="shared" si="353"/>
        <v>25.265993849368886</v>
      </c>
      <c r="AN320" s="10">
        <f t="shared" si="354"/>
        <v>7.8277918604121517</v>
      </c>
      <c r="AO320" s="7">
        <f t="shared" si="355"/>
        <v>1.4521237996922042E-3</v>
      </c>
      <c r="AP320" s="7">
        <f t="shared" si="356"/>
        <v>1.8292929949942647E-3</v>
      </c>
      <c r="AQ320" s="7">
        <f t="shared" si="357"/>
        <v>1.6593995561972579E-3</v>
      </c>
      <c r="AR320" s="1">
        <f t="shared" si="361"/>
        <v>57951.922778531261</v>
      </c>
      <c r="AS320" s="1">
        <f t="shared" si="362"/>
        <v>53638.449647227957</v>
      </c>
      <c r="AT320" s="1">
        <f t="shared" si="363"/>
        <v>26329.473410234044</v>
      </c>
      <c r="AU320" s="1">
        <f t="shared" si="318"/>
        <v>11590.384555706252</v>
      </c>
      <c r="AV320" s="1">
        <f t="shared" si="319"/>
        <v>10727.689929445592</v>
      </c>
      <c r="AW320" s="1">
        <f t="shared" si="320"/>
        <v>5265.8946820468091</v>
      </c>
      <c r="AX320">
        <v>0.05</v>
      </c>
      <c r="AY320">
        <v>0.05</v>
      </c>
      <c r="AZ320">
        <v>0.05</v>
      </c>
      <c r="BA320">
        <f t="shared" si="304"/>
        <v>5.000000000000001E-2</v>
      </c>
      <c r="BB320">
        <f t="shared" si="310"/>
        <v>2.5000000000000006E-4</v>
      </c>
      <c r="BC320">
        <f t="shared" si="305"/>
        <v>2.5000000000000006E-4</v>
      </c>
      <c r="BD320">
        <f t="shared" si="306"/>
        <v>2.5000000000000006E-4</v>
      </c>
      <c r="BE320">
        <f t="shared" si="307"/>
        <v>14.487980694632819</v>
      </c>
      <c r="BF320">
        <f t="shared" si="308"/>
        <v>13.409612411806993</v>
      </c>
      <c r="BG320">
        <f t="shared" si="309"/>
        <v>6.5823683525585128</v>
      </c>
      <c r="BH320">
        <f t="shared" si="311"/>
        <v>1592.9137492358273</v>
      </c>
      <c r="BI320">
        <f t="shared" si="312"/>
        <v>141.23431970400603</v>
      </c>
      <c r="BJ320">
        <f t="shared" si="313"/>
        <v>6.825819078628367</v>
      </c>
      <c r="BK320" s="7">
        <f t="shared" si="314"/>
        <v>2.2972526530019882E-2</v>
      </c>
      <c r="BL320" s="8">
        <f>BL$3*temperature!$I430+BL$4*temperature!$I430^2+BL$5*temperature!$I430^6</f>
        <v>-81.004512676204897</v>
      </c>
      <c r="BM320" s="8">
        <f>BM$3*temperature!$I430+BM$4*temperature!$I430^2+BM$5*temperature!$I430^6</f>
        <v>-65.469714295802731</v>
      </c>
      <c r="BN320" s="8">
        <f>BN$3*temperature!$I430+BN$4*temperature!$I430^2+BN$5*temperature!$I430^6</f>
        <v>-53.448552193757607</v>
      </c>
      <c r="BO320" s="8"/>
      <c r="BP320" s="8"/>
      <c r="BQ320" s="8"/>
    </row>
    <row r="321" spans="1:69" x14ac:dyDescent="0.3">
      <c r="A321">
        <f t="shared" si="321"/>
        <v>2275</v>
      </c>
      <c r="B321" s="4">
        <f t="shared" si="322"/>
        <v>1165.4056865382177</v>
      </c>
      <c r="C321" s="4">
        <f t="shared" si="323"/>
        <v>2964.1699658818952</v>
      </c>
      <c r="D321" s="4">
        <f t="shared" si="324"/>
        <v>4369.9565186178443</v>
      </c>
      <c r="E321" s="11">
        <f t="shared" si="325"/>
        <v>5.1331431245706503E-9</v>
      </c>
      <c r="F321" s="11">
        <f t="shared" si="326"/>
        <v>1.0112636160783674E-8</v>
      </c>
      <c r="G321" s="11">
        <f t="shared" si="327"/>
        <v>2.0644586994147596E-8</v>
      </c>
      <c r="H321" s="4">
        <f t="shared" si="328"/>
        <v>57225.815018865076</v>
      </c>
      <c r="I321" s="4">
        <f t="shared" si="329"/>
        <v>53430.612660938306</v>
      </c>
      <c r="J321" s="4">
        <f t="shared" si="330"/>
        <v>26290.859731630157</v>
      </c>
      <c r="K321" s="4">
        <f t="shared" si="331"/>
        <v>49103.771913840275</v>
      </c>
      <c r="L321" s="4">
        <f t="shared" si="332"/>
        <v>18025.488847108576</v>
      </c>
      <c r="M321" s="4">
        <f t="shared" si="333"/>
        <v>6016.2749033360142</v>
      </c>
      <c r="N321" s="11">
        <f t="shared" si="334"/>
        <v>-1.2529490284375444E-2</v>
      </c>
      <c r="O321" s="11">
        <f t="shared" si="335"/>
        <v>-3.8747862397384703E-3</v>
      </c>
      <c r="P321" s="11">
        <f t="shared" si="336"/>
        <v>-1.4665778067861623E-3</v>
      </c>
      <c r="Q321" s="4">
        <f t="shared" si="337"/>
        <v>460.97836809831387</v>
      </c>
      <c r="R321" s="4">
        <f t="shared" si="338"/>
        <v>1244.7458303750893</v>
      </c>
      <c r="S321" s="4">
        <f t="shared" si="339"/>
        <v>1290.4508108825269</v>
      </c>
      <c r="T321" s="4">
        <f t="shared" si="340"/>
        <v>8.0554268724062315</v>
      </c>
      <c r="U321" s="4">
        <f t="shared" si="341"/>
        <v>23.296491812175862</v>
      </c>
      <c r="V321" s="4">
        <f t="shared" si="342"/>
        <v>49.083629217724059</v>
      </c>
      <c r="W321" s="11">
        <f t="shared" si="343"/>
        <v>-1.0734613539272964E-2</v>
      </c>
      <c r="X321" s="11">
        <f t="shared" si="344"/>
        <v>-1.217998157191269E-2</v>
      </c>
      <c r="Y321" s="11">
        <f t="shared" si="345"/>
        <v>-9.7425357312937999E-3</v>
      </c>
      <c r="Z321" s="4">
        <f t="shared" si="358"/>
        <v>353.98983354383495</v>
      </c>
      <c r="AA321" s="4">
        <f t="shared" si="359"/>
        <v>3738.2043491837549</v>
      </c>
      <c r="AB321" s="4">
        <f t="shared" si="360"/>
        <v>38515.410429034666</v>
      </c>
      <c r="AC321" s="12">
        <f t="shared" si="346"/>
        <v>0.78962990655935394</v>
      </c>
      <c r="AD321" s="12">
        <f t="shared" si="347"/>
        <v>3.110645451220726</v>
      </c>
      <c r="AE321" s="12">
        <f t="shared" si="348"/>
        <v>31.065633156224589</v>
      </c>
      <c r="AF321" s="11">
        <f t="shared" si="349"/>
        <v>-4.0504037456468023E-3</v>
      </c>
      <c r="AG321" s="11">
        <f t="shared" si="350"/>
        <v>2.9673830763510267E-4</v>
      </c>
      <c r="AH321" s="11">
        <f t="shared" si="351"/>
        <v>9.7937136394747881E-3</v>
      </c>
      <c r="AI321" s="1">
        <f t="shared" si="315"/>
        <v>129611.80960488049</v>
      </c>
      <c r="AJ321" s="1">
        <f t="shared" si="316"/>
        <v>110993.95099864954</v>
      </c>
      <c r="AK321" s="1">
        <f t="shared" si="317"/>
        <v>53315.718865321287</v>
      </c>
      <c r="AL321" s="10">
        <f t="shared" si="352"/>
        <v>100.87949003502605</v>
      </c>
      <c r="AM321" s="10">
        <f t="shared" si="353"/>
        <v>25.311750565873506</v>
      </c>
      <c r="AN321" s="10">
        <f t="shared" si="354"/>
        <v>7.840651400407932</v>
      </c>
      <c r="AO321" s="7">
        <f t="shared" si="355"/>
        <v>1.4376025616952821E-3</v>
      </c>
      <c r="AP321" s="7">
        <f t="shared" si="356"/>
        <v>1.811000065044322E-3</v>
      </c>
      <c r="AQ321" s="7">
        <f t="shared" si="357"/>
        <v>1.6428055606352854E-3</v>
      </c>
      <c r="AR321" s="1">
        <f t="shared" si="361"/>
        <v>57225.815018865076</v>
      </c>
      <c r="AS321" s="1">
        <f t="shared" si="362"/>
        <v>53430.612660938306</v>
      </c>
      <c r="AT321" s="1">
        <f t="shared" si="363"/>
        <v>26290.859731630157</v>
      </c>
      <c r="AU321" s="1">
        <f t="shared" si="318"/>
        <v>11445.163003773016</v>
      </c>
      <c r="AV321" s="1">
        <f t="shared" si="319"/>
        <v>10686.122532187663</v>
      </c>
      <c r="AW321" s="1">
        <f t="shared" si="320"/>
        <v>5258.1719463260315</v>
      </c>
      <c r="AX321">
        <v>0.05</v>
      </c>
      <c r="AY321">
        <v>0.05</v>
      </c>
      <c r="AZ321">
        <v>0.05</v>
      </c>
      <c r="BA321">
        <f t="shared" si="304"/>
        <v>5.000000000000001E-2</v>
      </c>
      <c r="BB321">
        <f t="shared" si="310"/>
        <v>2.5000000000000006E-4</v>
      </c>
      <c r="BC321">
        <f t="shared" si="305"/>
        <v>2.5000000000000006E-4</v>
      </c>
      <c r="BD321">
        <f t="shared" si="306"/>
        <v>2.5000000000000006E-4</v>
      </c>
      <c r="BE321">
        <f t="shared" si="307"/>
        <v>14.306453754716273</v>
      </c>
      <c r="BF321">
        <f t="shared" si="308"/>
        <v>13.357653165234579</v>
      </c>
      <c r="BG321">
        <f t="shared" si="309"/>
        <v>6.5727149329075409</v>
      </c>
      <c r="BH321">
        <f t="shared" si="311"/>
        <v>1616.5948735298568</v>
      </c>
      <c r="BI321">
        <f t="shared" si="312"/>
        <v>142.93122491445658</v>
      </c>
      <c r="BJ321">
        <f t="shared" si="313"/>
        <v>6.8260624614325591</v>
      </c>
      <c r="BK321" s="7">
        <f t="shared" si="314"/>
        <v>2.2948364670672378E-2</v>
      </c>
      <c r="BL321" s="8">
        <f>BL$3*temperature!$I431+BL$4*temperature!$I431^2+BL$5*temperature!$I431^6</f>
        <v>-81.226549073746284</v>
      </c>
      <c r="BM321" s="8">
        <f>BM$3*temperature!$I431+BM$4*temperature!$I431^2+BM$5*temperature!$I431^6</f>
        <v>-65.639827851993317</v>
      </c>
      <c r="BN321" s="8">
        <f>BN$3*temperature!$I431+BN$4*temperature!$I431^2+BN$5*temperature!$I431^6</f>
        <v>-53.5798336644485</v>
      </c>
      <c r="BO321" s="8"/>
      <c r="BP321" s="8"/>
      <c r="BQ321" s="8"/>
    </row>
    <row r="322" spans="1:69" x14ac:dyDescent="0.3">
      <c r="A322">
        <f t="shared" si="321"/>
        <v>2276</v>
      </c>
      <c r="B322" s="4">
        <f t="shared" si="322"/>
        <v>1165.4056922213019</v>
      </c>
      <c r="C322" s="4">
        <f t="shared" si="323"/>
        <v>2964.1699943586887</v>
      </c>
      <c r="D322" s="4">
        <f t="shared" si="324"/>
        <v>4369.9566043229952</v>
      </c>
      <c r="E322" s="11">
        <f t="shared" si="325"/>
        <v>4.8764859683421175E-9</v>
      </c>
      <c r="F322" s="11">
        <f t="shared" si="326"/>
        <v>9.6070043527444895E-9</v>
      </c>
      <c r="G322" s="11">
        <f t="shared" si="327"/>
        <v>1.9612357644440214E-8</v>
      </c>
      <c r="H322" s="4">
        <f t="shared" si="328"/>
        <v>56503.403554764409</v>
      </c>
      <c r="I322" s="4">
        <f t="shared" si="329"/>
        <v>53222.796703428357</v>
      </c>
      <c r="J322" s="4">
        <f t="shared" si="330"/>
        <v>26252.080440809557</v>
      </c>
      <c r="K322" s="4">
        <f t="shared" si="331"/>
        <v>48483.89186006724</v>
      </c>
      <c r="L322" s="4">
        <f t="shared" si="332"/>
        <v>17955.379348930812</v>
      </c>
      <c r="M322" s="4">
        <f t="shared" si="333"/>
        <v>6007.4007176271716</v>
      </c>
      <c r="N322" s="11">
        <f t="shared" si="334"/>
        <v>-1.2623878566003111E-2</v>
      </c>
      <c r="O322" s="11">
        <f t="shared" si="335"/>
        <v>-3.8894644562724734E-3</v>
      </c>
      <c r="P322" s="11">
        <f t="shared" si="336"/>
        <v>-1.4750299564805225E-3</v>
      </c>
      <c r="Q322" s="4">
        <f t="shared" si="337"/>
        <v>450.27307903377766</v>
      </c>
      <c r="R322" s="4">
        <f t="shared" si="338"/>
        <v>1224.8024342995445</v>
      </c>
      <c r="S322" s="4">
        <f t="shared" si="339"/>
        <v>1275.9936636345983</v>
      </c>
      <c r="T322" s="4">
        <f t="shared" si="340"/>
        <v>7.9689549780370763</v>
      </c>
      <c r="U322" s="4">
        <f t="shared" si="341"/>
        <v>23.012740971213347</v>
      </c>
      <c r="V322" s="4">
        <f t="shared" si="342"/>
        <v>48.605430206248805</v>
      </c>
      <c r="W322" s="11">
        <f t="shared" si="343"/>
        <v>-1.0734613539272964E-2</v>
      </c>
      <c r="X322" s="11">
        <f t="shared" si="344"/>
        <v>-1.217998157191269E-2</v>
      </c>
      <c r="Y322" s="11">
        <f t="shared" si="345"/>
        <v>-9.7425357312937999E-3</v>
      </c>
      <c r="Z322" s="4">
        <f t="shared" si="358"/>
        <v>344.40155195357221</v>
      </c>
      <c r="AA322" s="4">
        <f t="shared" si="359"/>
        <v>3679.456319170944</v>
      </c>
      <c r="AB322" s="4">
        <f t="shared" si="360"/>
        <v>38457.224042565111</v>
      </c>
      <c r="AC322" s="12">
        <f t="shared" si="346"/>
        <v>0.78643158662815116</v>
      </c>
      <c r="AD322" s="12">
        <f t="shared" si="347"/>
        <v>3.111568498887574</v>
      </c>
      <c r="AE322" s="12">
        <f t="shared" si="348"/>
        <v>31.369881071385628</v>
      </c>
      <c r="AF322" s="11">
        <f t="shared" si="349"/>
        <v>-4.0504037456468023E-3</v>
      </c>
      <c r="AG322" s="11">
        <f t="shared" si="350"/>
        <v>2.9673830763510267E-4</v>
      </c>
      <c r="AH322" s="11">
        <f t="shared" si="351"/>
        <v>9.7937136394747881E-3</v>
      </c>
      <c r="AI322" s="1">
        <f t="shared" si="315"/>
        <v>128095.79164816547</v>
      </c>
      <c r="AJ322" s="1">
        <f t="shared" si="316"/>
        <v>110580.67843097224</v>
      </c>
      <c r="AK322" s="1">
        <f t="shared" si="317"/>
        <v>53242.318925115193</v>
      </c>
      <c r="AL322" s="10">
        <f t="shared" si="352"/>
        <v>101.02306440218995</v>
      </c>
      <c r="AM322" s="10">
        <f t="shared" si="353"/>
        <v>25.35713175197548</v>
      </c>
      <c r="AN322" s="10">
        <f t="shared" si="354"/>
        <v>7.8534032594703289</v>
      </c>
      <c r="AO322" s="7">
        <f t="shared" si="355"/>
        <v>1.4232265360783294E-3</v>
      </c>
      <c r="AP322" s="7">
        <f t="shared" si="356"/>
        <v>1.7928900643938788E-3</v>
      </c>
      <c r="AQ322" s="7">
        <f t="shared" si="357"/>
        <v>1.6263775050289326E-3</v>
      </c>
      <c r="AR322" s="1">
        <f t="shared" si="361"/>
        <v>56503.403554764409</v>
      </c>
      <c r="AS322" s="1">
        <f t="shared" si="362"/>
        <v>53222.796703428357</v>
      </c>
      <c r="AT322" s="1">
        <f t="shared" si="363"/>
        <v>26252.080440809557</v>
      </c>
      <c r="AU322" s="1">
        <f t="shared" si="318"/>
        <v>11300.680710952882</v>
      </c>
      <c r="AV322" s="1">
        <f t="shared" si="319"/>
        <v>10644.559340685671</v>
      </c>
      <c r="AW322" s="1">
        <f t="shared" si="320"/>
        <v>5250.4160881619118</v>
      </c>
      <c r="AX322">
        <v>0.05</v>
      </c>
      <c r="AY322">
        <v>0.05</v>
      </c>
      <c r="AZ322">
        <v>0.05</v>
      </c>
      <c r="BA322">
        <f t="shared" si="304"/>
        <v>5.000000000000001E-2</v>
      </c>
      <c r="BB322">
        <f t="shared" si="310"/>
        <v>2.5000000000000006E-4</v>
      </c>
      <c r="BC322">
        <f t="shared" si="305"/>
        <v>2.5000000000000006E-4</v>
      </c>
      <c r="BD322">
        <f t="shared" si="306"/>
        <v>2.5000000000000006E-4</v>
      </c>
      <c r="BE322">
        <f t="shared" si="307"/>
        <v>14.125850888691106</v>
      </c>
      <c r="BF322">
        <f t="shared" si="308"/>
        <v>13.305699175857093</v>
      </c>
      <c r="BG322">
        <f t="shared" si="309"/>
        <v>6.5630201102023911</v>
      </c>
      <c r="BH322">
        <f t="shared" si="311"/>
        <v>1640.6256950427878</v>
      </c>
      <c r="BI322">
        <f t="shared" si="312"/>
        <v>144.64853523637029</v>
      </c>
      <c r="BJ322">
        <f t="shared" si="313"/>
        <v>6.8263066548311739</v>
      </c>
      <c r="BK322" s="7">
        <f t="shared" si="314"/>
        <v>2.292422180543327E-2</v>
      </c>
      <c r="BL322" s="8">
        <f>BL$3*temperature!$I432+BL$4*temperature!$I432^2+BL$5*temperature!$I432^6</f>
        <v>-81.447211274246001</v>
      </c>
      <c r="BM322" s="8">
        <f>BM$3*temperature!$I432+BM$4*temperature!$I432^2+BM$5*temperature!$I432^6</f>
        <v>-65.808880686508829</v>
      </c>
      <c r="BN322" s="8">
        <f>BN$3*temperature!$I432+BN$4*temperature!$I432^2+BN$5*temperature!$I432^6</f>
        <v>-53.710289787208318</v>
      </c>
      <c r="BO322" s="8"/>
      <c r="BP322" s="8"/>
      <c r="BQ322" s="8"/>
    </row>
    <row r="323" spans="1:69" x14ac:dyDescent="0.3">
      <c r="A323">
        <f t="shared" si="321"/>
        <v>2277</v>
      </c>
      <c r="B323" s="4">
        <f t="shared" si="322"/>
        <v>1165.4056976202321</v>
      </c>
      <c r="C323" s="4">
        <f t="shared" si="323"/>
        <v>2964.1700214116427</v>
      </c>
      <c r="D323" s="4">
        <f t="shared" si="324"/>
        <v>4369.956685742889</v>
      </c>
      <c r="E323" s="11">
        <f t="shared" si="325"/>
        <v>4.6326616699250113E-9</v>
      </c>
      <c r="F323" s="11">
        <f t="shared" si="326"/>
        <v>9.1266541351072643E-9</v>
      </c>
      <c r="G323" s="11">
        <f t="shared" si="327"/>
        <v>1.8631739762218202E-8</v>
      </c>
      <c r="H323" s="4">
        <f t="shared" si="328"/>
        <v>55784.696354907435</v>
      </c>
      <c r="I323" s="4">
        <f t="shared" si="329"/>
        <v>53015.013949595028</v>
      </c>
      <c r="J323" s="4">
        <f t="shared" si="330"/>
        <v>26213.139475980988</v>
      </c>
      <c r="K323" s="4">
        <f t="shared" si="331"/>
        <v>47867.190343088456</v>
      </c>
      <c r="L323" s="4">
        <f t="shared" si="332"/>
        <v>17885.28106236882</v>
      </c>
      <c r="M323" s="4">
        <f t="shared" si="333"/>
        <v>5998.4895414414796</v>
      </c>
      <c r="N323" s="11">
        <f t="shared" si="334"/>
        <v>-1.2719719752669389E-2</v>
      </c>
      <c r="O323" s="11">
        <f t="shared" si="335"/>
        <v>-3.904027043915681E-3</v>
      </c>
      <c r="P323" s="11">
        <f t="shared" si="336"/>
        <v>-1.4833663683436749E-3</v>
      </c>
      <c r="Q323" s="4">
        <f t="shared" si="337"/>
        <v>439.77370706375547</v>
      </c>
      <c r="R323" s="4">
        <f t="shared" si="338"/>
        <v>1205.1609529456055</v>
      </c>
      <c r="S323" s="4">
        <f t="shared" si="339"/>
        <v>1261.6879475355515</v>
      </c>
      <c r="T323" s="4">
        <f t="shared" si="340"/>
        <v>7.8834113260359828</v>
      </c>
      <c r="U323" s="4">
        <f t="shared" si="341"/>
        <v>22.732446210264769</v>
      </c>
      <c r="V323" s="4">
        <f t="shared" si="342"/>
        <v>48.131890065729522</v>
      </c>
      <c r="W323" s="11">
        <f t="shared" si="343"/>
        <v>-1.0734613539272964E-2</v>
      </c>
      <c r="X323" s="11">
        <f t="shared" si="344"/>
        <v>-1.217998157191269E-2</v>
      </c>
      <c r="Y323" s="11">
        <f t="shared" si="345"/>
        <v>-9.7425357312937999E-3</v>
      </c>
      <c r="Z323" s="4">
        <f t="shared" si="358"/>
        <v>335.04095327137679</v>
      </c>
      <c r="AA323" s="4">
        <f t="shared" si="359"/>
        <v>3621.5781805126885</v>
      </c>
      <c r="AB323" s="4">
        <f t="shared" si="360"/>
        <v>38398.800488537694</v>
      </c>
      <c r="AC323" s="12">
        <f t="shared" si="346"/>
        <v>0.78324622118397758</v>
      </c>
      <c r="AD323" s="12">
        <f t="shared" si="347"/>
        <v>3.1124918204580245</v>
      </c>
      <c r="AE323" s="12">
        <f t="shared" si="348"/>
        <v>31.677108703503158</v>
      </c>
      <c r="AF323" s="11">
        <f t="shared" si="349"/>
        <v>-4.0504037456468023E-3</v>
      </c>
      <c r="AG323" s="11">
        <f t="shared" si="350"/>
        <v>2.9673830763510267E-4</v>
      </c>
      <c r="AH323" s="11">
        <f t="shared" si="351"/>
        <v>9.7937136394747881E-3</v>
      </c>
      <c r="AI323" s="1">
        <f t="shared" si="315"/>
        <v>126586.89319430181</v>
      </c>
      <c r="AJ323" s="1">
        <f t="shared" si="316"/>
        <v>110167.1699285607</v>
      </c>
      <c r="AK323" s="1">
        <f t="shared" si="317"/>
        <v>53168.503120765585</v>
      </c>
      <c r="AL323" s="10">
        <f t="shared" si="352"/>
        <v>101.16540532114297</v>
      </c>
      <c r="AM323" s="10">
        <f t="shared" si="353"/>
        <v>25.402139676059324</v>
      </c>
      <c r="AN323" s="10">
        <f t="shared" si="354"/>
        <v>7.8660481318854609</v>
      </c>
      <c r="AO323" s="7">
        <f t="shared" si="355"/>
        <v>1.408994270717546E-3</v>
      </c>
      <c r="AP323" s="7">
        <f t="shared" si="356"/>
        <v>1.7749611637499401E-3</v>
      </c>
      <c r="AQ323" s="7">
        <f t="shared" si="357"/>
        <v>1.6101137299786431E-3</v>
      </c>
      <c r="AR323" s="1">
        <f t="shared" si="361"/>
        <v>55784.696354907435</v>
      </c>
      <c r="AS323" s="1">
        <f t="shared" si="362"/>
        <v>53015.013949595028</v>
      </c>
      <c r="AT323" s="1">
        <f t="shared" si="363"/>
        <v>26213.139475980988</v>
      </c>
      <c r="AU323" s="1">
        <f t="shared" si="318"/>
        <v>11156.939270981487</v>
      </c>
      <c r="AV323" s="1">
        <f t="shared" si="319"/>
        <v>10603.002789919006</v>
      </c>
      <c r="AW323" s="1">
        <f t="shared" si="320"/>
        <v>5242.6278951961976</v>
      </c>
      <c r="AX323">
        <v>0.05</v>
      </c>
      <c r="AY323">
        <v>0.05</v>
      </c>
      <c r="AZ323">
        <v>0.05</v>
      </c>
      <c r="BA323">
        <f t="shared" si="304"/>
        <v>0.05</v>
      </c>
      <c r="BB323">
        <f t="shared" si="310"/>
        <v>2.5000000000000006E-4</v>
      </c>
      <c r="BC323">
        <f t="shared" si="305"/>
        <v>2.5000000000000006E-4</v>
      </c>
      <c r="BD323">
        <f t="shared" si="306"/>
        <v>2.5000000000000006E-4</v>
      </c>
      <c r="BE323">
        <f t="shared" si="307"/>
        <v>13.946174088726861</v>
      </c>
      <c r="BF323">
        <f t="shared" si="308"/>
        <v>13.253753487398761</v>
      </c>
      <c r="BG323">
        <f t="shared" si="309"/>
        <v>6.5532848689952488</v>
      </c>
      <c r="BH323">
        <f t="shared" si="311"/>
        <v>1665.0112713153278</v>
      </c>
      <c r="BI323">
        <f t="shared" si="312"/>
        <v>146.38649590629566</v>
      </c>
      <c r="BJ323">
        <f t="shared" si="313"/>
        <v>6.8265516480927051</v>
      </c>
      <c r="BK323" s="7">
        <f t="shared" si="314"/>
        <v>2.290009608608487E-2</v>
      </c>
      <c r="BL323" s="8">
        <f>BL$3*temperature!$I433+BL$4*temperature!$I433^2+BL$5*temperature!$I433^6</f>
        <v>-81.666512908890041</v>
      </c>
      <c r="BM323" s="8">
        <f>BM$3*temperature!$I433+BM$4*temperature!$I433^2+BM$5*temperature!$I433^6</f>
        <v>-65.976883418640654</v>
      </c>
      <c r="BN323" s="8">
        <f>BN$3*temperature!$I433+BN$4*temperature!$I433^2+BN$5*temperature!$I433^6</f>
        <v>-53.839928908010428</v>
      </c>
      <c r="BO323" s="8"/>
      <c r="BP323" s="8"/>
      <c r="BQ323" s="8"/>
    </row>
    <row r="324" spans="1:69" x14ac:dyDescent="0.3">
      <c r="A324">
        <f t="shared" si="321"/>
        <v>2278</v>
      </c>
      <c r="B324" s="4">
        <f t="shared" si="322"/>
        <v>1165.4057027492161</v>
      </c>
      <c r="C324" s="4">
        <f t="shared" si="323"/>
        <v>2964.1700471119493</v>
      </c>
      <c r="D324" s="4">
        <f t="shared" si="324"/>
        <v>4369.95676309179</v>
      </c>
      <c r="E324" s="11">
        <f t="shared" si="325"/>
        <v>4.4010285864287604E-9</v>
      </c>
      <c r="F324" s="11">
        <f t="shared" si="326"/>
        <v>8.6703214283519008E-9</v>
      </c>
      <c r="G324" s="11">
        <f t="shared" si="327"/>
        <v>1.770015277410729E-8</v>
      </c>
      <c r="H324" s="4">
        <f t="shared" si="328"/>
        <v>55069.700973669176</v>
      </c>
      <c r="I324" s="4">
        <f t="shared" si="329"/>
        <v>52807.276335942777</v>
      </c>
      <c r="J324" s="4">
        <f t="shared" si="330"/>
        <v>26174.040720074005</v>
      </c>
      <c r="K324" s="4">
        <f t="shared" si="331"/>
        <v>47253.673844017248</v>
      </c>
      <c r="L324" s="4">
        <f t="shared" si="332"/>
        <v>17815.198013823116</v>
      </c>
      <c r="M324" s="4">
        <f t="shared" si="333"/>
        <v>5989.5422630121393</v>
      </c>
      <c r="N324" s="11">
        <f t="shared" si="334"/>
        <v>-1.2817056833163254E-2</v>
      </c>
      <c r="O324" s="11">
        <f t="shared" si="335"/>
        <v>-3.918476220827305E-3</v>
      </c>
      <c r="P324" s="11">
        <f t="shared" si="336"/>
        <v>-1.491588568676594E-3</v>
      </c>
      <c r="Q324" s="4">
        <f t="shared" si="337"/>
        <v>429.47681033868969</v>
      </c>
      <c r="R324" s="4">
        <f t="shared" si="338"/>
        <v>1185.8172491709977</v>
      </c>
      <c r="S324" s="4">
        <f t="shared" si="339"/>
        <v>1247.532345052892</v>
      </c>
      <c r="T324" s="4">
        <f t="shared" si="340"/>
        <v>7.798785952079859</v>
      </c>
      <c r="U324" s="4">
        <f t="shared" si="341"/>
        <v>22.455565434339249</v>
      </c>
      <c r="V324" s="4">
        <f t="shared" si="342"/>
        <v>47.662963406949444</v>
      </c>
      <c r="W324" s="11">
        <f t="shared" si="343"/>
        <v>-1.0734613539272964E-2</v>
      </c>
      <c r="X324" s="11">
        <f t="shared" si="344"/>
        <v>-1.217998157191269E-2</v>
      </c>
      <c r="Y324" s="11">
        <f t="shared" si="345"/>
        <v>-9.7425357312937999E-3</v>
      </c>
      <c r="Z324" s="4">
        <f t="shared" si="358"/>
        <v>325.90313181990541</v>
      </c>
      <c r="AA324" s="4">
        <f t="shared" si="359"/>
        <v>3564.5583551942841</v>
      </c>
      <c r="AB324" s="4">
        <f t="shared" si="360"/>
        <v>38340.145558911376</v>
      </c>
      <c r="AC324" s="12">
        <f t="shared" si="346"/>
        <v>0.78007375775593024</v>
      </c>
      <c r="AD324" s="12">
        <f t="shared" si="347"/>
        <v>3.1134154160133551</v>
      </c>
      <c r="AE324" s="12">
        <f t="shared" si="348"/>
        <v>31.987345235071782</v>
      </c>
      <c r="AF324" s="11">
        <f t="shared" si="349"/>
        <v>-4.0504037456468023E-3</v>
      </c>
      <c r="AG324" s="11">
        <f t="shared" si="350"/>
        <v>2.9673830763510267E-4</v>
      </c>
      <c r="AH324" s="11">
        <f t="shared" si="351"/>
        <v>9.7937136394747881E-3</v>
      </c>
      <c r="AI324" s="1">
        <f t="shared" si="315"/>
        <v>125085.14314585312</v>
      </c>
      <c r="AJ324" s="1">
        <f t="shared" si="316"/>
        <v>109753.45572562364</v>
      </c>
      <c r="AK324" s="1">
        <f t="shared" si="317"/>
        <v>53094.280703885219</v>
      </c>
      <c r="AL324" s="10">
        <f t="shared" si="352"/>
        <v>101.30652138287036</v>
      </c>
      <c r="AM324" s="10">
        <f t="shared" si="353"/>
        <v>25.446776609346472</v>
      </c>
      <c r="AN324" s="10">
        <f t="shared" si="354"/>
        <v>7.8785867116623036</v>
      </c>
      <c r="AO324" s="7">
        <f t="shared" si="355"/>
        <v>1.3949043280103706E-3</v>
      </c>
      <c r="AP324" s="7">
        <f t="shared" si="356"/>
        <v>1.7572115521124407E-3</v>
      </c>
      <c r="AQ324" s="7">
        <f t="shared" si="357"/>
        <v>1.5940125926788566E-3</v>
      </c>
      <c r="AR324" s="1">
        <f t="shared" si="361"/>
        <v>55069.700973669176</v>
      </c>
      <c r="AS324" s="1">
        <f t="shared" si="362"/>
        <v>52807.276335942777</v>
      </c>
      <c r="AT324" s="1">
        <f t="shared" si="363"/>
        <v>26174.040720074005</v>
      </c>
      <c r="AU324" s="1">
        <f t="shared" si="318"/>
        <v>11013.940194733836</v>
      </c>
      <c r="AV324" s="1">
        <f t="shared" si="319"/>
        <v>10561.455267188556</v>
      </c>
      <c r="AW324" s="1">
        <f t="shared" si="320"/>
        <v>5234.8081440148017</v>
      </c>
      <c r="AX324">
        <v>0.05</v>
      </c>
      <c r="AY324">
        <v>0.05</v>
      </c>
      <c r="AZ324">
        <v>0.05</v>
      </c>
      <c r="BA324">
        <f t="shared" si="304"/>
        <v>4.9999999999999996E-2</v>
      </c>
      <c r="BB324">
        <f t="shared" si="310"/>
        <v>2.5000000000000006E-4</v>
      </c>
      <c r="BC324">
        <f t="shared" si="305"/>
        <v>2.5000000000000006E-4</v>
      </c>
      <c r="BD324">
        <f t="shared" si="306"/>
        <v>2.5000000000000006E-4</v>
      </c>
      <c r="BE324">
        <f t="shared" si="307"/>
        <v>13.767425243417298</v>
      </c>
      <c r="BF324">
        <f t="shared" si="308"/>
        <v>13.201819083985697</v>
      </c>
      <c r="BG324">
        <f t="shared" si="309"/>
        <v>6.5435101800185027</v>
      </c>
      <c r="BH324">
        <f t="shared" si="311"/>
        <v>1689.7567282078403</v>
      </c>
      <c r="BI324">
        <f t="shared" si="312"/>
        <v>148.14535511528905</v>
      </c>
      <c r="BJ324">
        <f t="shared" si="313"/>
        <v>6.8267974308695329</v>
      </c>
      <c r="BK324" s="7">
        <f t="shared" si="314"/>
        <v>2.2875985815410588E-2</v>
      </c>
      <c r="BL324" s="8">
        <f>BL$3*temperature!$I434+BL$4*temperature!$I434^2+BL$5*temperature!$I434^6</f>
        <v>-81.884467445115519</v>
      </c>
      <c r="BM324" s="8">
        <f>BM$3*temperature!$I434+BM$4*temperature!$I434^2+BM$5*temperature!$I434^6</f>
        <v>-66.143846538112243</v>
      </c>
      <c r="BN324" s="8">
        <f>BN$3*temperature!$I434+BN$4*temperature!$I434^2+BN$5*temperature!$I434^6</f>
        <v>-53.96875926930975</v>
      </c>
      <c r="BO324" s="8"/>
      <c r="BP324" s="8"/>
      <c r="BQ324" s="8"/>
    </row>
    <row r="325" spans="1:69" x14ac:dyDescent="0.3">
      <c r="A325">
        <f t="shared" si="321"/>
        <v>2279</v>
      </c>
      <c r="B325" s="4">
        <f t="shared" si="322"/>
        <v>1165.4057076217507</v>
      </c>
      <c r="C325" s="4">
        <f t="shared" si="323"/>
        <v>2964.1700715272414</v>
      </c>
      <c r="D325" s="4">
        <f t="shared" si="324"/>
        <v>4369.9568365732466</v>
      </c>
      <c r="E325" s="11">
        <f t="shared" si="325"/>
        <v>4.1809771571073224E-9</v>
      </c>
      <c r="F325" s="11">
        <f t="shared" si="326"/>
        <v>8.2368053569343059E-9</v>
      </c>
      <c r="G325" s="11">
        <f t="shared" si="327"/>
        <v>1.6815145135401924E-8</v>
      </c>
      <c r="H325" s="4">
        <f t="shared" si="328"/>
        <v>54358.424572929165</v>
      </c>
      <c r="I325" s="4">
        <f t="shared" si="329"/>
        <v>52599.595567113</v>
      </c>
      <c r="J325" s="4">
        <f t="shared" si="330"/>
        <v>26134.788002245226</v>
      </c>
      <c r="K325" s="4">
        <f t="shared" si="331"/>
        <v>46643.348507241026</v>
      </c>
      <c r="L325" s="4">
        <f t="shared" si="332"/>
        <v>17745.134151500253</v>
      </c>
      <c r="M325" s="4">
        <f t="shared" si="333"/>
        <v>5980.5597582833634</v>
      </c>
      <c r="N325" s="11">
        <f t="shared" si="334"/>
        <v>-1.2915934087810554E-2</v>
      </c>
      <c r="O325" s="11">
        <f t="shared" si="335"/>
        <v>-3.9328141213192946E-3</v>
      </c>
      <c r="P325" s="11">
        <f t="shared" si="336"/>
        <v>-1.4996980293880968E-3</v>
      </c>
      <c r="Q325" s="4">
        <f t="shared" si="337"/>
        <v>419.37899624669069</v>
      </c>
      <c r="R325" s="4">
        <f t="shared" si="338"/>
        <v>1166.7672302637504</v>
      </c>
      <c r="S325" s="4">
        <f t="shared" si="339"/>
        <v>1233.5255430701877</v>
      </c>
      <c r="T325" s="4">
        <f t="shared" si="340"/>
        <v>7.7150689988087704</v>
      </c>
      <c r="U325" s="4">
        <f t="shared" si="341"/>
        <v>22.182057061162116</v>
      </c>
      <c r="V325" s="4">
        <f t="shared" si="342"/>
        <v>47.198605282897887</v>
      </c>
      <c r="W325" s="11">
        <f t="shared" si="343"/>
        <v>-1.0734613539272964E-2</v>
      </c>
      <c r="X325" s="11">
        <f t="shared" si="344"/>
        <v>-1.217998157191269E-2</v>
      </c>
      <c r="Y325" s="11">
        <f t="shared" si="345"/>
        <v>-9.7425357312937999E-3</v>
      </c>
      <c r="Z325" s="4">
        <f t="shared" si="358"/>
        <v>316.98327808346602</v>
      </c>
      <c r="AA325" s="4">
        <f t="shared" si="359"/>
        <v>3508.3853824428734</v>
      </c>
      <c r="AB325" s="4">
        <f t="shared" si="360"/>
        <v>38281.264963773603</v>
      </c>
      <c r="AC325" s="12">
        <f t="shared" si="346"/>
        <v>0.77691414408563486</v>
      </c>
      <c r="AD325" s="12">
        <f t="shared" si="347"/>
        <v>3.1143392856348679</v>
      </c>
      <c r="AE325" s="12">
        <f t="shared" si="348"/>
        <v>32.300620134391096</v>
      </c>
      <c r="AF325" s="11">
        <f t="shared" si="349"/>
        <v>-4.0504037456468023E-3</v>
      </c>
      <c r="AG325" s="11">
        <f t="shared" si="350"/>
        <v>2.9673830763510267E-4</v>
      </c>
      <c r="AH325" s="11">
        <f t="shared" si="351"/>
        <v>9.7937136394747881E-3</v>
      </c>
      <c r="AI325" s="1">
        <f t="shared" si="315"/>
        <v>123590.56902600164</v>
      </c>
      <c r="AJ325" s="1">
        <f t="shared" si="316"/>
        <v>109339.56542024984</v>
      </c>
      <c r="AK325" s="1">
        <f t="shared" si="317"/>
        <v>53019.660777511497</v>
      </c>
      <c r="AL325" s="10">
        <f t="shared" si="352"/>
        <v>101.44642115895168</v>
      </c>
      <c r="AM325" s="10">
        <f t="shared" si="353"/>
        <v>25.491044825470222</v>
      </c>
      <c r="AN325" s="10">
        <f t="shared" si="354"/>
        <v>7.8910196924288964</v>
      </c>
      <c r="AO325" s="7">
        <f t="shared" si="355"/>
        <v>1.3809552847302668E-3</v>
      </c>
      <c r="AP325" s="7">
        <f t="shared" si="356"/>
        <v>1.7396394365913163E-3</v>
      </c>
      <c r="AQ325" s="7">
        <f t="shared" si="357"/>
        <v>1.578072466752068E-3</v>
      </c>
      <c r="AR325" s="1">
        <f t="shared" si="361"/>
        <v>54358.424572929165</v>
      </c>
      <c r="AS325" s="1">
        <f t="shared" si="362"/>
        <v>52599.595567113</v>
      </c>
      <c r="AT325" s="1">
        <f t="shared" si="363"/>
        <v>26134.788002245226</v>
      </c>
      <c r="AU325" s="1">
        <f t="shared" si="318"/>
        <v>10871.684914585834</v>
      </c>
      <c r="AV325" s="1">
        <f t="shared" si="319"/>
        <v>10519.9191134226</v>
      </c>
      <c r="AW325" s="1">
        <f t="shared" si="320"/>
        <v>5226.9576004490455</v>
      </c>
      <c r="AX325">
        <v>0.05</v>
      </c>
      <c r="AY325">
        <v>0.05</v>
      </c>
      <c r="AZ325">
        <v>0.05</v>
      </c>
      <c r="BA325">
        <f t="shared" si="304"/>
        <v>5.000000000000001E-2</v>
      </c>
      <c r="BB325">
        <f t="shared" si="310"/>
        <v>2.5000000000000006E-4</v>
      </c>
      <c r="BC325">
        <f t="shared" si="305"/>
        <v>2.5000000000000006E-4</v>
      </c>
      <c r="BD325">
        <f t="shared" si="306"/>
        <v>2.5000000000000006E-4</v>
      </c>
      <c r="BE325">
        <f t="shared" si="307"/>
        <v>13.589606143232295</v>
      </c>
      <c r="BF325">
        <f t="shared" si="308"/>
        <v>13.149898891778253</v>
      </c>
      <c r="BG325">
        <f t="shared" si="309"/>
        <v>6.5336970005613084</v>
      </c>
      <c r="BH325">
        <f t="shared" si="311"/>
        <v>1714.8672605567497</v>
      </c>
      <c r="BI325">
        <f t="shared" si="312"/>
        <v>149.92536404449427</v>
      </c>
      <c r="BJ325">
        <f t="shared" si="313"/>
        <v>6.8270439931849562</v>
      </c>
      <c r="BK325" s="7">
        <f t="shared" si="314"/>
        <v>2.2851889446792811E-2</v>
      </c>
      <c r="BL325" s="8">
        <f>BL$3*temperature!$I435+BL$4*temperature!$I435^2+BL$5*temperature!$I435^6</f>
        <v>-82.10108818678961</v>
      </c>
      <c r="BM325" s="8">
        <f>BM$3*temperature!$I435+BM$4*temperature!$I435^2+BM$5*temperature!$I435^6</f>
        <v>-66.309780405323096</v>
      </c>
      <c r="BN325" s="8">
        <f>BN$3*temperature!$I435+BN$4*temperature!$I435^2+BN$5*temperature!$I435^6</f>
        <v>-54.096789010322617</v>
      </c>
      <c r="BO325" s="8"/>
      <c r="BP325" s="8"/>
      <c r="BQ325" s="8"/>
    </row>
    <row r="326" spans="1:69" x14ac:dyDescent="0.3">
      <c r="A326">
        <f t="shared" si="321"/>
        <v>2280</v>
      </c>
      <c r="B326" s="4">
        <f t="shared" si="322"/>
        <v>1165.4057122506588</v>
      </c>
      <c r="C326" s="4">
        <f t="shared" si="323"/>
        <v>2964.1700947217687</v>
      </c>
      <c r="D326" s="4">
        <f t="shared" si="324"/>
        <v>4369.9569063806321</v>
      </c>
      <c r="E326" s="11">
        <f t="shared" si="325"/>
        <v>3.971928299251956E-9</v>
      </c>
      <c r="F326" s="11">
        <f t="shared" si="326"/>
        <v>7.8249650890875896E-9</v>
      </c>
      <c r="G326" s="11">
        <f t="shared" si="327"/>
        <v>1.5974387878631828E-8</v>
      </c>
      <c r="H326" s="4">
        <f t="shared" si="328"/>
        <v>53650.873943190651</v>
      </c>
      <c r="I326" s="4">
        <f t="shared" si="329"/>
        <v>52391.9831222063</v>
      </c>
      <c r="J326" s="4">
        <f t="shared" si="330"/>
        <v>26095.385099331917</v>
      </c>
      <c r="K326" s="4">
        <f t="shared" si="331"/>
        <v>46036.22015853932</v>
      </c>
      <c r="L326" s="4">
        <f t="shared" si="332"/>
        <v>17675.093347544233</v>
      </c>
      <c r="M326" s="4">
        <f t="shared" si="333"/>
        <v>5971.5428912421767</v>
      </c>
      <c r="N326" s="11">
        <f t="shared" si="334"/>
        <v>-1.301639715269276E-2</v>
      </c>
      <c r="O326" s="11">
        <f t="shared" si="335"/>
        <v>-3.9470427982140066E-3</v>
      </c>
      <c r="P326" s="11">
        <f t="shared" si="336"/>
        <v>-1.5076961698606839E-3</v>
      </c>
      <c r="Q326" s="4">
        <f t="shared" si="337"/>
        <v>409.47692099600181</v>
      </c>
      <c r="R326" s="4">
        <f t="shared" si="338"/>
        <v>1148.0068479180245</v>
      </c>
      <c r="S326" s="4">
        <f t="shared" si="339"/>
        <v>1219.6662331280943</v>
      </c>
      <c r="T326" s="4">
        <f t="shared" si="340"/>
        <v>7.632250714677733</v>
      </c>
      <c r="U326" s="4">
        <f t="shared" si="341"/>
        <v>21.911880014930045</v>
      </c>
      <c r="V326" s="4">
        <f t="shared" si="342"/>
        <v>46.738771184462024</v>
      </c>
      <c r="W326" s="11">
        <f t="shared" si="343"/>
        <v>-1.0734613539272964E-2</v>
      </c>
      <c r="X326" s="11">
        <f t="shared" si="344"/>
        <v>-1.217998157191269E-2</v>
      </c>
      <c r="Y326" s="11">
        <f t="shared" si="345"/>
        <v>-9.7425357312937999E-3</v>
      </c>
      <c r="Z326" s="4">
        <f t="shared" si="358"/>
        <v>308.27667712822051</v>
      </c>
      <c r="AA326" s="4">
        <f t="shared" si="359"/>
        <v>3453.0479189141511</v>
      </c>
      <c r="AB326" s="4">
        <f t="shared" si="360"/>
        <v>38222.164333561108</v>
      </c>
      <c r="AC326" s="12">
        <f t="shared" si="346"/>
        <v>0.77376732812638438</v>
      </c>
      <c r="AD326" s="12">
        <f t="shared" si="347"/>
        <v>3.1152634294038886</v>
      </c>
      <c r="AE326" s="12">
        <f t="shared" si="348"/>
        <v>32.616963158364776</v>
      </c>
      <c r="AF326" s="11">
        <f t="shared" si="349"/>
        <v>-4.0504037456468023E-3</v>
      </c>
      <c r="AG326" s="11">
        <f t="shared" si="350"/>
        <v>2.9673830763510267E-4</v>
      </c>
      <c r="AH326" s="11">
        <f t="shared" si="351"/>
        <v>9.7937136394747881E-3</v>
      </c>
      <c r="AI326" s="1">
        <f t="shared" si="315"/>
        <v>122103.19703798731</v>
      </c>
      <c r="AJ326" s="1">
        <f t="shared" si="316"/>
        <v>108925.52799164745</v>
      </c>
      <c r="AK326" s="1">
        <f t="shared" si="317"/>
        <v>52944.652300209396</v>
      </c>
      <c r="AL326" s="10">
        <f t="shared" si="352"/>
        <v>101.58511320065394</v>
      </c>
      <c r="AM326" s="10">
        <f t="shared" si="353"/>
        <v>25.534946600059946</v>
      </c>
      <c r="AN326" s="10">
        <f t="shared" si="354"/>
        <v>7.9033477673310051</v>
      </c>
      <c r="AO326" s="7">
        <f t="shared" si="355"/>
        <v>1.3671457318829641E-3</v>
      </c>
      <c r="AP326" s="7">
        <f t="shared" si="356"/>
        <v>1.7222430422254031E-3</v>
      </c>
      <c r="AQ326" s="7">
        <f t="shared" si="357"/>
        <v>1.5622917420845474E-3</v>
      </c>
      <c r="AR326" s="1">
        <f t="shared" si="361"/>
        <v>53650.873943190651</v>
      </c>
      <c r="AS326" s="1">
        <f t="shared" si="362"/>
        <v>52391.9831222063</v>
      </c>
      <c r="AT326" s="1">
        <f t="shared" si="363"/>
        <v>26095.385099331917</v>
      </c>
      <c r="AU326" s="1">
        <f t="shared" si="318"/>
        <v>10730.174788638131</v>
      </c>
      <c r="AV326" s="1">
        <f t="shared" si="319"/>
        <v>10478.39662444126</v>
      </c>
      <c r="AW326" s="1">
        <f t="shared" si="320"/>
        <v>5219.077019866384</v>
      </c>
      <c r="AX326">
        <v>0.05</v>
      </c>
      <c r="AY326">
        <v>0.05</v>
      </c>
      <c r="AZ326">
        <v>0.05</v>
      </c>
      <c r="BA326">
        <f t="shared" ref="BA326:BA346" si="364">(AX326*Z326+AY326*AA326+AZ326*AB326)/(Z326+AA326+AB326)</f>
        <v>0.05</v>
      </c>
      <c r="BB326">
        <f t="shared" si="310"/>
        <v>2.5000000000000006E-4</v>
      </c>
      <c r="BC326">
        <f t="shared" ref="BC326:BC346" si="365">BC$5*AY326^2</f>
        <v>2.5000000000000006E-4</v>
      </c>
      <c r="BD326">
        <f t="shared" ref="BD326:BD346" si="366">BD$5*AZ326^2</f>
        <v>2.5000000000000006E-4</v>
      </c>
      <c r="BE326">
        <f t="shared" ref="BE326:BE346" si="367">BB326*AR326</f>
        <v>13.412718485797665</v>
      </c>
      <c r="BF326">
        <f t="shared" ref="BF326:BF346" si="368">BC326*AS326</f>
        <v>13.097995780551578</v>
      </c>
      <c r="BG326">
        <f t="shared" ref="BG326:BG346" si="369">BD326*AT326</f>
        <v>6.5238462748329811</v>
      </c>
      <c r="BH326">
        <f t="shared" si="311"/>
        <v>1740.3481328195267</v>
      </c>
      <c r="BI326">
        <f t="shared" si="312"/>
        <v>151.72677690114867</v>
      </c>
      <c r="BJ326">
        <f t="shared" si="313"/>
        <v>6.827291325420517</v>
      </c>
      <c r="BK326" s="7">
        <f t="shared" si="314"/>
        <v>2.2827805583916255E-2</v>
      </c>
      <c r="BL326" s="8">
        <f>BL$3*temperature!$I436+BL$4*temperature!$I436^2+BL$5*temperature!$I436^6</f>
        <v>-82.316388274487309</v>
      </c>
      <c r="BM326" s="8">
        <f>BM$3*temperature!$I436+BM$4*temperature!$I436^2+BM$5*temperature!$I436^6</f>
        <v>-66.474695251665537</v>
      </c>
      <c r="BN326" s="8">
        <f>BN$3*temperature!$I436+BN$4*temperature!$I436^2+BN$5*temperature!$I436^6</f>
        <v>-54.224026167360577</v>
      </c>
      <c r="BO326" s="8"/>
      <c r="BP326" s="8"/>
      <c r="BQ326" s="8"/>
    </row>
    <row r="327" spans="1:69" x14ac:dyDescent="0.3">
      <c r="A327">
        <f t="shared" si="321"/>
        <v>2281</v>
      </c>
      <c r="B327" s="4">
        <f t="shared" si="322"/>
        <v>1165.4057166481214</v>
      </c>
      <c r="C327" s="4">
        <f t="shared" si="323"/>
        <v>2964.1701167565698</v>
      </c>
      <c r="D327" s="4">
        <f t="shared" si="324"/>
        <v>4369.9569726976497</v>
      </c>
      <c r="E327" s="11">
        <f t="shared" si="325"/>
        <v>3.7733318842893578E-9</v>
      </c>
      <c r="F327" s="11">
        <f t="shared" si="326"/>
        <v>7.4337168346332098E-9</v>
      </c>
      <c r="G327" s="11">
        <f t="shared" si="327"/>
        <v>1.5175668484700237E-8</v>
      </c>
      <c r="H327" s="4">
        <f t="shared" si="328"/>
        <v>52947.055524033844</v>
      </c>
      <c r="I327" s="4">
        <f t="shared" si="329"/>
        <v>52184.450260900951</v>
      </c>
      <c r="J327" s="4">
        <f t="shared" si="330"/>
        <v>26055.835737254045</v>
      </c>
      <c r="K327" s="4">
        <f t="shared" si="331"/>
        <v>45432.294322630732</v>
      </c>
      <c r="L327" s="4">
        <f t="shared" si="332"/>
        <v>17605.079400099276</v>
      </c>
      <c r="M327" s="4">
        <f t="shared" si="333"/>
        <v>5962.4925142384936</v>
      </c>
      <c r="N327" s="11">
        <f t="shared" si="334"/>
        <v>-1.3118493087155958E-2</v>
      </c>
      <c r="O327" s="11">
        <f t="shared" si="335"/>
        <v>-3.9611642251770052E-3</v>
      </c>
      <c r="P327" s="11">
        <f t="shared" si="336"/>
        <v>-1.5155843587686402E-3</v>
      </c>
      <c r="Q327" s="4">
        <f t="shared" si="337"/>
        <v>399.76728918680823</v>
      </c>
      <c r="R327" s="4">
        <f t="shared" si="338"/>
        <v>1129.532098186276</v>
      </c>
      <c r="S327" s="4">
        <f t="shared" si="339"/>
        <v>1205.9531116530268</v>
      </c>
      <c r="T327" s="4">
        <f t="shared" si="340"/>
        <v>7.5503214528208273</v>
      </c>
      <c r="U327" s="4">
        <f t="shared" si="341"/>
        <v>21.644993720142235</v>
      </c>
      <c r="V327" s="4">
        <f t="shared" si="342"/>
        <v>46.283417036160635</v>
      </c>
      <c r="W327" s="11">
        <f t="shared" si="343"/>
        <v>-1.0734613539272964E-2</v>
      </c>
      <c r="X327" s="11">
        <f t="shared" si="344"/>
        <v>-1.217998157191269E-2</v>
      </c>
      <c r="Y327" s="11">
        <f t="shared" si="345"/>
        <v>-9.7425357312937999E-3</v>
      </c>
      <c r="Z327" s="4">
        <f t="shared" si="358"/>
        <v>299.77870703425748</v>
      </c>
      <c r="AA327" s="4">
        <f t="shared" si="359"/>
        <v>3398.5347388053492</v>
      </c>
      <c r="AB327" s="4">
        <f t="shared" si="360"/>
        <v>38162.849221203287</v>
      </c>
      <c r="AC327" s="12">
        <f t="shared" si="346"/>
        <v>0.77063325804228211</v>
      </c>
      <c r="AD327" s="12">
        <f t="shared" si="347"/>
        <v>3.1161878474017675</v>
      </c>
      <c r="AE327" s="12">
        <f t="shared" si="348"/>
        <v>32.936404355327099</v>
      </c>
      <c r="AF327" s="11">
        <f t="shared" si="349"/>
        <v>-4.0504037456468023E-3</v>
      </c>
      <c r="AG327" s="11">
        <f t="shared" si="350"/>
        <v>2.9673830763510267E-4</v>
      </c>
      <c r="AH327" s="11">
        <f t="shared" si="351"/>
        <v>9.7937136394747881E-3</v>
      </c>
      <c r="AI327" s="1">
        <f t="shared" si="315"/>
        <v>120623.05212282672</v>
      </c>
      <c r="AJ327" s="1">
        <f t="shared" si="316"/>
        <v>108511.37181692397</v>
      </c>
      <c r="AK327" s="1">
        <f t="shared" si="317"/>
        <v>52869.264090054836</v>
      </c>
      <c r="AL327" s="10">
        <f t="shared" si="352"/>
        <v>101.72260603804972</v>
      </c>
      <c r="AM327" s="10">
        <f t="shared" si="353"/>
        <v>25.578484210334341</v>
      </c>
      <c r="AN327" s="10">
        <f t="shared" si="354"/>
        <v>7.9155716289332112</v>
      </c>
      <c r="AO327" s="7">
        <f t="shared" si="355"/>
        <v>1.3534742745641346E-3</v>
      </c>
      <c r="AP327" s="7">
        <f t="shared" si="356"/>
        <v>1.7050206118031492E-3</v>
      </c>
      <c r="AQ327" s="7">
        <f t="shared" si="357"/>
        <v>1.5466688246637019E-3</v>
      </c>
      <c r="AR327" s="1">
        <f t="shared" si="361"/>
        <v>52947.055524033844</v>
      </c>
      <c r="AS327" s="1">
        <f t="shared" si="362"/>
        <v>52184.450260900951</v>
      </c>
      <c r="AT327" s="1">
        <f t="shared" si="363"/>
        <v>26055.835737254045</v>
      </c>
      <c r="AU327" s="1">
        <f t="shared" si="318"/>
        <v>10589.41110480677</v>
      </c>
      <c r="AV327" s="1">
        <f t="shared" si="319"/>
        <v>10436.890052180192</v>
      </c>
      <c r="AW327" s="1">
        <f t="shared" si="320"/>
        <v>5211.1671474508094</v>
      </c>
      <c r="AX327">
        <v>0.05</v>
      </c>
      <c r="AY327">
        <v>0.05</v>
      </c>
      <c r="AZ327">
        <v>0.05</v>
      </c>
      <c r="BA327">
        <f t="shared" si="364"/>
        <v>4.9999999999999996E-2</v>
      </c>
      <c r="BB327">
        <f t="shared" ref="BB327:BB346" si="370">BB$5*AX327^2</f>
        <v>2.5000000000000006E-4</v>
      </c>
      <c r="BC327">
        <f t="shared" si="365"/>
        <v>2.5000000000000006E-4</v>
      </c>
      <c r="BD327">
        <f t="shared" si="366"/>
        <v>2.5000000000000006E-4</v>
      </c>
      <c r="BE327">
        <f t="shared" si="367"/>
        <v>13.236763881008464</v>
      </c>
      <c r="BF327">
        <f t="shared" si="368"/>
        <v>13.04611256522524</v>
      </c>
      <c r="BG327">
        <f t="shared" si="369"/>
        <v>6.5139589343135125</v>
      </c>
      <c r="BH327">
        <f t="shared" ref="BH327:BH346" si="371">2*BB$5*AX327*AR327/Z327*1000</f>
        <v>1766.2046797067303</v>
      </c>
      <c r="BI327">
        <f t="shared" ref="BI327:BI346" si="372">2*BC$5*AY327*AS327/AA327*1000</f>
        <v>153.54985095501721</v>
      </c>
      <c r="BJ327">
        <f t="shared" ref="BJ327:BJ346" si="373">2*BD$5*AZ327*AT327/AB327*1000</f>
        <v>6.8275394183035534</v>
      </c>
      <c r="BK327" s="7">
        <f t="shared" ref="BK327:BK346" si="374">SUM(H327:J327)*SUM(B326:D326)/SUM(H326:J326)/SUM(B327:D327)-1+BK$5</f>
        <v>2.2803732980588548E-2</v>
      </c>
      <c r="BL327" s="8">
        <f>BL$3*temperature!$I437+BL$4*temperature!$I437^2+BL$5*temperature!$I437^6</f>
        <v>-82.530380685862326</v>
      </c>
      <c r="BM327" s="8">
        <f>BM$3*temperature!$I437+BM$4*temperature!$I437^2+BM$5*temperature!$I437^6</f>
        <v>-66.63860117991041</v>
      </c>
      <c r="BN327" s="8">
        <f>BN$3*temperature!$I437+BN$4*temperature!$I437^2+BN$5*temperature!$I437^6</f>
        <v>-54.350478674215069</v>
      </c>
      <c r="BO327" s="8"/>
      <c r="BP327" s="8"/>
      <c r="BQ327" s="8"/>
    </row>
    <row r="328" spans="1:69" x14ac:dyDescent="0.3">
      <c r="A328">
        <f t="shared" si="321"/>
        <v>2282</v>
      </c>
      <c r="B328" s="4">
        <f t="shared" si="322"/>
        <v>1165.4057208257107</v>
      </c>
      <c r="C328" s="4">
        <f t="shared" si="323"/>
        <v>2964.1701376896308</v>
      </c>
      <c r="D328" s="4">
        <f t="shared" si="324"/>
        <v>4369.957035698817</v>
      </c>
      <c r="E328" s="11">
        <f t="shared" si="325"/>
        <v>3.5846652900748897E-9</v>
      </c>
      <c r="F328" s="11">
        <f t="shared" si="326"/>
        <v>7.0620309929015493E-9</v>
      </c>
      <c r="G328" s="11">
        <f t="shared" si="327"/>
        <v>1.4416885060465224E-8</v>
      </c>
      <c r="H328" s="4">
        <f t="shared" si="328"/>
        <v>52246.975423926022</v>
      </c>
      <c r="I328" s="4">
        <f t="shared" si="329"/>
        <v>51977.008029373697</v>
      </c>
      <c r="J328" s="4">
        <f t="shared" si="330"/>
        <v>26016.143592365956</v>
      </c>
      <c r="K328" s="4">
        <f t="shared" si="331"/>
        <v>44831.576240168193</v>
      </c>
      <c r="L328" s="4">
        <f t="shared" si="332"/>
        <v>17535.096035305938</v>
      </c>
      <c r="M328" s="4">
        <f t="shared" si="333"/>
        <v>5953.4094682936884</v>
      </c>
      <c r="N328" s="11">
        <f t="shared" si="334"/>
        <v>-1.3222270444821271E-2</v>
      </c>
      <c r="O328" s="11">
        <f t="shared" si="335"/>
        <v>-3.975180298984804E-3</v>
      </c>
      <c r="P328" s="11">
        <f t="shared" si="336"/>
        <v>-1.5233639158648282E-3</v>
      </c>
      <c r="Q328" s="4">
        <f t="shared" si="337"/>
        <v>390.24685337332966</v>
      </c>
      <c r="R328" s="4">
        <f t="shared" si="338"/>
        <v>1111.339021409068</v>
      </c>
      <c r="S328" s="4">
        <f t="shared" si="339"/>
        <v>1192.3848801739734</v>
      </c>
      <c r="T328" s="4">
        <f t="shared" si="340"/>
        <v>7.4692716699275135</v>
      </c>
      <c r="U328" s="4">
        <f t="shared" si="341"/>
        <v>21.381358095506737</v>
      </c>
      <c r="V328" s="4">
        <f t="shared" si="342"/>
        <v>45.832499191919467</v>
      </c>
      <c r="W328" s="11">
        <f t="shared" si="343"/>
        <v>-1.0734613539272964E-2</v>
      </c>
      <c r="X328" s="11">
        <f t="shared" si="344"/>
        <v>-1.217998157191269E-2</v>
      </c>
      <c r="Y328" s="11">
        <f t="shared" si="345"/>
        <v>-9.7425357312937999E-3</v>
      </c>
      <c r="Z328" s="4">
        <f t="shared" si="358"/>
        <v>291.48483734027661</v>
      </c>
      <c r="AA328" s="4">
        <f t="shared" si="359"/>
        <v>3344.8347338981885</v>
      </c>
      <c r="AB328" s="4">
        <f t="shared" si="360"/>
        <v>38103.325104189469</v>
      </c>
      <c r="AC328" s="12">
        <f t="shared" si="346"/>
        <v>0.76751188220738764</v>
      </c>
      <c r="AD328" s="12">
        <f t="shared" si="347"/>
        <v>3.1171125397098787</v>
      </c>
      <c r="AE328" s="12">
        <f t="shared" si="348"/>
        <v>33.258974067897121</v>
      </c>
      <c r="AF328" s="11">
        <f t="shared" si="349"/>
        <v>-4.0504037456468023E-3</v>
      </c>
      <c r="AG328" s="11">
        <f t="shared" si="350"/>
        <v>2.9673830763510267E-4</v>
      </c>
      <c r="AH328" s="11">
        <f t="shared" si="351"/>
        <v>9.7937136394747881E-3</v>
      </c>
      <c r="AI328" s="1">
        <f t="shared" si="315"/>
        <v>119150.15801535083</v>
      </c>
      <c r="AJ328" s="1">
        <f t="shared" si="316"/>
        <v>108097.12468741176</v>
      </c>
      <c r="AK328" s="1">
        <f t="shared" si="317"/>
        <v>52793.504828500161</v>
      </c>
      <c r="AL328" s="10">
        <f t="shared" si="352"/>
        <v>101.85890817915971</v>
      </c>
      <c r="AM328" s="10">
        <f t="shared" si="353"/>
        <v>25.621659934703672</v>
      </c>
      <c r="AN328" s="10">
        <f t="shared" si="354"/>
        <v>7.9276919691223968</v>
      </c>
      <c r="AO328" s="7">
        <f t="shared" si="355"/>
        <v>1.3399395318184932E-3</v>
      </c>
      <c r="AP328" s="7">
        <f t="shared" si="356"/>
        <v>1.6879704056851177E-3</v>
      </c>
      <c r="AQ328" s="7">
        <f t="shared" si="357"/>
        <v>1.5312021364170649E-3</v>
      </c>
      <c r="AR328" s="1">
        <f t="shared" si="361"/>
        <v>52246.975423926022</v>
      </c>
      <c r="AS328" s="1">
        <f t="shared" si="362"/>
        <v>51977.008029373697</v>
      </c>
      <c r="AT328" s="1">
        <f t="shared" si="363"/>
        <v>26016.143592365956</v>
      </c>
      <c r="AU328" s="1">
        <f t="shared" si="318"/>
        <v>10449.395084785205</v>
      </c>
      <c r="AV328" s="1">
        <f t="shared" si="319"/>
        <v>10395.40160587474</v>
      </c>
      <c r="AW328" s="1">
        <f t="shared" si="320"/>
        <v>5203.2287184731913</v>
      </c>
      <c r="AX328">
        <v>0.05</v>
      </c>
      <c r="AY328">
        <v>0.05</v>
      </c>
      <c r="AZ328">
        <v>0.05</v>
      </c>
      <c r="BA328">
        <f t="shared" si="364"/>
        <v>0.05</v>
      </c>
      <c r="BB328">
        <f t="shared" si="370"/>
        <v>2.5000000000000006E-4</v>
      </c>
      <c r="BC328">
        <f t="shared" si="365"/>
        <v>2.5000000000000006E-4</v>
      </c>
      <c r="BD328">
        <f t="shared" si="366"/>
        <v>2.5000000000000006E-4</v>
      </c>
      <c r="BE328">
        <f t="shared" si="367"/>
        <v>13.061743855981508</v>
      </c>
      <c r="BF328">
        <f t="shared" si="368"/>
        <v>12.994252007343427</v>
      </c>
      <c r="BG328">
        <f t="shared" si="369"/>
        <v>6.5040358980914901</v>
      </c>
      <c r="BH328">
        <f t="shared" si="371"/>
        <v>1792.4423067994239</v>
      </c>
      <c r="BI328">
        <f t="shared" si="372"/>
        <v>155.39484657526822</v>
      </c>
      <c r="BJ328">
        <f t="shared" si="373"/>
        <v>6.8277882628950621</v>
      </c>
      <c r="BK328" s="7">
        <f t="shared" si="374"/>
        <v>2.2779670540706703E-2</v>
      </c>
      <c r="BL328" s="8">
        <f>BL$3*temperature!$I438+BL$4*temperature!$I438^2+BL$5*temperature!$I438^6</f>
        <v>-82.743078236107635</v>
      </c>
      <c r="BM328" s="8">
        <f>BM$3*temperature!$I438+BM$4*temperature!$I438^2+BM$5*temperature!$I438^6</f>
        <v>-66.801508164658856</v>
      </c>
      <c r="BN328" s="8">
        <f>BN$3*temperature!$I438+BN$4*temperature!$I438^2+BN$5*temperature!$I438^6</f>
        <v>-54.476154362590968</v>
      </c>
      <c r="BO328" s="8"/>
      <c r="BP328" s="8"/>
      <c r="BQ328" s="8"/>
    </row>
    <row r="329" spans="1:69" x14ac:dyDescent="0.3">
      <c r="A329">
        <f t="shared" si="321"/>
        <v>2283</v>
      </c>
      <c r="B329" s="4">
        <f t="shared" si="322"/>
        <v>1165.4057247944206</v>
      </c>
      <c r="C329" s="4">
        <f t="shared" si="323"/>
        <v>2964.1701575760389</v>
      </c>
      <c r="D329" s="4">
        <f t="shared" si="324"/>
        <v>4369.9570955499266</v>
      </c>
      <c r="E329" s="11">
        <f t="shared" si="325"/>
        <v>3.4054320255711452E-9</v>
      </c>
      <c r="F329" s="11">
        <f t="shared" si="326"/>
        <v>6.7089294432564718E-9</v>
      </c>
      <c r="G329" s="11">
        <f t="shared" si="327"/>
        <v>1.3696040807441962E-8</v>
      </c>
      <c r="H329" s="4">
        <f t="shared" si="328"/>
        <v>51550.639439409228</v>
      </c>
      <c r="I329" s="4">
        <f t="shared" si="329"/>
        <v>51769.667266025142</v>
      </c>
      <c r="J329" s="4">
        <f t="shared" si="330"/>
        <v>25976.312292759158</v>
      </c>
      <c r="K329" s="4">
        <f t="shared" si="331"/>
        <v>44234.0708842003</v>
      </c>
      <c r="L329" s="4">
        <f t="shared" si="332"/>
        <v>17465.146909231411</v>
      </c>
      <c r="M329" s="4">
        <f t="shared" si="333"/>
        <v>5944.2945833980166</v>
      </c>
      <c r="N329" s="11">
        <f t="shared" si="334"/>
        <v>-1.3327779348354496E-2</v>
      </c>
      <c r="O329" s="11">
        <f t="shared" si="335"/>
        <v>-3.9890928417892768E-3</v>
      </c>
      <c r="P329" s="11">
        <f t="shared" si="336"/>
        <v>-1.5310361137118589E-3</v>
      </c>
      <c r="Q329" s="4">
        <f t="shared" si="337"/>
        <v>380.91241361707847</v>
      </c>
      <c r="R329" s="4">
        <f t="shared" si="338"/>
        <v>1093.4237021236981</v>
      </c>
      <c r="S329" s="4">
        <f t="shared" si="339"/>
        <v>1178.960245527921</v>
      </c>
      <c r="T329" s="4">
        <f t="shared" si="340"/>
        <v>7.3890919251310017</v>
      </c>
      <c r="U329" s="4">
        <f t="shared" si="341"/>
        <v>21.120933547920998</v>
      </c>
      <c r="V329" s="4">
        <f t="shared" si="342"/>
        <v>45.3859744308877</v>
      </c>
      <c r="W329" s="11">
        <f t="shared" si="343"/>
        <v>-1.0734613539272964E-2</v>
      </c>
      <c r="X329" s="11">
        <f t="shared" si="344"/>
        <v>-1.217998157191269E-2</v>
      </c>
      <c r="Y329" s="11">
        <f t="shared" si="345"/>
        <v>-9.7425357312937999E-3</v>
      </c>
      <c r="Z329" s="4">
        <f t="shared" si="358"/>
        <v>283.39062750156978</v>
      </c>
      <c r="AA329" s="4">
        <f t="shared" si="359"/>
        <v>3291.9369135355355</v>
      </c>
      <c r="AB329" s="4">
        <f t="shared" si="360"/>
        <v>38043.597386562156</v>
      </c>
      <c r="AC329" s="12">
        <f t="shared" si="346"/>
        <v>0.76440314920486641</v>
      </c>
      <c r="AD329" s="12">
        <f t="shared" si="347"/>
        <v>3.1180375064096202</v>
      </c>
      <c r="AE329" s="12">
        <f t="shared" si="348"/>
        <v>33.584702935860825</v>
      </c>
      <c r="AF329" s="11">
        <f t="shared" si="349"/>
        <v>-4.0504037456468023E-3</v>
      </c>
      <c r="AG329" s="11">
        <f t="shared" si="350"/>
        <v>2.9673830763510267E-4</v>
      </c>
      <c r="AH329" s="11">
        <f t="shared" si="351"/>
        <v>9.7937136394747881E-3</v>
      </c>
      <c r="AI329" s="1">
        <f t="shared" si="315"/>
        <v>117684.53729860096</v>
      </c>
      <c r="AJ329" s="1">
        <f t="shared" si="316"/>
        <v>107682.81382454533</v>
      </c>
      <c r="AK329" s="1">
        <f t="shared" si="317"/>
        <v>52717.383064123336</v>
      </c>
      <c r="AL329" s="10">
        <f t="shared" si="352"/>
        <v>101.99402810911947</v>
      </c>
      <c r="AM329" s="10">
        <f t="shared" si="353"/>
        <v>25.664476052380834</v>
      </c>
      <c r="AN329" s="10">
        <f t="shared" si="354"/>
        <v>7.9397094790135743</v>
      </c>
      <c r="AO329" s="7">
        <f t="shared" si="355"/>
        <v>1.3265401365003082E-3</v>
      </c>
      <c r="AP329" s="7">
        <f t="shared" si="356"/>
        <v>1.6710907016282664E-3</v>
      </c>
      <c r="AQ329" s="7">
        <f t="shared" si="357"/>
        <v>1.5158901150528943E-3</v>
      </c>
      <c r="AR329" s="1">
        <f t="shared" si="361"/>
        <v>51550.639439409228</v>
      </c>
      <c r="AS329" s="1">
        <f t="shared" si="362"/>
        <v>51769.667266025142</v>
      </c>
      <c r="AT329" s="1">
        <f t="shared" si="363"/>
        <v>25976.312292759158</v>
      </c>
      <c r="AU329" s="1">
        <f t="shared" si="318"/>
        <v>10310.127887881847</v>
      </c>
      <c r="AV329" s="1">
        <f t="shared" si="319"/>
        <v>10353.933453205029</v>
      </c>
      <c r="AW329" s="1">
        <f t="shared" si="320"/>
        <v>5195.2624585518315</v>
      </c>
      <c r="AX329">
        <v>0.05</v>
      </c>
      <c r="AY329">
        <v>0.05</v>
      </c>
      <c r="AZ329">
        <v>0.05</v>
      </c>
      <c r="BA329">
        <f t="shared" si="364"/>
        <v>0.05</v>
      </c>
      <c r="BB329">
        <f t="shared" si="370"/>
        <v>2.5000000000000006E-4</v>
      </c>
      <c r="BC329">
        <f t="shared" si="365"/>
        <v>2.5000000000000006E-4</v>
      </c>
      <c r="BD329">
        <f t="shared" si="366"/>
        <v>2.5000000000000006E-4</v>
      </c>
      <c r="BE329">
        <f t="shared" si="367"/>
        <v>12.88765985985231</v>
      </c>
      <c r="BF329">
        <f t="shared" si="368"/>
        <v>12.942416816506288</v>
      </c>
      <c r="BG329">
        <f t="shared" si="369"/>
        <v>6.4940780731897911</v>
      </c>
      <c r="BH329">
        <f t="shared" si="371"/>
        <v>1819.0664911500535</v>
      </c>
      <c r="BI329">
        <f t="shared" si="372"/>
        <v>157.26202726778445</v>
      </c>
      <c r="BJ329">
        <f t="shared" si="373"/>
        <v>6.8280378505778661</v>
      </c>
      <c r="BK329" s="7">
        <f t="shared" si="374"/>
        <v>2.2755617318329063E-2</v>
      </c>
      <c r="BL329" s="8">
        <f>BL$3*temperature!$I439+BL$4*temperature!$I439^2+BL$5*temperature!$I439^6</f>
        <v>-82.954493578501328</v>
      </c>
      <c r="BM329" s="8">
        <f>BM$3*temperature!$I439+BM$4*temperature!$I439^2+BM$5*temperature!$I439^6</f>
        <v>-66.963426052856732</v>
      </c>
      <c r="BN329" s="8">
        <f>BN$3*temperature!$I439+BN$4*temperature!$I439^2+BN$5*temperature!$I439^6</f>
        <v>-54.601060962586153</v>
      </c>
      <c r="BO329" s="8"/>
      <c r="BP329" s="8"/>
      <c r="BQ329" s="8"/>
    </row>
    <row r="330" spans="1:69" x14ac:dyDescent="0.3">
      <c r="A330">
        <f t="shared" si="321"/>
        <v>2284</v>
      </c>
      <c r="B330" s="4">
        <f t="shared" si="322"/>
        <v>1165.405728564695</v>
      </c>
      <c r="C330" s="4">
        <f t="shared" si="323"/>
        <v>2964.1701764681275</v>
      </c>
      <c r="D330" s="4">
        <f t="shared" si="324"/>
        <v>4369.9571524084813</v>
      </c>
      <c r="E330" s="11">
        <f t="shared" si="325"/>
        <v>3.2351604242925876E-9</v>
      </c>
      <c r="F330" s="11">
        <f t="shared" si="326"/>
        <v>6.3734829710936477E-9</v>
      </c>
      <c r="G330" s="11">
        <f t="shared" si="327"/>
        <v>1.3011238767069864E-8</v>
      </c>
      <c r="H330" s="4">
        <f t="shared" si="328"/>
        <v>50858.053073687202</v>
      </c>
      <c r="I330" s="4">
        <f t="shared" si="329"/>
        <v>51562.438607015269</v>
      </c>
      <c r="J330" s="4">
        <f t="shared" si="330"/>
        <v>25936.345419516852</v>
      </c>
      <c r="K330" s="4">
        <f t="shared" si="331"/>
        <v>43639.782976117342</v>
      </c>
      <c r="L330" s="4">
        <f t="shared" si="332"/>
        <v>17395.235609735817</v>
      </c>
      <c r="M330" s="4">
        <f t="shared" si="333"/>
        <v>5935.1486787970352</v>
      </c>
      <c r="N330" s="11">
        <f t="shared" si="334"/>
        <v>-1.3435071568220214E-2</v>
      </c>
      <c r="O330" s="11">
        <f t="shared" si="335"/>
        <v>-4.0029036033267795E-3</v>
      </c>
      <c r="P330" s="11">
        <f t="shared" si="336"/>
        <v>-1.5386021793948323E-3</v>
      </c>
      <c r="Q330" s="4">
        <f t="shared" si="337"/>
        <v>371.76081703213072</v>
      </c>
      <c r="R330" s="4">
        <f t="shared" si="338"/>
        <v>1075.7822689528359</v>
      </c>
      <c r="S330" s="4">
        <f t="shared" si="339"/>
        <v>1165.6779200543297</v>
      </c>
      <c r="T330" s="4">
        <f t="shared" si="340"/>
        <v>7.3097728789085581</v>
      </c>
      <c r="U330" s="4">
        <f t="shared" si="341"/>
        <v>20.863680966525727</v>
      </c>
      <c r="V330" s="4">
        <f t="shared" si="342"/>
        <v>44.943799953295191</v>
      </c>
      <c r="W330" s="11">
        <f t="shared" si="343"/>
        <v>-1.0734613539272964E-2</v>
      </c>
      <c r="X330" s="11">
        <f t="shared" si="344"/>
        <v>-1.217998157191269E-2</v>
      </c>
      <c r="Y330" s="11">
        <f t="shared" si="345"/>
        <v>-9.7425357312937999E-3</v>
      </c>
      <c r="Z330" s="4">
        <f t="shared" si="358"/>
        <v>275.49172536191946</v>
      </c>
      <c r="AA330" s="4">
        <f t="shared" si="359"/>
        <v>3239.8304045350919</v>
      </c>
      <c r="AB330" s="4">
        <f t="shared" si="360"/>
        <v>37983.671400838059</v>
      </c>
      <c r="AC330" s="12">
        <f t="shared" si="346"/>
        <v>0.7613070078261428</v>
      </c>
      <c r="AD330" s="12">
        <f t="shared" si="347"/>
        <v>3.1189627475824149</v>
      </c>
      <c r="AE330" s="12">
        <f t="shared" si="348"/>
        <v>33.913621899081477</v>
      </c>
      <c r="AF330" s="11">
        <f t="shared" si="349"/>
        <v>-4.0504037456468023E-3</v>
      </c>
      <c r="AG330" s="11">
        <f t="shared" si="350"/>
        <v>2.9673830763510267E-4</v>
      </c>
      <c r="AH330" s="11">
        <f t="shared" si="351"/>
        <v>9.7937136394747881E-3</v>
      </c>
      <c r="AI330" s="1">
        <f t="shared" si="315"/>
        <v>116226.21145662271</v>
      </c>
      <c r="AJ330" s="1">
        <f t="shared" si="316"/>
        <v>107268.46589529583</v>
      </c>
      <c r="AK330" s="1">
        <f t="shared" si="317"/>
        <v>52640.907216262829</v>
      </c>
      <c r="AL330" s="10">
        <f t="shared" si="352"/>
        <v>102.12797428936985</v>
      </c>
      <c r="AM330" s="10">
        <f t="shared" si="353"/>
        <v>25.706934843001196</v>
      </c>
      <c r="AN330" s="10">
        <f t="shared" si="354"/>
        <v>7.9516248488580468</v>
      </c>
      <c r="AO330" s="7">
        <f t="shared" si="355"/>
        <v>1.3132747351353052E-3</v>
      </c>
      <c r="AP330" s="7">
        <f t="shared" si="356"/>
        <v>1.6543797946119837E-3</v>
      </c>
      <c r="AQ330" s="7">
        <f t="shared" si="357"/>
        <v>1.5007312139023654E-3</v>
      </c>
      <c r="AR330" s="1">
        <f t="shared" si="361"/>
        <v>50858.053073687202</v>
      </c>
      <c r="AS330" s="1">
        <f t="shared" si="362"/>
        <v>51562.438607015269</v>
      </c>
      <c r="AT330" s="1">
        <f t="shared" si="363"/>
        <v>25936.345419516852</v>
      </c>
      <c r="AU330" s="1">
        <f t="shared" si="318"/>
        <v>10171.610614737441</v>
      </c>
      <c r="AV330" s="1">
        <f t="shared" si="319"/>
        <v>10312.487721403055</v>
      </c>
      <c r="AW330" s="1">
        <f t="shared" si="320"/>
        <v>5187.2690839033712</v>
      </c>
      <c r="AX330">
        <v>0.05</v>
      </c>
      <c r="AY330">
        <v>0.05</v>
      </c>
      <c r="AZ330">
        <v>0.05</v>
      </c>
      <c r="BA330">
        <f t="shared" si="364"/>
        <v>0.05</v>
      </c>
      <c r="BB330">
        <f t="shared" si="370"/>
        <v>2.5000000000000006E-4</v>
      </c>
      <c r="BC330">
        <f t="shared" si="365"/>
        <v>2.5000000000000006E-4</v>
      </c>
      <c r="BD330">
        <f t="shared" si="366"/>
        <v>2.5000000000000006E-4</v>
      </c>
      <c r="BE330">
        <f t="shared" si="367"/>
        <v>12.714513268421804</v>
      </c>
      <c r="BF330">
        <f t="shared" si="368"/>
        <v>12.89060965175382</v>
      </c>
      <c r="BG330">
        <f t="shared" si="369"/>
        <v>6.4840863548792145</v>
      </c>
      <c r="BH330">
        <f t="shared" si="371"/>
        <v>1846.0827818648231</v>
      </c>
      <c r="BI330">
        <f t="shared" si="372"/>
        <v>159.15165971292367</v>
      </c>
      <c r="BJ330">
        <f t="shared" si="373"/>
        <v>6.8282881730449594</v>
      </c>
      <c r="BK330" s="7">
        <f t="shared" si="374"/>
        <v>2.2731572517893012E-2</v>
      </c>
      <c r="BL330" s="8">
        <f>BL$3*temperature!$I440+BL$4*temperature!$I440^2+BL$5*temperature!$I440^6</f>
        <v>-83.164639205033097</v>
      </c>
      <c r="BM330" s="8">
        <f>BM$3*temperature!$I440+BM$4*temperature!$I440^2+BM$5*temperature!$I440^6</f>
        <v>-67.124364564368705</v>
      </c>
      <c r="BN330" s="8">
        <f>BN$3*temperature!$I440+BN$4*temperature!$I440^2+BN$5*temperature!$I440^6</f>
        <v>-54.725206103215143</v>
      </c>
      <c r="BO330" s="8"/>
      <c r="BP330" s="8"/>
      <c r="BQ330" s="8"/>
    </row>
    <row r="331" spans="1:69" x14ac:dyDescent="0.3">
      <c r="A331">
        <f t="shared" si="321"/>
        <v>2285</v>
      </c>
      <c r="B331" s="4">
        <f t="shared" si="322"/>
        <v>1165.4057321464559</v>
      </c>
      <c r="C331" s="4">
        <f t="shared" si="323"/>
        <v>2964.1701944156111</v>
      </c>
      <c r="D331" s="4">
        <f t="shared" si="324"/>
        <v>4369.9572064241102</v>
      </c>
      <c r="E331" s="11">
        <f t="shared" si="325"/>
        <v>3.0734024030779582E-9</v>
      </c>
      <c r="F331" s="11">
        <f t="shared" si="326"/>
        <v>6.0548088225389649E-9</v>
      </c>
      <c r="G331" s="11">
        <f t="shared" si="327"/>
        <v>1.2360676828716369E-8</v>
      </c>
      <c r="H331" s="4">
        <f t="shared" si="328"/>
        <v>50169.221554634838</v>
      </c>
      <c r="I331" s="4">
        <f t="shared" si="329"/>
        <v>51355.332491613372</v>
      </c>
      <c r="J331" s="4">
        <f t="shared" si="330"/>
        <v>25896.246507921831</v>
      </c>
      <c r="K331" s="4">
        <f t="shared" si="331"/>
        <v>43048.717001101984</v>
      </c>
      <c r="L331" s="4">
        <f t="shared" si="332"/>
        <v>17325.36565827595</v>
      </c>
      <c r="M331" s="4">
        <f t="shared" si="333"/>
        <v>5925.9725632673772</v>
      </c>
      <c r="N331" s="11">
        <f t="shared" si="334"/>
        <v>-1.3544200605645318E-2</v>
      </c>
      <c r="O331" s="11">
        <f t="shared" si="335"/>
        <v>-4.0166142630894131E-3</v>
      </c>
      <c r="P331" s="11">
        <f t="shared" si="336"/>
        <v>-1.5460632961797893E-3</v>
      </c>
      <c r="Q331" s="4">
        <f t="shared" si="337"/>
        <v>362.7889573232311</v>
      </c>
      <c r="R331" s="4">
        <f t="shared" si="338"/>
        <v>1058.4108944742914</v>
      </c>
      <c r="S331" s="4">
        <f t="shared" si="339"/>
        <v>1152.5366217791077</v>
      </c>
      <c r="T331" s="4">
        <f t="shared" si="340"/>
        <v>7.2313052919936158</v>
      </c>
      <c r="U331" s="4">
        <f t="shared" si="341"/>
        <v>20.609561716831177</v>
      </c>
      <c r="V331" s="4">
        <f t="shared" si="342"/>
        <v>44.505933376350093</v>
      </c>
      <c r="W331" s="11">
        <f t="shared" si="343"/>
        <v>-1.0734613539272964E-2</v>
      </c>
      <c r="X331" s="11">
        <f t="shared" si="344"/>
        <v>-1.217998157191269E-2</v>
      </c>
      <c r="Y331" s="11">
        <f t="shared" si="345"/>
        <v>-9.7425357312937999E-3</v>
      </c>
      <c r="Z331" s="4">
        <f t="shared" si="358"/>
        <v>267.7838656399876</v>
      </c>
      <c r="AA331" s="4">
        <f t="shared" si="359"/>
        <v>3188.50445104351</v>
      </c>
      <c r="AB331" s="4">
        <f t="shared" si="360"/>
        <v>37923.552409858217</v>
      </c>
      <c r="AC331" s="12">
        <f t="shared" si="346"/>
        <v>0.75822340707005664</v>
      </c>
      <c r="AD331" s="12">
        <f t="shared" si="347"/>
        <v>3.1198882633097096</v>
      </c>
      <c r="AE331" s="12">
        <f t="shared" si="348"/>
        <v>34.245762200438499</v>
      </c>
      <c r="AF331" s="11">
        <f t="shared" si="349"/>
        <v>-4.0504037456468023E-3</v>
      </c>
      <c r="AG331" s="11">
        <f t="shared" si="350"/>
        <v>2.9673830763510267E-4</v>
      </c>
      <c r="AH331" s="11">
        <f t="shared" si="351"/>
        <v>9.7937136394747881E-3</v>
      </c>
      <c r="AI331" s="1">
        <f t="shared" si="315"/>
        <v>114775.20092569788</v>
      </c>
      <c r="AJ331" s="1">
        <f t="shared" si="316"/>
        <v>106854.1070271693</v>
      </c>
      <c r="AK331" s="1">
        <f t="shared" si="317"/>
        <v>52564.085578539918</v>
      </c>
      <c r="AL331" s="10">
        <f t="shared" si="352"/>
        <v>102.26075515687079</v>
      </c>
      <c r="AM331" s="10">
        <f t="shared" si="353"/>
        <v>25.749038586251004</v>
      </c>
      <c r="AN331" s="10">
        <f t="shared" si="354"/>
        <v>7.9634387679538507</v>
      </c>
      <c r="AO331" s="7">
        <f t="shared" si="355"/>
        <v>1.3001419877839522E-3</v>
      </c>
      <c r="AP331" s="7">
        <f t="shared" si="356"/>
        <v>1.6378359966658638E-3</v>
      </c>
      <c r="AQ331" s="7">
        <f t="shared" si="357"/>
        <v>1.4857239017633417E-3</v>
      </c>
      <c r="AR331" s="1">
        <f t="shared" si="361"/>
        <v>50169.221554634838</v>
      </c>
      <c r="AS331" s="1">
        <f t="shared" si="362"/>
        <v>51355.332491613372</v>
      </c>
      <c r="AT331" s="1">
        <f t="shared" si="363"/>
        <v>25896.246507921831</v>
      </c>
      <c r="AU331" s="1">
        <f t="shared" si="318"/>
        <v>10033.844310926968</v>
      </c>
      <c r="AV331" s="1">
        <f t="shared" si="319"/>
        <v>10271.066498322674</v>
      </c>
      <c r="AW331" s="1">
        <f t="shared" si="320"/>
        <v>5179.2493015843665</v>
      </c>
      <c r="AX331">
        <v>0.05</v>
      </c>
      <c r="AY331">
        <v>0.05</v>
      </c>
      <c r="AZ331">
        <v>0.05</v>
      </c>
      <c r="BA331">
        <f t="shared" si="364"/>
        <v>0.05</v>
      </c>
      <c r="BB331">
        <f t="shared" si="370"/>
        <v>2.5000000000000006E-4</v>
      </c>
      <c r="BC331">
        <f t="shared" si="365"/>
        <v>2.5000000000000006E-4</v>
      </c>
      <c r="BD331">
        <f t="shared" si="366"/>
        <v>2.5000000000000006E-4</v>
      </c>
      <c r="BE331">
        <f t="shared" si="367"/>
        <v>12.542305388658713</v>
      </c>
      <c r="BF331">
        <f t="shared" si="368"/>
        <v>12.838833122903345</v>
      </c>
      <c r="BG331">
        <f t="shared" si="369"/>
        <v>6.4740616269804594</v>
      </c>
      <c r="BH331">
        <f t="shared" si="371"/>
        <v>1873.4968006654688</v>
      </c>
      <c r="BI331">
        <f t="shared" si="372"/>
        <v>161.06401380373231</v>
      </c>
      <c r="BJ331">
        <f t="shared" si="373"/>
        <v>6.8285392222881827</v>
      </c>
      <c r="BK331" s="7">
        <f t="shared" si="374"/>
        <v>2.2707535494584791E-2</v>
      </c>
      <c r="BL331" s="8">
        <f>BL$3*temperature!$I441+BL$4*temperature!$I441^2+BL$5*temperature!$I441^6</f>
        <v>-83.373527447108387</v>
      </c>
      <c r="BM331" s="8">
        <f>BM$3*temperature!$I441+BM$4*temperature!$I441^2+BM$5*temperature!$I441^6</f>
        <v>-67.284333292608935</v>
      </c>
      <c r="BN331" s="8">
        <f>BN$3*temperature!$I441+BN$4*temperature!$I441^2+BN$5*temperature!$I441^6</f>
        <v>-54.848597312974299</v>
      </c>
      <c r="BO331" s="8"/>
      <c r="BP331" s="8"/>
      <c r="BQ331" s="8"/>
    </row>
    <row r="332" spans="1:69" x14ac:dyDescent="0.3">
      <c r="A332">
        <f t="shared" si="321"/>
        <v>2286</v>
      </c>
      <c r="B332" s="4">
        <f t="shared" si="322"/>
        <v>1165.4057355491286</v>
      </c>
      <c r="C332" s="4">
        <f t="shared" si="323"/>
        <v>2964.170211465721</v>
      </c>
      <c r="D332" s="4">
        <f t="shared" si="324"/>
        <v>4369.9572577389581</v>
      </c>
      <c r="E332" s="11">
        <f t="shared" si="325"/>
        <v>2.9197322829240603E-9</v>
      </c>
      <c r="F332" s="11">
        <f t="shared" si="326"/>
        <v>5.7520683814120161E-9</v>
      </c>
      <c r="G332" s="11">
        <f t="shared" si="327"/>
        <v>1.174264298728055E-8</v>
      </c>
      <c r="H332" s="4">
        <f t="shared" si="328"/>
        <v>49484.149852249669</v>
      </c>
      <c r="I332" s="4">
        <f t="shared" si="329"/>
        <v>51148.359167366216</v>
      </c>
      <c r="J332" s="4">
        <f t="shared" si="330"/>
        <v>25856.019048618924</v>
      </c>
      <c r="K332" s="4">
        <f t="shared" si="331"/>
        <v>42460.87722310135</v>
      </c>
      <c r="L332" s="4">
        <f t="shared" si="332"/>
        <v>17255.540511647749</v>
      </c>
      <c r="M332" s="4">
        <f t="shared" si="333"/>
        <v>5916.7670353821686</v>
      </c>
      <c r="N332" s="11">
        <f t="shared" si="334"/>
        <v>-1.3655221780142446E-2</v>
      </c>
      <c r="O332" s="11">
        <f t="shared" si="335"/>
        <v>-4.0302264324705295E-3</v>
      </c>
      <c r="P332" s="11">
        <f t="shared" si="336"/>
        <v>-1.5534206051289745E-3</v>
      </c>
      <c r="Q332" s="4">
        <f t="shared" si="337"/>
        <v>353.99377431748468</v>
      </c>
      <c r="R332" s="4">
        <f t="shared" si="338"/>
        <v>1041.3057950729735</v>
      </c>
      <c r="S332" s="4">
        <f t="shared" si="339"/>
        <v>1139.5350745885128</v>
      </c>
      <c r="T332" s="4">
        <f t="shared" si="340"/>
        <v>7.1536800242995646</v>
      </c>
      <c r="U332" s="4">
        <f t="shared" si="341"/>
        <v>20.358537634914978</v>
      </c>
      <c r="V332" s="4">
        <f t="shared" si="342"/>
        <v>44.07233273017642</v>
      </c>
      <c r="W332" s="11">
        <f t="shared" si="343"/>
        <v>-1.0734613539272964E-2</v>
      </c>
      <c r="X332" s="11">
        <f t="shared" si="344"/>
        <v>-1.217998157191269E-2</v>
      </c>
      <c r="Y332" s="11">
        <f t="shared" si="345"/>
        <v>-9.7425357312937999E-3</v>
      </c>
      <c r="Z332" s="4">
        <f t="shared" si="358"/>
        <v>260.26286843072796</v>
      </c>
      <c r="AA332" s="4">
        <f t="shared" si="359"/>
        <v>3137.9484143341547</v>
      </c>
      <c r="AB332" s="4">
        <f t="shared" si="360"/>
        <v>37863.245608569327</v>
      </c>
      <c r="AC332" s="12">
        <f t="shared" si="346"/>
        <v>0.75515229614202306</v>
      </c>
      <c r="AD332" s="12">
        <f t="shared" si="347"/>
        <v>3.1208140536729747</v>
      </c>
      <c r="AE332" s="12">
        <f t="shared" si="348"/>
        <v>34.581155388795146</v>
      </c>
      <c r="AF332" s="11">
        <f t="shared" si="349"/>
        <v>-4.0504037456468023E-3</v>
      </c>
      <c r="AG332" s="11">
        <f t="shared" si="350"/>
        <v>2.9673830763510267E-4</v>
      </c>
      <c r="AH332" s="11">
        <f t="shared" si="351"/>
        <v>9.7937136394747881E-3</v>
      </c>
      <c r="AI332" s="1">
        <f t="shared" si="315"/>
        <v>113331.52514405506</v>
      </c>
      <c r="AJ332" s="1">
        <f t="shared" si="316"/>
        <v>106439.76282277505</v>
      </c>
      <c r="AK332" s="1">
        <f t="shared" si="317"/>
        <v>52486.926322270294</v>
      </c>
      <c r="AL332" s="10">
        <f t="shared" si="352"/>
        <v>102.3923791233379</v>
      </c>
      <c r="AM332" s="10">
        <f t="shared" si="353"/>
        <v>25.790789561504344</v>
      </c>
      <c r="AN332" s="10">
        <f t="shared" si="354"/>
        <v>7.9751519245584506</v>
      </c>
      <c r="AO332" s="7">
        <f t="shared" si="355"/>
        <v>1.2871405679061127E-3</v>
      </c>
      <c r="AP332" s="7">
        <f t="shared" si="356"/>
        <v>1.6214576366992051E-3</v>
      </c>
      <c r="AQ332" s="7">
        <f t="shared" si="357"/>
        <v>1.4708666627457083E-3</v>
      </c>
      <c r="AR332" s="1">
        <f t="shared" si="361"/>
        <v>49484.149852249669</v>
      </c>
      <c r="AS332" s="1">
        <f t="shared" si="362"/>
        <v>51148.359167366216</v>
      </c>
      <c r="AT332" s="1">
        <f t="shared" si="363"/>
        <v>25856.019048618924</v>
      </c>
      <c r="AU332" s="1">
        <f t="shared" si="318"/>
        <v>9896.829970449935</v>
      </c>
      <c r="AV332" s="1">
        <f t="shared" si="319"/>
        <v>10229.671833473243</v>
      </c>
      <c r="AW332" s="1">
        <f t="shared" si="320"/>
        <v>5171.2038097237855</v>
      </c>
      <c r="AX332">
        <v>0.05</v>
      </c>
      <c r="AY332">
        <v>0.05</v>
      </c>
      <c r="AZ332">
        <v>0.05</v>
      </c>
      <c r="BA332">
        <f t="shared" si="364"/>
        <v>0.05</v>
      </c>
      <c r="BB332">
        <f t="shared" si="370"/>
        <v>2.5000000000000006E-4</v>
      </c>
      <c r="BC332">
        <f t="shared" si="365"/>
        <v>2.5000000000000006E-4</v>
      </c>
      <c r="BD332">
        <f t="shared" si="366"/>
        <v>2.5000000000000006E-4</v>
      </c>
      <c r="BE332">
        <f t="shared" si="367"/>
        <v>12.37103746306242</v>
      </c>
      <c r="BF332">
        <f t="shared" si="368"/>
        <v>12.787089791841558</v>
      </c>
      <c r="BG332">
        <f t="shared" si="369"/>
        <v>6.4640047621547323</v>
      </c>
      <c r="BH332">
        <f t="shared" si="371"/>
        <v>1901.3142424279579</v>
      </c>
      <c r="BI332">
        <f t="shared" si="372"/>
        <v>162.999362684614</v>
      </c>
      <c r="BJ332">
        <f t="shared" si="373"/>
        <v>6.8287909905872182</v>
      </c>
      <c r="BK332" s="7">
        <f t="shared" si="374"/>
        <v>2.2683505754840433E-2</v>
      </c>
      <c r="BL332" s="8">
        <f>BL$3*temperature!$I442+BL$4*temperature!$I442^2+BL$5*temperature!$I442^6</f>
        <v>-83.581170476325127</v>
      </c>
      <c r="BM332" s="8">
        <f>BM$3*temperature!$I442+BM$4*temperature!$I442^2+BM$5*temperature!$I442^6</f>
        <v>-67.443341705225464</v>
      </c>
      <c r="BN332" s="8">
        <f>BN$3*temperature!$I442+BN$4*temperature!$I442^2+BN$5*temperature!$I442^6</f>
        <v>-54.971242020446333</v>
      </c>
      <c r="BO332" s="8"/>
      <c r="BP332" s="8"/>
      <c r="BQ332" s="8"/>
    </row>
    <row r="333" spans="1:69" x14ac:dyDescent="0.3">
      <c r="A333">
        <f t="shared" si="321"/>
        <v>2287</v>
      </c>
      <c r="B333" s="4">
        <f t="shared" si="322"/>
        <v>1165.4057387816677</v>
      </c>
      <c r="C333" s="4">
        <f t="shared" si="323"/>
        <v>2964.170227663325</v>
      </c>
      <c r="D333" s="4">
        <f t="shared" si="324"/>
        <v>4369.9573064880633</v>
      </c>
      <c r="E333" s="11">
        <f t="shared" si="325"/>
        <v>2.773745668777857E-9</v>
      </c>
      <c r="F333" s="11">
        <f t="shared" si="326"/>
        <v>5.4644649623414151E-9</v>
      </c>
      <c r="G333" s="11">
        <f t="shared" si="327"/>
        <v>1.1155510837916522E-8</v>
      </c>
      <c r="H333" s="4">
        <f t="shared" si="328"/>
        <v>48802.842695569365</v>
      </c>
      <c r="I333" s="4">
        <f t="shared" si="329"/>
        <v>50941.528695089022</v>
      </c>
      <c r="J333" s="4">
        <f t="shared" si="330"/>
        <v>25815.666488732655</v>
      </c>
      <c r="K333" s="4">
        <f t="shared" si="331"/>
        <v>41876.267699340984</v>
      </c>
      <c r="L333" s="4">
        <f t="shared" si="332"/>
        <v>17185.763563669068</v>
      </c>
      <c r="M333" s="4">
        <f t="shared" si="333"/>
        <v>5907.5328837662119</v>
      </c>
      <c r="N333" s="11">
        <f t="shared" si="334"/>
        <v>-1.3768192321808703E-2</v>
      </c>
      <c r="O333" s="11">
        <f t="shared" si="335"/>
        <v>-4.043741656865496E-3</v>
      </c>
      <c r="P333" s="11">
        <f t="shared" si="336"/>
        <v>-1.5606752067026664E-3</v>
      </c>
      <c r="Q333" s="4">
        <f t="shared" si="337"/>
        <v>345.37225349038721</v>
      </c>
      <c r="R333" s="4">
        <f t="shared" si="338"/>
        <v>1024.4632307760785</v>
      </c>
      <c r="S333" s="4">
        <f t="shared" si="339"/>
        <v>1126.672008393356</v>
      </c>
      <c r="T333" s="4">
        <f t="shared" si="340"/>
        <v>7.0768880338550924</v>
      </c>
      <c r="U333" s="4">
        <f t="shared" si="341"/>
        <v>20.110571021690621</v>
      </c>
      <c r="V333" s="4">
        <f t="shared" si="342"/>
        <v>43.642956453791207</v>
      </c>
      <c r="W333" s="11">
        <f t="shared" si="343"/>
        <v>-1.0734613539272964E-2</v>
      </c>
      <c r="X333" s="11">
        <f t="shared" si="344"/>
        <v>-1.217998157191269E-2</v>
      </c>
      <c r="Y333" s="11">
        <f t="shared" si="345"/>
        <v>-9.7425357312937999E-3</v>
      </c>
      <c r="Z333" s="4">
        <f t="shared" si="358"/>
        <v>252.9246377222884</v>
      </c>
      <c r="AA333" s="4">
        <f t="shared" si="359"/>
        <v>3088.1517725515246</v>
      </c>
      <c r="AB333" s="4">
        <f t="shared" si="360"/>
        <v>37802.756125738306</v>
      </c>
      <c r="AC333" s="12">
        <f t="shared" si="346"/>
        <v>0.75209362445319561</v>
      </c>
      <c r="AD333" s="12">
        <f t="shared" si="347"/>
        <v>3.1217401187537055</v>
      </c>
      <c r="AE333" s="12">
        <f t="shared" si="348"/>
        <v>34.919833321995185</v>
      </c>
      <c r="AF333" s="11">
        <f t="shared" si="349"/>
        <v>-4.0504037456468023E-3</v>
      </c>
      <c r="AG333" s="11">
        <f t="shared" si="350"/>
        <v>2.9673830763510267E-4</v>
      </c>
      <c r="AH333" s="11">
        <f t="shared" si="351"/>
        <v>9.7937136394747881E-3</v>
      </c>
      <c r="AI333" s="1">
        <f t="shared" si="315"/>
        <v>111895.2026000995</v>
      </c>
      <c r="AJ333" s="1">
        <f t="shared" si="316"/>
        <v>106025.45837397079</v>
      </c>
      <c r="AK333" s="1">
        <f t="shared" si="317"/>
        <v>52409.437499767053</v>
      </c>
      <c r="AL333" s="10">
        <f t="shared" si="352"/>
        <v>102.52285457450182</v>
      </c>
      <c r="AM333" s="10">
        <f t="shared" si="353"/>
        <v>25.832190047468437</v>
      </c>
      <c r="AN333" s="10">
        <f t="shared" si="354"/>
        <v>7.9867650058036546</v>
      </c>
      <c r="AO333" s="7">
        <f t="shared" si="355"/>
        <v>1.2742691622270516E-3</v>
      </c>
      <c r="AP333" s="7">
        <f t="shared" si="356"/>
        <v>1.6052430603322131E-3</v>
      </c>
      <c r="AQ333" s="7">
        <f t="shared" si="357"/>
        <v>1.4561579961182513E-3</v>
      </c>
      <c r="AR333" s="1">
        <f t="shared" si="361"/>
        <v>48802.842695569365</v>
      </c>
      <c r="AS333" s="1">
        <f t="shared" si="362"/>
        <v>50941.528695089022</v>
      </c>
      <c r="AT333" s="1">
        <f t="shared" si="363"/>
        <v>25815.666488732655</v>
      </c>
      <c r="AU333" s="1">
        <f t="shared" si="318"/>
        <v>9760.5685391138741</v>
      </c>
      <c r="AV333" s="1">
        <f t="shared" si="319"/>
        <v>10188.305739017806</v>
      </c>
      <c r="AW333" s="1">
        <f t="shared" si="320"/>
        <v>5163.1332977465318</v>
      </c>
      <c r="AX333">
        <v>0.05</v>
      </c>
      <c r="AY333">
        <v>0.05</v>
      </c>
      <c r="AZ333">
        <v>0.05</v>
      </c>
      <c r="BA333">
        <f t="shared" si="364"/>
        <v>5.000000000000001E-2</v>
      </c>
      <c r="BB333">
        <f t="shared" si="370"/>
        <v>2.5000000000000006E-4</v>
      </c>
      <c r="BC333">
        <f t="shared" si="365"/>
        <v>2.5000000000000006E-4</v>
      </c>
      <c r="BD333">
        <f t="shared" si="366"/>
        <v>2.5000000000000006E-4</v>
      </c>
      <c r="BE333">
        <f t="shared" si="367"/>
        <v>12.200710673892344</v>
      </c>
      <c r="BF333">
        <f t="shared" si="368"/>
        <v>12.735382173772258</v>
      </c>
      <c r="BG333">
        <f t="shared" si="369"/>
        <v>6.453916622183165</v>
      </c>
      <c r="BH333">
        <f t="shared" si="371"/>
        <v>1929.5408756957463</v>
      </c>
      <c r="BI333">
        <f t="shared" si="372"/>
        <v>164.95798279046238</v>
      </c>
      <c r="BJ333">
        <f t="shared" si="373"/>
        <v>6.8290434704986653</v>
      </c>
      <c r="BK333" s="7">
        <f t="shared" si="374"/>
        <v>2.2659482957013338E-2</v>
      </c>
      <c r="BL333" s="8">
        <f>BL$3*temperature!$I443+BL$4*temperature!$I443^2+BL$5*temperature!$I443^6</f>
        <v>-83.787580305320489</v>
      </c>
      <c r="BM333" s="8">
        <f>BM$3*temperature!$I443+BM$4*temperature!$I443^2+BM$5*temperature!$I443^6</f>
        <v>-67.601399144835668</v>
      </c>
      <c r="BN333" s="8">
        <f>BN$3*temperature!$I443+BN$4*temperature!$I443^2+BN$5*temperature!$I443^6</f>
        <v>-55.093147554942398</v>
      </c>
      <c r="BO333" s="8"/>
      <c r="BP333" s="8"/>
      <c r="BQ333" s="8"/>
    </row>
    <row r="334" spans="1:69" x14ac:dyDescent="0.3">
      <c r="A334">
        <f t="shared" si="321"/>
        <v>2288</v>
      </c>
      <c r="B334" s="4">
        <f t="shared" si="322"/>
        <v>1165.4057418525799</v>
      </c>
      <c r="C334" s="4">
        <f t="shared" si="323"/>
        <v>2964.1702430510491</v>
      </c>
      <c r="D334" s="4">
        <f t="shared" si="324"/>
        <v>4369.9573527997145</v>
      </c>
      <c r="E334" s="11">
        <f t="shared" si="325"/>
        <v>2.6350583853389641E-9</v>
      </c>
      <c r="F334" s="11">
        <f t="shared" si="326"/>
        <v>5.1912417142243443E-9</v>
      </c>
      <c r="G334" s="11">
        <f t="shared" si="327"/>
        <v>1.0597735296020695E-8</v>
      </c>
      <c r="H334" s="4">
        <f t="shared" si="328"/>
        <v>48125.304589074323</v>
      </c>
      <c r="I334" s="4">
        <f t="shared" si="329"/>
        <v>50734.850953684123</v>
      </c>
      <c r="J334" s="4">
        <f t="shared" si="330"/>
        <v>25775.192232942205</v>
      </c>
      <c r="K334" s="4">
        <f t="shared" si="331"/>
        <v>41294.89229439717</v>
      </c>
      <c r="L334" s="4">
        <f t="shared" si="332"/>
        <v>17116.038146804363</v>
      </c>
      <c r="M334" s="4">
        <f t="shared" si="333"/>
        <v>5898.2708873414358</v>
      </c>
      <c r="N334" s="11">
        <f t="shared" si="334"/>
        <v>-1.3883171468811795E-2</v>
      </c>
      <c r="O334" s="11">
        <f t="shared" si="335"/>
        <v>-4.0571614177274951E-3</v>
      </c>
      <c r="P334" s="11">
        <f t="shared" si="336"/>
        <v>-1.56782816228207E-3</v>
      </c>
      <c r="Q334" s="4">
        <f t="shared" si="337"/>
        <v>336.92142548687127</v>
      </c>
      <c r="R334" s="4">
        <f t="shared" si="338"/>
        <v>1007.8795050725003</v>
      </c>
      <c r="S334" s="4">
        <f t="shared" si="339"/>
        <v>1113.9461592839521</v>
      </c>
      <c r="T334" s="4">
        <f t="shared" si="340"/>
        <v>7.0009203757509528</v>
      </c>
      <c r="U334" s="4">
        <f t="shared" si="341"/>
        <v>19.865624637245787</v>
      </c>
      <c r="V334" s="4">
        <f t="shared" si="342"/>
        <v>43.217763391120847</v>
      </c>
      <c r="W334" s="11">
        <f t="shared" si="343"/>
        <v>-1.0734613539272964E-2</v>
      </c>
      <c r="X334" s="11">
        <f t="shared" si="344"/>
        <v>-1.217998157191269E-2</v>
      </c>
      <c r="Y334" s="11">
        <f t="shared" si="345"/>
        <v>-9.7425357312937999E-3</v>
      </c>
      <c r="Z334" s="4">
        <f t="shared" si="358"/>
        <v>245.76515992884882</v>
      </c>
      <c r="AA334" s="4">
        <f t="shared" si="359"/>
        <v>3039.1041204053058</v>
      </c>
      <c r="AB334" s="4">
        <f t="shared" si="360"/>
        <v>37742.089025600733</v>
      </c>
      <c r="AC334" s="12">
        <f t="shared" si="346"/>
        <v>0.74904734161963327</v>
      </c>
      <c r="AD334" s="12">
        <f t="shared" si="347"/>
        <v>3.1226664586334212</v>
      </c>
      <c r="AE334" s="12">
        <f t="shared" si="348"/>
        <v>35.261828169888993</v>
      </c>
      <c r="AF334" s="11">
        <f t="shared" si="349"/>
        <v>-4.0504037456468023E-3</v>
      </c>
      <c r="AG334" s="11">
        <f t="shared" si="350"/>
        <v>2.9673830763510267E-4</v>
      </c>
      <c r="AH334" s="11">
        <f t="shared" si="351"/>
        <v>9.7937136394747881E-3</v>
      </c>
      <c r="AI334" s="1">
        <f t="shared" si="315"/>
        <v>110466.25087920342</v>
      </c>
      <c r="AJ334" s="1">
        <f t="shared" si="316"/>
        <v>105611.21827559151</v>
      </c>
      <c r="AK334" s="1">
        <f t="shared" si="317"/>
        <v>52331.62704753688</v>
      </c>
      <c r="AL334" s="10">
        <f t="shared" si="352"/>
        <v>102.65218986938953</v>
      </c>
      <c r="AM334" s="10">
        <f t="shared" si="353"/>
        <v>25.87324232183725</v>
      </c>
      <c r="AN334" s="10">
        <f t="shared" si="354"/>
        <v>7.9982786976127107</v>
      </c>
      <c r="AO334" s="7">
        <f t="shared" si="355"/>
        <v>1.2615264706047811E-3</v>
      </c>
      <c r="AP334" s="7">
        <f t="shared" si="356"/>
        <v>1.5891906297288909E-3</v>
      </c>
      <c r="AQ334" s="7">
        <f t="shared" si="357"/>
        <v>1.4415964161570687E-3</v>
      </c>
      <c r="AR334" s="1">
        <f t="shared" si="361"/>
        <v>48125.304589074323</v>
      </c>
      <c r="AS334" s="1">
        <f t="shared" si="362"/>
        <v>50734.850953684123</v>
      </c>
      <c r="AT334" s="1">
        <f t="shared" si="363"/>
        <v>25775.192232942205</v>
      </c>
      <c r="AU334" s="1">
        <f t="shared" si="318"/>
        <v>9625.0609178148643</v>
      </c>
      <c r="AV334" s="1">
        <f t="shared" si="319"/>
        <v>10146.970190736825</v>
      </c>
      <c r="AW334" s="1">
        <f t="shared" si="320"/>
        <v>5155.0384465884417</v>
      </c>
      <c r="AX334">
        <v>0.05</v>
      </c>
      <c r="AY334">
        <v>0.05</v>
      </c>
      <c r="AZ334">
        <v>0.05</v>
      </c>
      <c r="BA334">
        <f t="shared" si="364"/>
        <v>4.9999999999999996E-2</v>
      </c>
      <c r="BB334">
        <f t="shared" si="370"/>
        <v>2.5000000000000006E-4</v>
      </c>
      <c r="BC334">
        <f t="shared" si="365"/>
        <v>2.5000000000000006E-4</v>
      </c>
      <c r="BD334">
        <f t="shared" si="366"/>
        <v>2.5000000000000006E-4</v>
      </c>
      <c r="BE334">
        <f t="shared" si="367"/>
        <v>12.031326147268583</v>
      </c>
      <c r="BF334">
        <f t="shared" si="368"/>
        <v>12.683712738421034</v>
      </c>
      <c r="BG334">
        <f t="shared" si="369"/>
        <v>6.4437980582355525</v>
      </c>
      <c r="BH334">
        <f t="shared" si="371"/>
        <v>1958.182543164663</v>
      </c>
      <c r="BI334">
        <f t="shared" si="372"/>
        <v>166.94015388626417</v>
      </c>
      <c r="BJ334">
        <f t="shared" si="373"/>
        <v>6.8292966548456571</v>
      </c>
      <c r="BK334" s="7">
        <f t="shared" si="374"/>
        <v>2.2635466912200503E-2</v>
      </c>
      <c r="BL334" s="8">
        <f>BL$3*temperature!$I444+BL$4*temperature!$I444^2+BL$5*temperature!$I444^6</f>
        <v>-83.992768788683065</v>
      </c>
      <c r="BM334" s="8">
        <f>BM$3*temperature!$I444+BM$4*temperature!$I444^2+BM$5*temperature!$I444^6</f>
        <v>-67.758514829809542</v>
      </c>
      <c r="BN334" s="8">
        <f>BN$3*temperature!$I444+BN$4*temperature!$I444^2+BN$5*temperature!$I444^6</f>
        <v>-55.214321147179113</v>
      </c>
      <c r="BO334" s="8"/>
      <c r="BP334" s="8"/>
      <c r="BQ334" s="8"/>
    </row>
    <row r="335" spans="1:69" x14ac:dyDescent="0.3">
      <c r="A335">
        <f t="shared" si="321"/>
        <v>2289</v>
      </c>
      <c r="B335" s="4">
        <f t="shared" si="322"/>
        <v>1165.4057447699465</v>
      </c>
      <c r="C335" s="4">
        <f t="shared" si="323"/>
        <v>2964.1702576693874</v>
      </c>
      <c r="D335" s="4">
        <f t="shared" si="324"/>
        <v>4369.9573967957831</v>
      </c>
      <c r="E335" s="11">
        <f t="shared" si="325"/>
        <v>2.5033054660720158E-9</v>
      </c>
      <c r="F335" s="11">
        <f t="shared" si="326"/>
        <v>4.931679628513127E-9</v>
      </c>
      <c r="G335" s="11">
        <f t="shared" si="327"/>
        <v>1.006784853121966E-8</v>
      </c>
      <c r="H335" s="4">
        <f t="shared" si="328"/>
        <v>47451.539828598899</v>
      </c>
      <c r="I335" s="4">
        <f t="shared" si="329"/>
        <v>50528.335644790641</v>
      </c>
      <c r="J335" s="4">
        <f t="shared" si="330"/>
        <v>25734.59964451367</v>
      </c>
      <c r="K335" s="4">
        <f t="shared" si="331"/>
        <v>40716.75469384779</v>
      </c>
      <c r="L335" s="4">
        <f t="shared" si="332"/>
        <v>17046.367533732398</v>
      </c>
      <c r="M335" s="4">
        <f t="shared" si="333"/>
        <v>5888.9818155626062</v>
      </c>
      <c r="N335" s="11">
        <f t="shared" si="334"/>
        <v>-1.4000220570325128E-2</v>
      </c>
      <c r="O335" s="11">
        <f t="shared" si="335"/>
        <v>-4.0704871346043392E-3</v>
      </c>
      <c r="P335" s="11">
        <f t="shared" si="336"/>
        <v>-1.5748804957000928E-3</v>
      </c>
      <c r="Q335" s="4">
        <f t="shared" si="337"/>
        <v>328.63836563804762</v>
      </c>
      <c r="R335" s="4">
        <f t="shared" si="338"/>
        <v>991.55096471739307</v>
      </c>
      <c r="S335" s="4">
        <f t="shared" si="339"/>
        <v>1101.3562696761314</v>
      </c>
      <c r="T335" s="4">
        <f t="shared" si="340"/>
        <v>6.9257682010980446</v>
      </c>
      <c r="U335" s="4">
        <f t="shared" si="341"/>
        <v>19.623661695249599</v>
      </c>
      <c r="V335" s="4">
        <f t="shared" si="342"/>
        <v>42.796712787056251</v>
      </c>
      <c r="W335" s="11">
        <f t="shared" si="343"/>
        <v>-1.0734613539272964E-2</v>
      </c>
      <c r="X335" s="11">
        <f t="shared" si="344"/>
        <v>-1.217998157191269E-2</v>
      </c>
      <c r="Y335" s="11">
        <f t="shared" si="345"/>
        <v>-9.7425357312937999E-3</v>
      </c>
      <c r="Z335" s="4">
        <f t="shared" si="358"/>
        <v>238.78050243977131</v>
      </c>
      <c r="AA335" s="4">
        <f t="shared" si="359"/>
        <v>2990.7951688169019</v>
      </c>
      <c r="AB335" s="4">
        <f t="shared" si="360"/>
        <v>37681.249309446619</v>
      </c>
      <c r="AC335" s="12">
        <f t="shared" si="346"/>
        <v>0.74601339746147033</v>
      </c>
      <c r="AD335" s="12">
        <f t="shared" si="347"/>
        <v>3.123593073393665</v>
      </c>
      <c r="AE335" s="12">
        <f t="shared" si="348"/>
        <v>35.607172417389251</v>
      </c>
      <c r="AF335" s="11">
        <f t="shared" si="349"/>
        <v>-4.0504037456468023E-3</v>
      </c>
      <c r="AG335" s="11">
        <f t="shared" si="350"/>
        <v>2.9673830763510267E-4</v>
      </c>
      <c r="AH335" s="11">
        <f t="shared" si="351"/>
        <v>9.7937136394747881E-3</v>
      </c>
      <c r="AI335" s="1">
        <f t="shared" si="315"/>
        <v>109044.68670909794</v>
      </c>
      <c r="AJ335" s="1">
        <f t="shared" si="316"/>
        <v>105197.06663876919</v>
      </c>
      <c r="AK335" s="1">
        <f t="shared" si="317"/>
        <v>52253.502789371632</v>
      </c>
      <c r="AL335" s="10">
        <f t="shared" si="352"/>
        <v>102.78039333962745</v>
      </c>
      <c r="AM335" s="10">
        <f t="shared" si="353"/>
        <v>25.913948660953231</v>
      </c>
      <c r="AN335" s="10">
        <f t="shared" si="354"/>
        <v>8.0096936846195543</v>
      </c>
      <c r="AO335" s="7">
        <f t="shared" si="355"/>
        <v>1.2489112058987333E-3</v>
      </c>
      <c r="AP335" s="7">
        <f t="shared" si="356"/>
        <v>1.5732987234316021E-3</v>
      </c>
      <c r="AQ335" s="7">
        <f t="shared" si="357"/>
        <v>1.427180451995498E-3</v>
      </c>
      <c r="AR335" s="1">
        <f t="shared" si="361"/>
        <v>47451.539828598899</v>
      </c>
      <c r="AS335" s="1">
        <f t="shared" si="362"/>
        <v>50528.335644790641</v>
      </c>
      <c r="AT335" s="1">
        <f t="shared" si="363"/>
        <v>25734.59964451367</v>
      </c>
      <c r="AU335" s="1">
        <f t="shared" si="318"/>
        <v>9490.3079657197795</v>
      </c>
      <c r="AV335" s="1">
        <f t="shared" si="319"/>
        <v>10105.667128958128</v>
      </c>
      <c r="AW335" s="1">
        <f t="shared" si="320"/>
        <v>5146.9199289027347</v>
      </c>
      <c r="AX335">
        <v>0.05</v>
      </c>
      <c r="AY335">
        <v>0.05</v>
      </c>
      <c r="AZ335">
        <v>0.05</v>
      </c>
      <c r="BA335">
        <f t="shared" si="364"/>
        <v>0.05</v>
      </c>
      <c r="BB335">
        <f t="shared" si="370"/>
        <v>2.5000000000000006E-4</v>
      </c>
      <c r="BC335">
        <f t="shared" si="365"/>
        <v>2.5000000000000006E-4</v>
      </c>
      <c r="BD335">
        <f t="shared" si="366"/>
        <v>2.5000000000000006E-4</v>
      </c>
      <c r="BE335">
        <f t="shared" si="367"/>
        <v>11.862884957149728</v>
      </c>
      <c r="BF335">
        <f t="shared" si="368"/>
        <v>12.632083911197663</v>
      </c>
      <c r="BG335">
        <f t="shared" si="369"/>
        <v>6.4336499111284189</v>
      </c>
      <c r="BH335">
        <f t="shared" si="371"/>
        <v>1987.245162136629</v>
      </c>
      <c r="BI335">
        <f t="shared" si="372"/>
        <v>168.94615910717363</v>
      </c>
      <c r="BJ335">
        <f t="shared" si="373"/>
        <v>6.8295505367074059</v>
      </c>
      <c r="BK335" s="7">
        <f t="shared" si="374"/>
        <v>2.2611457585235833E-2</v>
      </c>
      <c r="BL335" s="8">
        <f>BL$3*temperature!$I445+BL$4*temperature!$I445^2+BL$5*temperature!$I445^6</f>
        <v>-84.196747623927365</v>
      </c>
      <c r="BM335" s="8">
        <f>BM$3*temperature!$I445+BM$4*temperature!$I445^2+BM$5*temperature!$I445^6</f>
        <v>-67.914697855098865</v>
      </c>
      <c r="BN335" s="8">
        <f>BN$3*temperature!$I445+BN$4*temperature!$I445^2+BN$5*temperature!$I445^6</f>
        <v>-55.33476992998893</v>
      </c>
      <c r="BO335" s="8"/>
      <c r="BP335" s="8"/>
      <c r="BQ335" s="8"/>
    </row>
    <row r="336" spans="1:69" x14ac:dyDescent="0.3">
      <c r="A336">
        <f t="shared" si="321"/>
        <v>2290</v>
      </c>
      <c r="B336" s="4">
        <f t="shared" si="322"/>
        <v>1165.4057475414447</v>
      </c>
      <c r="C336" s="4">
        <f t="shared" si="323"/>
        <v>2964.1702715568085</v>
      </c>
      <c r="D336" s="4">
        <f t="shared" si="324"/>
        <v>4369.9574385920487</v>
      </c>
      <c r="E336" s="11">
        <f t="shared" si="325"/>
        <v>2.3781401927684147E-9</v>
      </c>
      <c r="F336" s="11">
        <f t="shared" si="326"/>
        <v>4.6850956470874707E-9</v>
      </c>
      <c r="G336" s="11">
        <f t="shared" si="327"/>
        <v>9.5644561046586765E-9</v>
      </c>
      <c r="H336" s="4">
        <f t="shared" si="328"/>
        <v>46781.552516772354</v>
      </c>
      <c r="I336" s="4">
        <f t="shared" si="329"/>
        <v>50321.992297270524</v>
      </c>
      <c r="J336" s="4">
        <f t="shared" si="330"/>
        <v>25693.89204629201</v>
      </c>
      <c r="K336" s="4">
        <f t="shared" si="331"/>
        <v>40141.858417519681</v>
      </c>
      <c r="L336" s="4">
        <f t="shared" si="332"/>
        <v>16976.754938858816</v>
      </c>
      <c r="M336" s="4">
        <f t="shared" si="333"/>
        <v>5879.6664286438208</v>
      </c>
      <c r="N336" s="11">
        <f t="shared" si="334"/>
        <v>-1.4119403195337998E-2</v>
      </c>
      <c r="O336" s="11">
        <f t="shared" si="335"/>
        <v>-4.0837201671164447E-3</v>
      </c>
      <c r="P336" s="11">
        <f t="shared" si="336"/>
        <v>-1.5818331946904074E-3</v>
      </c>
      <c r="Q336" s="4">
        <f t="shared" si="337"/>
        <v>320.52019347426744</v>
      </c>
      <c r="R336" s="4">
        <f t="shared" si="338"/>
        <v>975.47399952280921</v>
      </c>
      <c r="S336" s="4">
        <f t="shared" si="339"/>
        <v>1088.9010884487441</v>
      </c>
      <c r="T336" s="4">
        <f t="shared" si="340"/>
        <v>6.8514227559966709</v>
      </c>
      <c r="U336" s="4">
        <f t="shared" si="341"/>
        <v>19.384645857428008</v>
      </c>
      <c r="V336" s="4">
        <f t="shared" si="342"/>
        <v>42.379764283546436</v>
      </c>
      <c r="W336" s="11">
        <f t="shared" si="343"/>
        <v>-1.0734613539272964E-2</v>
      </c>
      <c r="X336" s="11">
        <f t="shared" si="344"/>
        <v>-1.217998157191269E-2</v>
      </c>
      <c r="Y336" s="11">
        <f t="shared" si="345"/>
        <v>-9.7425357312937999E-3</v>
      </c>
      <c r="Z336" s="4">
        <f t="shared" si="358"/>
        <v>231.96681218542605</v>
      </c>
      <c r="AA336" s="4">
        <f t="shared" si="359"/>
        <v>2943.2147445211062</v>
      </c>
      <c r="AB336" s="4">
        <f t="shared" si="360"/>
        <v>37620.241917143117</v>
      </c>
      <c r="AC336" s="12">
        <f t="shared" si="346"/>
        <v>0.74299174200208973</v>
      </c>
      <c r="AD336" s="12">
        <f t="shared" si="347"/>
        <v>3.1245199631160046</v>
      </c>
      <c r="AE336" s="12">
        <f t="shared" si="348"/>
        <v>35.955898867556563</v>
      </c>
      <c r="AF336" s="11">
        <f t="shared" si="349"/>
        <v>-4.0504037456468023E-3</v>
      </c>
      <c r="AG336" s="11">
        <f t="shared" si="350"/>
        <v>2.9673830763510267E-4</v>
      </c>
      <c r="AH336" s="11">
        <f t="shared" si="351"/>
        <v>9.7937136394747881E-3</v>
      </c>
      <c r="AI336" s="1">
        <f t="shared" si="315"/>
        <v>107630.52600390793</v>
      </c>
      <c r="AJ336" s="1">
        <f t="shared" si="316"/>
        <v>104783.0271038504</v>
      </c>
      <c r="AK336" s="1">
        <f t="shared" si="317"/>
        <v>52175.072439337207</v>
      </c>
      <c r="AL336" s="10">
        <f t="shared" si="352"/>
        <v>102.9074732887661</v>
      </c>
      <c r="AM336" s="10">
        <f t="shared" si="353"/>
        <v>25.954311339477108</v>
      </c>
      <c r="AN336" s="10">
        <f t="shared" si="354"/>
        <v>8.021010650090183</v>
      </c>
      <c r="AO336" s="7">
        <f t="shared" si="355"/>
        <v>1.2364220938397459E-3</v>
      </c>
      <c r="AP336" s="7">
        <f t="shared" si="356"/>
        <v>1.557565736197286E-3</v>
      </c>
      <c r="AQ336" s="7">
        <f t="shared" si="357"/>
        <v>1.4129086474755431E-3</v>
      </c>
      <c r="AR336" s="1">
        <f t="shared" si="361"/>
        <v>46781.552516772354</v>
      </c>
      <c r="AS336" s="1">
        <f t="shared" si="362"/>
        <v>50321.992297270524</v>
      </c>
      <c r="AT336" s="1">
        <f t="shared" si="363"/>
        <v>25693.89204629201</v>
      </c>
      <c r="AU336" s="1">
        <f t="shared" si="318"/>
        <v>9356.3105033544707</v>
      </c>
      <c r="AV336" s="1">
        <f t="shared" si="319"/>
        <v>10064.398459454105</v>
      </c>
      <c r="AW336" s="1">
        <f t="shared" si="320"/>
        <v>5138.7784092584025</v>
      </c>
      <c r="AX336">
        <v>0.05</v>
      </c>
      <c r="AY336">
        <v>0.05</v>
      </c>
      <c r="AZ336">
        <v>0.05</v>
      </c>
      <c r="BA336">
        <f t="shared" si="364"/>
        <v>0.05</v>
      </c>
      <c r="BB336">
        <f t="shared" si="370"/>
        <v>2.5000000000000006E-4</v>
      </c>
      <c r="BC336">
        <f t="shared" si="365"/>
        <v>2.5000000000000006E-4</v>
      </c>
      <c r="BD336">
        <f t="shared" si="366"/>
        <v>2.5000000000000006E-4</v>
      </c>
      <c r="BE336">
        <f t="shared" si="367"/>
        <v>11.695388129193091</v>
      </c>
      <c r="BF336">
        <f t="shared" si="368"/>
        <v>12.580498074317633</v>
      </c>
      <c r="BG336">
        <f t="shared" si="369"/>
        <v>6.4234730115730043</v>
      </c>
      <c r="BH336">
        <f t="shared" si="371"/>
        <v>2016.7347249388783</v>
      </c>
      <c r="BI336">
        <f t="shared" si="372"/>
        <v>170.97628499906989</v>
      </c>
      <c r="BJ336">
        <f t="shared" si="373"/>
        <v>6.8298051094093584</v>
      </c>
      <c r="BK336" s="7">
        <f t="shared" si="374"/>
        <v>2.2587455095868431E-2</v>
      </c>
      <c r="BL336" s="8">
        <f>BL$3*temperature!$I446+BL$4*temperature!$I446^2+BL$5*temperature!$I446^6</f>
        <v>-84.399528352527511</v>
      </c>
      <c r="BM336" s="8">
        <f>BM$3*temperature!$I446+BM$4*temperature!$I446^2+BM$5*temperature!$I446^6</f>
        <v>-68.069957193109019</v>
      </c>
      <c r="BN336" s="8">
        <f>BN$3*temperature!$I446+BN$4*temperature!$I446^2+BN$5*temperature!$I446^6</f>
        <v>-55.454500939061838</v>
      </c>
      <c r="BO336" s="8"/>
      <c r="BP336" s="8"/>
      <c r="BQ336" s="8"/>
    </row>
    <row r="337" spans="1:69" x14ac:dyDescent="0.3">
      <c r="A337">
        <f t="shared" si="321"/>
        <v>2291</v>
      </c>
      <c r="B337" s="4">
        <f t="shared" si="322"/>
        <v>1165.4057501743682</v>
      </c>
      <c r="C337" s="4">
        <f t="shared" si="323"/>
        <v>2964.1702847498586</v>
      </c>
      <c r="D337" s="4">
        <f t="shared" si="324"/>
        <v>4369.9574782985019</v>
      </c>
      <c r="E337" s="11">
        <f t="shared" si="325"/>
        <v>2.2592331831299939E-9</v>
      </c>
      <c r="F337" s="11">
        <f t="shared" si="326"/>
        <v>4.4508408647330969E-9</v>
      </c>
      <c r="G337" s="11">
        <f t="shared" si="327"/>
        <v>9.0862332994257425E-9</v>
      </c>
      <c r="H337" s="4">
        <f t="shared" si="328"/>
        <v>46115.34657800875</v>
      </c>
      <c r="I337" s="4">
        <f t="shared" si="329"/>
        <v>50115.830271534316</v>
      </c>
      <c r="J337" s="4">
        <f t="shared" si="330"/>
        <v>25653.072721652839</v>
      </c>
      <c r="K337" s="4">
        <f t="shared" si="331"/>
        <v>39570.206832349126</v>
      </c>
      <c r="L337" s="4">
        <f t="shared" si="332"/>
        <v>16907.203519774677</v>
      </c>
      <c r="M337" s="4">
        <f t="shared" si="333"/>
        <v>5870.3254777758584</v>
      </c>
      <c r="N337" s="11">
        <f t="shared" si="334"/>
        <v>-1.4240785247776722E-2</v>
      </c>
      <c r="O337" s="11">
        <f t="shared" si="335"/>
        <v>-4.0968618169152649E-3</v>
      </c>
      <c r="P337" s="11">
        <f t="shared" si="336"/>
        <v>-1.5886872123317408E-3</v>
      </c>
      <c r="Q337" s="4">
        <f t="shared" si="337"/>
        <v>312.56407223508819</v>
      </c>
      <c r="R337" s="4">
        <f t="shared" si="338"/>
        <v>959.64504213526175</v>
      </c>
      <c r="S337" s="4">
        <f t="shared" si="339"/>
        <v>1076.5793710729527</v>
      </c>
      <c r="T337" s="4">
        <f t="shared" si="340"/>
        <v>6.7778753805168659</v>
      </c>
      <c r="U337" s="4">
        <f t="shared" si="341"/>
        <v>19.148541228106481</v>
      </c>
      <c r="V337" s="4">
        <f t="shared" si="342"/>
        <v>41.966877915730173</v>
      </c>
      <c r="W337" s="11">
        <f t="shared" si="343"/>
        <v>-1.0734613539272964E-2</v>
      </c>
      <c r="X337" s="11">
        <f t="shared" si="344"/>
        <v>-1.217998157191269E-2</v>
      </c>
      <c r="Y337" s="11">
        <f t="shared" si="345"/>
        <v>-9.7425357312937999E-3</v>
      </c>
      <c r="Z337" s="4">
        <f t="shared" si="358"/>
        <v>225.32031422000142</v>
      </c>
      <c r="AA337" s="4">
        <f t="shared" si="359"/>
        <v>2896.3527896255541</v>
      </c>
      <c r="AB337" s="4">
        <f t="shared" si="360"/>
        <v>37559.071728598166</v>
      </c>
      <c r="AC337" s="12">
        <f t="shared" si="346"/>
        <v>0.73998232546729981</v>
      </c>
      <c r="AD337" s="12">
        <f t="shared" si="347"/>
        <v>3.1254471278820315</v>
      </c>
      <c r="AE337" s="12">
        <f t="shared" si="348"/>
        <v>36.308040644715327</v>
      </c>
      <c r="AF337" s="11">
        <f t="shared" si="349"/>
        <v>-4.0504037456468023E-3</v>
      </c>
      <c r="AG337" s="11">
        <f t="shared" si="350"/>
        <v>2.9673830763510267E-4</v>
      </c>
      <c r="AH337" s="11">
        <f t="shared" si="351"/>
        <v>9.7937136394747881E-3</v>
      </c>
      <c r="AI337" s="1">
        <f t="shared" si="315"/>
        <v>106223.78390687161</v>
      </c>
      <c r="AJ337" s="1">
        <f t="shared" si="316"/>
        <v>104369.12285291948</v>
      </c>
      <c r="AK337" s="1">
        <f t="shared" si="317"/>
        <v>52096.343604661895</v>
      </c>
      <c r="AL337" s="10">
        <f t="shared" si="352"/>
        <v>103.03343799162559</v>
      </c>
      <c r="AM337" s="10">
        <f t="shared" si="353"/>
        <v>25.994332630065585</v>
      </c>
      <c r="AN337" s="10">
        <f t="shared" si="354"/>
        <v>8.0322302758460999</v>
      </c>
      <c r="AO337" s="7">
        <f t="shared" si="355"/>
        <v>1.2240578729013484E-3</v>
      </c>
      <c r="AP337" s="7">
        <f t="shared" si="356"/>
        <v>1.5419900788353131E-3</v>
      </c>
      <c r="AQ337" s="7">
        <f t="shared" si="357"/>
        <v>1.3987795610007877E-3</v>
      </c>
      <c r="AR337" s="1">
        <f t="shared" si="361"/>
        <v>46115.34657800875</v>
      </c>
      <c r="AS337" s="1">
        <f t="shared" si="362"/>
        <v>50115.830271534316</v>
      </c>
      <c r="AT337" s="1">
        <f t="shared" si="363"/>
        <v>25653.072721652839</v>
      </c>
      <c r="AU337" s="1">
        <f t="shared" si="318"/>
        <v>9223.0693156017496</v>
      </c>
      <c r="AV337" s="1">
        <f t="shared" si="319"/>
        <v>10023.166054306865</v>
      </c>
      <c r="AW337" s="1">
        <f t="shared" si="320"/>
        <v>5130.6145443305686</v>
      </c>
      <c r="AX337">
        <v>0.05</v>
      </c>
      <c r="AY337">
        <v>0.05</v>
      </c>
      <c r="AZ337">
        <v>0.05</v>
      </c>
      <c r="BA337">
        <f t="shared" si="364"/>
        <v>0.05</v>
      </c>
      <c r="BB337">
        <f t="shared" si="370"/>
        <v>2.5000000000000006E-4</v>
      </c>
      <c r="BC337">
        <f t="shared" si="365"/>
        <v>2.5000000000000006E-4</v>
      </c>
      <c r="BD337">
        <f t="shared" si="366"/>
        <v>2.5000000000000006E-4</v>
      </c>
      <c r="BE337">
        <f t="shared" si="367"/>
        <v>11.52883664450219</v>
      </c>
      <c r="BF337">
        <f t="shared" si="368"/>
        <v>12.528957567883582</v>
      </c>
      <c r="BG337">
        <f t="shared" si="369"/>
        <v>6.413268180413211</v>
      </c>
      <c r="BH337">
        <f t="shared" si="371"/>
        <v>2046.6572993051129</v>
      </c>
      <c r="BI337">
        <f t="shared" si="372"/>
        <v>173.03082155959802</v>
      </c>
      <c r="BJ337">
        <f t="shared" si="373"/>
        <v>6.8300603665132975</v>
      </c>
      <c r="BK337" s="7">
        <f t="shared" si="374"/>
        <v>2.2563459720101847E-2</v>
      </c>
      <c r="BL337" s="8">
        <f>BL$3*temperature!$I447+BL$4*temperature!$I447^2+BL$5*temperature!$I447^6</f>
        <v>-84.601122361005935</v>
      </c>
      <c r="BM337" s="8">
        <f>BM$3*temperature!$I447+BM$4*temperature!$I447^2+BM$5*temperature!$I447^6</f>
        <v>-68.224301694611398</v>
      </c>
      <c r="BN337" s="8">
        <f>BN$3*temperature!$I447+BN$4*temperature!$I447^2+BN$5*temperature!$I447^6</f>
        <v>-55.573521113716389</v>
      </c>
      <c r="BO337" s="8"/>
      <c r="BP337" s="8"/>
      <c r="BQ337" s="8"/>
    </row>
    <row r="338" spans="1:69" x14ac:dyDescent="0.3">
      <c r="A338">
        <f t="shared" si="321"/>
        <v>2292</v>
      </c>
      <c r="B338" s="4">
        <f t="shared" si="322"/>
        <v>1165.4057526756455</v>
      </c>
      <c r="C338" s="4">
        <f t="shared" si="323"/>
        <v>2964.1702972832563</v>
      </c>
      <c r="D338" s="4">
        <f t="shared" si="324"/>
        <v>4369.9575160196327</v>
      </c>
      <c r="E338" s="11">
        <f t="shared" si="325"/>
        <v>2.146271523973494E-9</v>
      </c>
      <c r="F338" s="11">
        <f t="shared" si="326"/>
        <v>4.2282988214964422E-9</v>
      </c>
      <c r="G338" s="11">
        <f t="shared" si="327"/>
        <v>8.6319216344544554E-9</v>
      </c>
      <c r="H338" s="4">
        <f t="shared" si="328"/>
        <v>45452.925773071081</v>
      </c>
      <c r="I338" s="4">
        <f t="shared" si="329"/>
        <v>49909.858763711738</v>
      </c>
      <c r="J338" s="4">
        <f t="shared" si="330"/>
        <v>25612.144915415614</v>
      </c>
      <c r="K338" s="4">
        <f t="shared" si="331"/>
        <v>39001.803164877194</v>
      </c>
      <c r="L338" s="4">
        <f t="shared" si="332"/>
        <v>16837.716378662692</v>
      </c>
      <c r="M338" s="4">
        <f t="shared" si="333"/>
        <v>5860.9597053347061</v>
      </c>
      <c r="N338" s="11">
        <f t="shared" si="334"/>
        <v>-1.4364435088250693E-2</v>
      </c>
      <c r="O338" s="11">
        <f t="shared" si="335"/>
        <v>-4.1099133295884327E-3</v>
      </c>
      <c r="P338" s="11">
        <f t="shared" si="336"/>
        <v>-1.5954434684430918E-3</v>
      </c>
      <c r="Q338" s="4">
        <f t="shared" si="337"/>
        <v>304.7672083767377</v>
      </c>
      <c r="R338" s="4">
        <f t="shared" si="338"/>
        <v>944.06056780105564</v>
      </c>
      <c r="S338" s="4">
        <f t="shared" si="339"/>
        <v>1064.3898797336803</v>
      </c>
      <c r="T338" s="4">
        <f t="shared" si="340"/>
        <v>6.705117507689665</v>
      </c>
      <c r="U338" s="4">
        <f t="shared" si="341"/>
        <v>18.915312348819135</v>
      </c>
      <c r="V338" s="4">
        <f t="shared" si="342"/>
        <v>41.558014108105326</v>
      </c>
      <c r="W338" s="11">
        <f t="shared" si="343"/>
        <v>-1.0734613539272964E-2</v>
      </c>
      <c r="X338" s="11">
        <f t="shared" si="344"/>
        <v>-1.217998157191269E-2</v>
      </c>
      <c r="Y338" s="11">
        <f t="shared" si="345"/>
        <v>-9.7425357312937999E-3</v>
      </c>
      <c r="Z338" s="4">
        <f t="shared" si="358"/>
        <v>218.83731032156538</v>
      </c>
      <c r="AA338" s="4">
        <f t="shared" si="359"/>
        <v>2850.1993611304051</v>
      </c>
      <c r="AB338" s="4">
        <f t="shared" si="360"/>
        <v>37497.743565164834</v>
      </c>
      <c r="AC338" s="12">
        <f t="shared" si="346"/>
        <v>0.73698509828451464</v>
      </c>
      <c r="AD338" s="12">
        <f t="shared" si="347"/>
        <v>3.1263745677733623</v>
      </c>
      <c r="AE338" s="12">
        <f t="shared" si="348"/>
        <v>36.663631197600083</v>
      </c>
      <c r="AF338" s="11">
        <f t="shared" si="349"/>
        <v>-4.0504037456468023E-3</v>
      </c>
      <c r="AG338" s="11">
        <f t="shared" si="350"/>
        <v>2.9673830763510267E-4</v>
      </c>
      <c r="AH338" s="11">
        <f t="shared" si="351"/>
        <v>9.7937136394747881E-3</v>
      </c>
      <c r="AI338" s="1">
        <f t="shared" si="315"/>
        <v>104824.47483178621</v>
      </c>
      <c r="AJ338" s="1">
        <f t="shared" si="316"/>
        <v>103955.37662193441</v>
      </c>
      <c r="AK338" s="1">
        <f t="shared" si="317"/>
        <v>52017.323788526279</v>
      </c>
      <c r="AL338" s="10">
        <f t="shared" si="352"/>
        <v>103.15829569366188</v>
      </c>
      <c r="AM338" s="10">
        <f t="shared" si="353"/>
        <v>26.034014803056877</v>
      </c>
      <c r="AN338" s="10">
        <f t="shared" si="354"/>
        <v>8.0433532421898146</v>
      </c>
      <c r="AO338" s="7">
        <f t="shared" si="355"/>
        <v>1.2118172941723349E-3</v>
      </c>
      <c r="AP338" s="7">
        <f t="shared" si="356"/>
        <v>1.5265701780469599E-3</v>
      </c>
      <c r="AQ338" s="7">
        <f t="shared" si="357"/>
        <v>1.3847917653907799E-3</v>
      </c>
      <c r="AR338" s="1">
        <f t="shared" si="361"/>
        <v>45452.925773071081</v>
      </c>
      <c r="AS338" s="1">
        <f t="shared" si="362"/>
        <v>49909.858763711738</v>
      </c>
      <c r="AT338" s="1">
        <f t="shared" si="363"/>
        <v>25612.144915415614</v>
      </c>
      <c r="AU338" s="1">
        <f t="shared" si="318"/>
        <v>9090.5851546142167</v>
      </c>
      <c r="AV338" s="1">
        <f t="shared" si="319"/>
        <v>9981.9717527423491</v>
      </c>
      <c r="AW338" s="1">
        <f t="shared" si="320"/>
        <v>5122.4289830831231</v>
      </c>
      <c r="AX338">
        <v>0.05</v>
      </c>
      <c r="AY338">
        <v>0.05</v>
      </c>
      <c r="AZ338">
        <v>0.05</v>
      </c>
      <c r="BA338">
        <f t="shared" si="364"/>
        <v>5.000000000000001E-2</v>
      </c>
      <c r="BB338">
        <f t="shared" si="370"/>
        <v>2.5000000000000006E-4</v>
      </c>
      <c r="BC338">
        <f t="shared" si="365"/>
        <v>2.5000000000000006E-4</v>
      </c>
      <c r="BD338">
        <f t="shared" si="366"/>
        <v>2.5000000000000006E-4</v>
      </c>
      <c r="BE338">
        <f t="shared" si="367"/>
        <v>11.363231443267773</v>
      </c>
      <c r="BF338">
        <f t="shared" si="368"/>
        <v>12.477464690927938</v>
      </c>
      <c r="BG338">
        <f t="shared" si="369"/>
        <v>6.4030362288539049</v>
      </c>
      <c r="BH338">
        <f t="shared" si="371"/>
        <v>2077.0190287150463</v>
      </c>
      <c r="BI338">
        <f t="shared" si="372"/>
        <v>175.11006227970387</v>
      </c>
      <c r="BJ338">
        <f t="shared" si="373"/>
        <v>6.8303163018078621</v>
      </c>
      <c r="BK338" s="7">
        <f t="shared" si="374"/>
        <v>2.2539471891761392E-2</v>
      </c>
      <c r="BL338" s="8">
        <f>BL$3*temperature!$I448+BL$4*temperature!$I448^2+BL$5*temperature!$I448^6</f>
        <v>-84.801540882075017</v>
      </c>
      <c r="BM338" s="8">
        <f>BM$3*temperature!$I448+BM$4*temperature!$I448^2+BM$5*temperature!$I448^6</f>
        <v>-68.377740089693816</v>
      </c>
      <c r="BN338" s="8">
        <f>BN$3*temperature!$I448+BN$4*temperature!$I448^2+BN$5*temperature!$I448^6</f>
        <v>-55.691837297698271</v>
      </c>
      <c r="BO338" s="8"/>
      <c r="BP338" s="8"/>
      <c r="BQ338" s="8"/>
    </row>
    <row r="339" spans="1:69" x14ac:dyDescent="0.3">
      <c r="A339">
        <f t="shared" si="321"/>
        <v>2293</v>
      </c>
      <c r="B339" s="4">
        <f t="shared" si="322"/>
        <v>1165.4057550518587</v>
      </c>
      <c r="C339" s="4">
        <f t="shared" si="323"/>
        <v>2964.1703091899844</v>
      </c>
      <c r="D339" s="4">
        <f t="shared" si="324"/>
        <v>4369.9575518547072</v>
      </c>
      <c r="E339" s="11">
        <f t="shared" si="325"/>
        <v>2.0389579477748191E-9</v>
      </c>
      <c r="F339" s="11">
        <f t="shared" si="326"/>
        <v>4.01688388042162E-9</v>
      </c>
      <c r="G339" s="11">
        <f t="shared" si="327"/>
        <v>8.2003255527317319E-9</v>
      </c>
      <c r="H339" s="4">
        <f t="shared" si="328"/>
        <v>44794.29371322674</v>
      </c>
      <c r="I339" s="4">
        <f t="shared" si="329"/>
        <v>49704.086809670778</v>
      </c>
      <c r="J339" s="4">
        <f t="shared" si="330"/>
        <v>25571.111834719602</v>
      </c>
      <c r="K339" s="4">
        <f t="shared" si="331"/>
        <v>38436.650513394336</v>
      </c>
      <c r="L339" s="4">
        <f t="shared" si="332"/>
        <v>16768.296563652362</v>
      </c>
      <c r="M339" s="4">
        <f t="shared" si="333"/>
        <v>5851.5698450815971</v>
      </c>
      <c r="N339" s="11">
        <f t="shared" si="334"/>
        <v>-1.4490423663073182E-2</v>
      </c>
      <c r="O339" s="11">
        <f t="shared" si="335"/>
        <v>-4.1228758965379253E-3</v>
      </c>
      <c r="P339" s="11">
        <f t="shared" si="336"/>
        <v>-1.6021028509310975E-3</v>
      </c>
      <c r="Q339" s="4">
        <f t="shared" si="337"/>
        <v>297.12685107758466</v>
      </c>
      <c r="R339" s="4">
        <f t="shared" si="338"/>
        <v>928.71709412017185</v>
      </c>
      <c r="S339" s="4">
        <f t="shared" si="339"/>
        <v>1052.3313834435423</v>
      </c>
      <c r="T339" s="4">
        <f t="shared" si="340"/>
        <v>6.6331406625092031</v>
      </c>
      <c r="U339" s="4">
        <f t="shared" si="341"/>
        <v>18.684924192983544</v>
      </c>
      <c r="V339" s="4">
        <f t="shared" si="342"/>
        <v>41.1531336707355</v>
      </c>
      <c r="W339" s="11">
        <f t="shared" si="343"/>
        <v>-1.0734613539272964E-2</v>
      </c>
      <c r="X339" s="11">
        <f t="shared" si="344"/>
        <v>-1.217998157191269E-2</v>
      </c>
      <c r="Y339" s="11">
        <f t="shared" si="345"/>
        <v>-9.7425357312937999E-3</v>
      </c>
      <c r="Z339" s="4">
        <f t="shared" si="358"/>
        <v>212.51417760963969</v>
      </c>
      <c r="AA339" s="4">
        <f t="shared" si="359"/>
        <v>2804.7446304106679</v>
      </c>
      <c r="AB339" s="4">
        <f t="shared" si="360"/>
        <v>37436.262190988964</v>
      </c>
      <c r="AC339" s="12">
        <f t="shared" si="346"/>
        <v>0.73400001108193713</v>
      </c>
      <c r="AD339" s="12">
        <f t="shared" si="347"/>
        <v>3.1273022828716366</v>
      </c>
      <c r="AE339" s="12">
        <f t="shared" si="348"/>
        <v>37.022704302532695</v>
      </c>
      <c r="AF339" s="11">
        <f t="shared" si="349"/>
        <v>-4.0504037456468023E-3</v>
      </c>
      <c r="AG339" s="11">
        <f t="shared" si="350"/>
        <v>2.9673830763510267E-4</v>
      </c>
      <c r="AH339" s="11">
        <f t="shared" si="351"/>
        <v>9.7937136394747881E-3</v>
      </c>
      <c r="AI339" s="1">
        <f t="shared" si="315"/>
        <v>103432.61250322181</v>
      </c>
      <c r="AJ339" s="1">
        <f t="shared" si="316"/>
        <v>103541.81071248332</v>
      </c>
      <c r="AK339" s="1">
        <f t="shared" si="317"/>
        <v>51938.020392756778</v>
      </c>
      <c r="AL339" s="10">
        <f t="shared" si="352"/>
        <v>103.28205461035321</v>
      </c>
      <c r="AM339" s="10">
        <f t="shared" si="353"/>
        <v>26.073360126163923</v>
      </c>
      <c r="AN339" s="10">
        <f t="shared" si="354"/>
        <v>8.05438022783237</v>
      </c>
      <c r="AO339" s="7">
        <f t="shared" si="355"/>
        <v>1.1996991212306115E-3</v>
      </c>
      <c r="AP339" s="7">
        <f t="shared" si="356"/>
        <v>1.5113044762664902E-3</v>
      </c>
      <c r="AQ339" s="7">
        <f t="shared" si="357"/>
        <v>1.3709438477368721E-3</v>
      </c>
      <c r="AR339" s="1">
        <f t="shared" si="361"/>
        <v>44794.29371322674</v>
      </c>
      <c r="AS339" s="1">
        <f t="shared" si="362"/>
        <v>49704.086809670778</v>
      </c>
      <c r="AT339" s="1">
        <f t="shared" si="363"/>
        <v>25571.111834719602</v>
      </c>
      <c r="AU339" s="1">
        <f t="shared" si="318"/>
        <v>8958.8587426453487</v>
      </c>
      <c r="AV339" s="1">
        <f t="shared" si="319"/>
        <v>9940.817361934156</v>
      </c>
      <c r="AW339" s="1">
        <f t="shared" si="320"/>
        <v>5114.2223669439209</v>
      </c>
      <c r="AX339">
        <v>0.05</v>
      </c>
      <c r="AY339">
        <v>0.05</v>
      </c>
      <c r="AZ339">
        <v>0.05</v>
      </c>
      <c r="BA339">
        <f t="shared" si="364"/>
        <v>0.05</v>
      </c>
      <c r="BB339">
        <f t="shared" si="370"/>
        <v>2.5000000000000006E-4</v>
      </c>
      <c r="BC339">
        <f t="shared" si="365"/>
        <v>2.5000000000000006E-4</v>
      </c>
      <c r="BD339">
        <f t="shared" si="366"/>
        <v>2.5000000000000006E-4</v>
      </c>
      <c r="BE339">
        <f t="shared" si="367"/>
        <v>11.198573428306688</v>
      </c>
      <c r="BF339">
        <f t="shared" si="368"/>
        <v>12.426021702417698</v>
      </c>
      <c r="BG339">
        <f t="shared" si="369"/>
        <v>6.3927779586799023</v>
      </c>
      <c r="BH339">
        <f t="shared" si="371"/>
        <v>2107.8261326878583</v>
      </c>
      <c r="BI339">
        <f t="shared" si="372"/>
        <v>177.21430418566541</v>
      </c>
      <c r="BJ339">
        <f t="shared" si="373"/>
        <v>6.8305729092993319</v>
      </c>
      <c r="BK339" s="7">
        <f t="shared" si="374"/>
        <v>2.2515492204224635E-2</v>
      </c>
      <c r="BL339" s="8">
        <f>BL$3*temperature!$I449+BL$4*temperature!$I449^2+BL$5*temperature!$I449^6</f>
        <v>-85.000794995827448</v>
      </c>
      <c r="BM339" s="8">
        <f>BM$3*temperature!$I449+BM$4*temperature!$I449^2+BM$5*temperature!$I449^6</f>
        <v>-68.530280988746625</v>
      </c>
      <c r="BN339" s="8">
        <f>BN$3*temperature!$I449+BN$4*temperature!$I449^2+BN$5*temperature!$I449^6</f>
        <v>-55.809456240004884</v>
      </c>
      <c r="BO339" s="8"/>
      <c r="BP339" s="8"/>
      <c r="BQ339" s="8"/>
    </row>
    <row r="340" spans="1:69" x14ac:dyDescent="0.3">
      <c r="A340">
        <f t="shared" si="321"/>
        <v>2294</v>
      </c>
      <c r="B340" s="4">
        <f t="shared" si="322"/>
        <v>1165.4057573092614</v>
      </c>
      <c r="C340" s="4">
        <f t="shared" si="323"/>
        <v>2964.170320501376</v>
      </c>
      <c r="D340" s="4">
        <f t="shared" si="324"/>
        <v>4369.9575858980279</v>
      </c>
      <c r="E340" s="11">
        <f t="shared" si="325"/>
        <v>1.937010050386078E-9</v>
      </c>
      <c r="F340" s="11">
        <f t="shared" si="326"/>
        <v>3.8160396864005389E-9</v>
      </c>
      <c r="G340" s="11">
        <f t="shared" si="327"/>
        <v>7.7903092750951451E-9</v>
      </c>
      <c r="H340" s="4">
        <f t="shared" si="328"/>
        <v>44139.453874018676</v>
      </c>
      <c r="I340" s="4">
        <f t="shared" si="329"/>
        <v>49498.523288889657</v>
      </c>
      <c r="J340" s="4">
        <f t="shared" si="330"/>
        <v>25529.976649863194</v>
      </c>
      <c r="K340" s="4">
        <f t="shared" si="331"/>
        <v>37874.751859755474</v>
      </c>
      <c r="L340" s="4">
        <f t="shared" si="332"/>
        <v>16698.947070125581</v>
      </c>
      <c r="M340" s="4">
        <f t="shared" si="333"/>
        <v>5842.1566223546706</v>
      </c>
      <c r="N340" s="11">
        <f t="shared" si="334"/>
        <v>-1.4618824640899808E-2</v>
      </c>
      <c r="O340" s="11">
        <f t="shared" si="335"/>
        <v>-4.1357506568142632E-3</v>
      </c>
      <c r="P340" s="11">
        <f t="shared" si="336"/>
        <v>-1.6086662171244104E-3</v>
      </c>
      <c r="Q340" s="4">
        <f t="shared" si="337"/>
        <v>289.64029174214659</v>
      </c>
      <c r="R340" s="4">
        <f t="shared" si="338"/>
        <v>913.6111807894647</v>
      </c>
      <c r="S340" s="4">
        <f t="shared" si="339"/>
        <v>1040.4026581495593</v>
      </c>
      <c r="T340" s="4">
        <f t="shared" si="340"/>
        <v>6.56193646094553</v>
      </c>
      <c r="U340" s="4">
        <f t="shared" si="341"/>
        <v>18.457342160640419</v>
      </c>
      <c r="V340" s="4">
        <f t="shared" si="342"/>
        <v>40.75219779549365</v>
      </c>
      <c r="W340" s="11">
        <f t="shared" si="343"/>
        <v>-1.0734613539272964E-2</v>
      </c>
      <c r="X340" s="11">
        <f t="shared" si="344"/>
        <v>-1.217998157191269E-2</v>
      </c>
      <c r="Y340" s="11">
        <f t="shared" si="345"/>
        <v>-9.7425357312937999E-3</v>
      </c>
      <c r="Z340" s="4">
        <f t="shared" si="358"/>
        <v>206.34736718047637</v>
      </c>
      <c r="AA340" s="4">
        <f t="shared" si="359"/>
        <v>2759.9788826634326</v>
      </c>
      <c r="AB340" s="4">
        <f t="shared" si="360"/>
        <v>37374.632314302027</v>
      </c>
      <c r="AC340" s="12">
        <f t="shared" si="346"/>
        <v>0.73102701468774611</v>
      </c>
      <c r="AD340" s="12">
        <f t="shared" si="347"/>
        <v>3.1282302732585192</v>
      </c>
      <c r="AE340" s="12">
        <f t="shared" si="348"/>
        <v>37.385294066630649</v>
      </c>
      <c r="AF340" s="11">
        <f t="shared" si="349"/>
        <v>-4.0504037456468023E-3</v>
      </c>
      <c r="AG340" s="11">
        <f t="shared" si="350"/>
        <v>2.9673830763510267E-4</v>
      </c>
      <c r="AH340" s="11">
        <f t="shared" si="351"/>
        <v>9.7937136394747881E-3</v>
      </c>
      <c r="AI340" s="1">
        <f t="shared" si="315"/>
        <v>102048.20999554498</v>
      </c>
      <c r="AJ340" s="1">
        <f t="shared" si="316"/>
        <v>103128.44700316915</v>
      </c>
      <c r="AK340" s="1">
        <f t="shared" si="317"/>
        <v>51858.440720425024</v>
      </c>
      <c r="AL340" s="10">
        <f t="shared" si="352"/>
        <v>103.40472292660661</v>
      </c>
      <c r="AM340" s="10">
        <f t="shared" si="353"/>
        <v>26.112370864175205</v>
      </c>
      <c r="AN340" s="10">
        <f t="shared" si="354"/>
        <v>8.0653119098228441</v>
      </c>
      <c r="AO340" s="7">
        <f t="shared" si="355"/>
        <v>1.1877021300183055E-3</v>
      </c>
      <c r="AP340" s="7">
        <f t="shared" si="356"/>
        <v>1.4961914315038253E-3</v>
      </c>
      <c r="AQ340" s="7">
        <f t="shared" si="357"/>
        <v>1.3572344092595034E-3</v>
      </c>
      <c r="AR340" s="1">
        <f t="shared" si="361"/>
        <v>44139.453874018676</v>
      </c>
      <c r="AS340" s="1">
        <f t="shared" si="362"/>
        <v>49498.523288889657</v>
      </c>
      <c r="AT340" s="1">
        <f t="shared" si="363"/>
        <v>25529.976649863194</v>
      </c>
      <c r="AU340" s="1">
        <f t="shared" si="318"/>
        <v>8827.8907748037363</v>
      </c>
      <c r="AV340" s="1">
        <f t="shared" si="319"/>
        <v>9899.7046577779329</v>
      </c>
      <c r="AW340" s="1">
        <f t="shared" si="320"/>
        <v>5105.9953299726394</v>
      </c>
      <c r="AX340">
        <v>0.05</v>
      </c>
      <c r="AY340">
        <v>0.05</v>
      </c>
      <c r="AZ340">
        <v>0.05</v>
      </c>
      <c r="BA340">
        <f t="shared" si="364"/>
        <v>5.000000000000001E-2</v>
      </c>
      <c r="BB340">
        <f t="shared" si="370"/>
        <v>2.5000000000000006E-4</v>
      </c>
      <c r="BC340">
        <f t="shared" si="365"/>
        <v>2.5000000000000006E-4</v>
      </c>
      <c r="BD340">
        <f t="shared" si="366"/>
        <v>2.5000000000000006E-4</v>
      </c>
      <c r="BE340">
        <f t="shared" si="367"/>
        <v>11.034863468504671</v>
      </c>
      <c r="BF340">
        <f t="shared" si="368"/>
        <v>12.374630822222418</v>
      </c>
      <c r="BG340">
        <f t="shared" si="369"/>
        <v>6.3824941624658003</v>
      </c>
      <c r="BH340">
        <f t="shared" si="371"/>
        <v>2139.0849070254071</v>
      </c>
      <c r="BI340">
        <f t="shared" si="372"/>
        <v>179.34384788162816</v>
      </c>
      <c r="BJ340">
        <f t="shared" si="373"/>
        <v>6.8308301832025586</v>
      </c>
      <c r="BK340" s="7">
        <f t="shared" si="374"/>
        <v>2.2491521412387722E-2</v>
      </c>
      <c r="BL340" s="8">
        <f>BL$3*temperature!$I450+BL$4*temperature!$I450^2+BL$5*temperature!$I450^6</f>
        <v>-85.19889563097307</v>
      </c>
      <c r="BM340" s="8">
        <f>BM$3*temperature!$I450+BM$4*temperature!$I450^2+BM$5*temperature!$I450^6</f>
        <v>-68.681932883482261</v>
      </c>
      <c r="BN340" s="8">
        <f>BN$3*temperature!$I450+BN$4*temperature!$I450^2+BN$5*temperature!$I450^6</f>
        <v>-55.926384595733857</v>
      </c>
      <c r="BO340" s="8"/>
      <c r="BP340" s="8"/>
      <c r="BQ340" s="8"/>
    </row>
    <row r="341" spans="1:69" x14ac:dyDescent="0.3">
      <c r="A341">
        <f t="shared" si="321"/>
        <v>2295</v>
      </c>
      <c r="B341" s="4">
        <f t="shared" si="322"/>
        <v>1165.405759453794</v>
      </c>
      <c r="C341" s="4">
        <f t="shared" si="323"/>
        <v>2964.1703312471977</v>
      </c>
      <c r="D341" s="4">
        <f t="shared" si="324"/>
        <v>4369.9576182391829</v>
      </c>
      <c r="E341" s="11">
        <f t="shared" si="325"/>
        <v>1.840159547866774E-9</v>
      </c>
      <c r="F341" s="11">
        <f t="shared" si="326"/>
        <v>3.6252377020805117E-9</v>
      </c>
      <c r="G341" s="11">
        <f t="shared" si="327"/>
        <v>7.4007938113403873E-9</v>
      </c>
      <c r="H341" s="4">
        <f t="shared" si="328"/>
        <v>43488.409608671995</v>
      </c>
      <c r="I341" s="4">
        <f t="shared" si="329"/>
        <v>49293.176928186025</v>
      </c>
      <c r="J341" s="4">
        <f t="shared" si="330"/>
        <v>25488.74249510805</v>
      </c>
      <c r="K341" s="4">
        <f t="shared" si="331"/>
        <v>37316.110080882281</v>
      </c>
      <c r="L341" s="4">
        <f t="shared" si="332"/>
        <v>16629.670841974028</v>
      </c>
      <c r="M341" s="4">
        <f t="shared" si="333"/>
        <v>5832.7207542526248</v>
      </c>
      <c r="N341" s="11">
        <f t="shared" si="334"/>
        <v>-1.4749714557649396E-2</v>
      </c>
      <c r="O341" s="11">
        <f t="shared" si="335"/>
        <v>-4.1485386989152939E-3</v>
      </c>
      <c r="P341" s="11">
        <f t="shared" si="336"/>
        <v>-1.6151343950520092E-3</v>
      </c>
      <c r="Q341" s="4">
        <f t="shared" si="337"/>
        <v>282.30486350410632</v>
      </c>
      <c r="R341" s="4">
        <f t="shared" si="338"/>
        <v>898.73942933590001</v>
      </c>
      <c r="S341" s="4">
        <f t="shared" si="339"/>
        <v>1028.6024868329639</v>
      </c>
      <c r="T341" s="4">
        <f t="shared" si="340"/>
        <v>6.4914966089680153</v>
      </c>
      <c r="U341" s="4">
        <f t="shared" si="341"/>
        <v>18.232532073257332</v>
      </c>
      <c r="V341" s="4">
        <f t="shared" si="342"/>
        <v>40.3551680523423</v>
      </c>
      <c r="W341" s="11">
        <f t="shared" si="343"/>
        <v>-1.0734613539272964E-2</v>
      </c>
      <c r="X341" s="11">
        <f t="shared" si="344"/>
        <v>-1.217998157191269E-2</v>
      </c>
      <c r="Y341" s="11">
        <f t="shared" si="345"/>
        <v>-9.7425357312937999E-3</v>
      </c>
      <c r="Z341" s="4">
        <f t="shared" si="358"/>
        <v>200.33340276023151</v>
      </c>
      <c r="AA341" s="4">
        <f t="shared" si="359"/>
        <v>2715.8925163221897</v>
      </c>
      <c r="AB341" s="4">
        <f t="shared" si="360"/>
        <v>37312.858588660136</v>
      </c>
      <c r="AC341" s="12">
        <f t="shared" si="346"/>
        <v>0.72806606012928587</v>
      </c>
      <c r="AD341" s="12">
        <f t="shared" si="347"/>
        <v>3.1291585390156986</v>
      </c>
      <c r="AE341" s="12">
        <f t="shared" si="348"/>
        <v>37.751434931046788</v>
      </c>
      <c r="AF341" s="11">
        <f t="shared" si="349"/>
        <v>-4.0504037456468023E-3</v>
      </c>
      <c r="AG341" s="11">
        <f t="shared" si="350"/>
        <v>2.9673830763510267E-4</v>
      </c>
      <c r="AH341" s="11">
        <f t="shared" si="351"/>
        <v>9.7937136394747881E-3</v>
      </c>
      <c r="AI341" s="1">
        <f t="shared" si="315"/>
        <v>100671.27977079422</v>
      </c>
      <c r="AJ341" s="1">
        <f t="shared" si="316"/>
        <v>102715.30696063017</v>
      </c>
      <c r="AK341" s="1">
        <f t="shared" si="317"/>
        <v>51778.591978355165</v>
      </c>
      <c r="AL341" s="10">
        <f t="shared" si="352"/>
        <v>103.52630879618376</v>
      </c>
      <c r="AM341" s="10">
        <f t="shared" si="353"/>
        <v>26.151049278663002</v>
      </c>
      <c r="AN341" s="10">
        <f t="shared" si="354"/>
        <v>8.0761489634798131</v>
      </c>
      <c r="AO341" s="7">
        <f t="shared" si="355"/>
        <v>1.1758251087181223E-3</v>
      </c>
      <c r="AP341" s="7">
        <f t="shared" si="356"/>
        <v>1.4812295171887869E-3</v>
      </c>
      <c r="AQ341" s="7">
        <f t="shared" si="357"/>
        <v>1.3436620651669084E-3</v>
      </c>
      <c r="AR341" s="1">
        <f t="shared" si="361"/>
        <v>43488.409608671995</v>
      </c>
      <c r="AS341" s="1">
        <f t="shared" si="362"/>
        <v>49293.176928186025</v>
      </c>
      <c r="AT341" s="1">
        <f t="shared" si="363"/>
        <v>25488.74249510805</v>
      </c>
      <c r="AU341" s="1">
        <f t="shared" si="318"/>
        <v>8697.6819217344</v>
      </c>
      <c r="AV341" s="1">
        <f t="shared" si="319"/>
        <v>9858.6353856372061</v>
      </c>
      <c r="AW341" s="1">
        <f t="shared" si="320"/>
        <v>5097.7484990216108</v>
      </c>
      <c r="AX341">
        <v>0.05</v>
      </c>
      <c r="AY341">
        <v>0.05</v>
      </c>
      <c r="AZ341">
        <v>0.05</v>
      </c>
      <c r="BA341">
        <f t="shared" si="364"/>
        <v>0.05</v>
      </c>
      <c r="BB341">
        <f t="shared" si="370"/>
        <v>2.5000000000000006E-4</v>
      </c>
      <c r="BC341">
        <f t="shared" si="365"/>
        <v>2.5000000000000006E-4</v>
      </c>
      <c r="BD341">
        <f t="shared" si="366"/>
        <v>2.5000000000000006E-4</v>
      </c>
      <c r="BE341">
        <f t="shared" si="367"/>
        <v>10.872102402168002</v>
      </c>
      <c r="BF341">
        <f t="shared" si="368"/>
        <v>12.323294232046509</v>
      </c>
      <c r="BG341">
        <f t="shared" si="369"/>
        <v>6.372185623777014</v>
      </c>
      <c r="BH341">
        <f t="shared" si="371"/>
        <v>2170.8017240001154</v>
      </c>
      <c r="BI341">
        <f t="shared" si="372"/>
        <v>181.49899759265111</v>
      </c>
      <c r="BJ341">
        <f t="shared" si="373"/>
        <v>6.8310881179321967</v>
      </c>
      <c r="BK341" s="7">
        <f t="shared" si="374"/>
        <v>2.2467560434841854E-2</v>
      </c>
      <c r="BL341" s="8">
        <f>BL$3*temperature!$I451+BL$4*temperature!$I451^2+BL$5*temperature!$I451^6</f>
        <v>-85.395853566118973</v>
      </c>
      <c r="BM341" s="8">
        <f>BM$3*temperature!$I451+BM$4*temperature!$I451^2+BM$5*temperature!$I451^6</f>
        <v>-68.832704147986078</v>
      </c>
      <c r="BN341" s="8">
        <f>BN$3*temperature!$I451+BN$4*temperature!$I451^2+BN$5*temperature!$I451^6</f>
        <v>-56.042628926954059</v>
      </c>
      <c r="BO341" s="8"/>
      <c r="BP341" s="8"/>
      <c r="BQ341" s="8"/>
    </row>
    <row r="342" spans="1:69" x14ac:dyDescent="0.3">
      <c r="A342">
        <f t="shared" si="321"/>
        <v>2296</v>
      </c>
      <c r="B342" s="4">
        <f t="shared" si="322"/>
        <v>1165.4057614910998</v>
      </c>
      <c r="C342" s="4">
        <f t="shared" si="323"/>
        <v>2964.1703414557287</v>
      </c>
      <c r="D342" s="4">
        <f t="shared" si="324"/>
        <v>4369.9576489632809</v>
      </c>
      <c r="E342" s="11">
        <f t="shared" si="325"/>
        <v>1.7481515704734353E-9</v>
      </c>
      <c r="F342" s="11">
        <f t="shared" si="326"/>
        <v>3.443975816976486E-9</v>
      </c>
      <c r="G342" s="11">
        <f t="shared" si="327"/>
        <v>7.0307541207733676E-9</v>
      </c>
      <c r="H342" s="4">
        <f t="shared" si="328"/>
        <v>42841.164161157554</v>
      </c>
      <c r="I342" s="4">
        <f t="shared" si="329"/>
        <v>49088.056305307087</v>
      </c>
      <c r="J342" s="4">
        <f t="shared" si="330"/>
        <v>25447.412469449031</v>
      </c>
      <c r="K342" s="4">
        <f t="shared" si="331"/>
        <v>36760.727959971337</v>
      </c>
      <c r="L342" s="4">
        <f t="shared" si="332"/>
        <v>16560.470772809746</v>
      </c>
      <c r="M342" s="4">
        <f t="shared" si="333"/>
        <v>5823.2629498105362</v>
      </c>
      <c r="N342" s="11">
        <f t="shared" si="334"/>
        <v>-1.4883172970257652E-2</v>
      </c>
      <c r="O342" s="11">
        <f t="shared" si="335"/>
        <v>-4.1612410625482266E-3</v>
      </c>
      <c r="P342" s="11">
        <f t="shared" si="336"/>
        <v>-1.6215081846997492E-3</v>
      </c>
      <c r="Q342" s="4">
        <f t="shared" si="337"/>
        <v>275.11794072879582</v>
      </c>
      <c r="R342" s="4">
        <f t="shared" si="338"/>
        <v>884.09848284051873</v>
      </c>
      <c r="S342" s="4">
        <f t="shared" si="339"/>
        <v>1016.9296596023914</v>
      </c>
      <c r="T342" s="4">
        <f t="shared" si="340"/>
        <v>6.4218129015792424</v>
      </c>
      <c r="U342" s="4">
        <f t="shared" si="341"/>
        <v>18.010460168595749</v>
      </c>
      <c r="V342" s="4">
        <f t="shared" si="342"/>
        <v>39.962006385649993</v>
      </c>
      <c r="W342" s="11">
        <f t="shared" si="343"/>
        <v>-1.0734613539272964E-2</v>
      </c>
      <c r="X342" s="11">
        <f t="shared" si="344"/>
        <v>-1.217998157191269E-2</v>
      </c>
      <c r="Y342" s="11">
        <f t="shared" si="345"/>
        <v>-9.7425357312937999E-3</v>
      </c>
      <c r="Z342" s="4">
        <f t="shared" si="358"/>
        <v>194.46887937618004</v>
      </c>
      <c r="AA342" s="4">
        <f t="shared" si="359"/>
        <v>2672.4760424403398</v>
      </c>
      <c r="AB342" s="4">
        <f t="shared" si="360"/>
        <v>37250.945614131204</v>
      </c>
      <c r="AC342" s="12">
        <f t="shared" si="346"/>
        <v>0.72511709863225993</v>
      </c>
      <c r="AD342" s="12">
        <f t="shared" si="347"/>
        <v>3.1300870802248881</v>
      </c>
      <c r="AE342" s="12">
        <f t="shared" si="348"/>
        <v>38.121161674240724</v>
      </c>
      <c r="AF342" s="11">
        <f t="shared" si="349"/>
        <v>-4.0504037456468023E-3</v>
      </c>
      <c r="AG342" s="11">
        <f t="shared" si="350"/>
        <v>2.9673830763510267E-4</v>
      </c>
      <c r="AH342" s="11">
        <f t="shared" si="351"/>
        <v>9.7937136394747881E-3</v>
      </c>
      <c r="AI342" s="1">
        <f t="shared" si="315"/>
        <v>99301.833715449204</v>
      </c>
      <c r="AJ342" s="1">
        <f t="shared" si="316"/>
        <v>102302.41165020436</v>
      </c>
      <c r="AK342" s="1">
        <f t="shared" si="317"/>
        <v>51698.481279541258</v>
      </c>
      <c r="AL342" s="10">
        <f t="shared" si="352"/>
        <v>103.64682034114625</v>
      </c>
      <c r="AM342" s="10">
        <f t="shared" si="353"/>
        <v>26.189397627699048</v>
      </c>
      <c r="AN342" s="10">
        <f t="shared" si="354"/>
        <v>8.0868920623247309</v>
      </c>
      <c r="AO342" s="7">
        <f t="shared" si="355"/>
        <v>1.1640668576309411E-3</v>
      </c>
      <c r="AP342" s="7">
        <f t="shared" si="356"/>
        <v>1.466417222016899E-3</v>
      </c>
      <c r="AQ342" s="7">
        <f t="shared" si="357"/>
        <v>1.3302254445152393E-3</v>
      </c>
      <c r="AR342" s="1">
        <f t="shared" si="361"/>
        <v>42841.164161157554</v>
      </c>
      <c r="AS342" s="1">
        <f t="shared" si="362"/>
        <v>49088.056305307087</v>
      </c>
      <c r="AT342" s="1">
        <f t="shared" si="363"/>
        <v>25447.412469449031</v>
      </c>
      <c r="AU342" s="1">
        <f t="shared" si="318"/>
        <v>8568.2328322315116</v>
      </c>
      <c r="AV342" s="1">
        <f t="shared" si="319"/>
        <v>9817.6112610614182</v>
      </c>
      <c r="AW342" s="1">
        <f t="shared" si="320"/>
        <v>5089.4824938898064</v>
      </c>
      <c r="AX342">
        <v>0.05</v>
      </c>
      <c r="AY342">
        <v>0.05</v>
      </c>
      <c r="AZ342">
        <v>0.05</v>
      </c>
      <c r="BA342">
        <f t="shared" si="364"/>
        <v>5.000000000000001E-2</v>
      </c>
      <c r="BB342">
        <f t="shared" si="370"/>
        <v>2.5000000000000006E-4</v>
      </c>
      <c r="BC342">
        <f t="shared" si="365"/>
        <v>2.5000000000000006E-4</v>
      </c>
      <c r="BD342">
        <f t="shared" si="366"/>
        <v>2.5000000000000006E-4</v>
      </c>
      <c r="BE342">
        <f t="shared" si="367"/>
        <v>10.710291040289391</v>
      </c>
      <c r="BF342">
        <f t="shared" si="368"/>
        <v>12.272014076326775</v>
      </c>
      <c r="BG342">
        <f t="shared" si="369"/>
        <v>6.3618531173622594</v>
      </c>
      <c r="BH342">
        <f t="shared" si="371"/>
        <v>2202.9830324823201</v>
      </c>
      <c r="BI342">
        <f t="shared" si="372"/>
        <v>183.6800612082678</v>
      </c>
      <c r="BJ342">
        <f t="shared" si="373"/>
        <v>6.8313467080941752</v>
      </c>
      <c r="BK342" s="7">
        <f t="shared" si="374"/>
        <v>2.2443610356272153E-2</v>
      </c>
      <c r="BL342" s="8">
        <f>BL$3*temperature!$I452+BL$4*temperature!$I452^2+BL$5*temperature!$I452^6</f>
        <v>-85.591679431090142</v>
      </c>
      <c r="BM342" s="8">
        <f>BM$3*temperature!$I452+BM$4*temperature!$I452^2+BM$5*temperature!$I452^6</f>
        <v>-68.982603039796345</v>
      </c>
      <c r="BN342" s="8">
        <f>BN$3*temperature!$I452+BN$4*temperature!$I452^2+BN$5*temperature!$I452^6</f>
        <v>-56.15819570359772</v>
      </c>
      <c r="BO342" s="8"/>
      <c r="BP342" s="8"/>
      <c r="BQ342" s="8"/>
    </row>
    <row r="343" spans="1:69" x14ac:dyDescent="0.3">
      <c r="A343">
        <f t="shared" si="321"/>
        <v>2297</v>
      </c>
      <c r="B343" s="4">
        <f t="shared" si="322"/>
        <v>1165.4057634265405</v>
      </c>
      <c r="C343" s="4">
        <f t="shared" si="323"/>
        <v>2964.1703511538331</v>
      </c>
      <c r="D343" s="4">
        <f t="shared" si="324"/>
        <v>4369.9576781511742</v>
      </c>
      <c r="E343" s="11">
        <f t="shared" si="325"/>
        <v>1.6607439919497635E-9</v>
      </c>
      <c r="F343" s="11">
        <f t="shared" si="326"/>
        <v>3.2717770261276618E-9</v>
      </c>
      <c r="G343" s="11">
        <f t="shared" si="327"/>
        <v>6.6792164147346991E-9</v>
      </c>
      <c r="H343" s="4">
        <f t="shared" si="328"/>
        <v>42197.720678933896</v>
      </c>
      <c r="I343" s="4">
        <f t="shared" si="329"/>
        <v>48883.16985238521</v>
      </c>
      <c r="J343" s="4">
        <f t="shared" si="330"/>
        <v>25405.989637351231</v>
      </c>
      <c r="K343" s="4">
        <f t="shared" si="331"/>
        <v>36208.60819742614</v>
      </c>
      <c r="L343" s="4">
        <f t="shared" si="332"/>
        <v>16491.349707130343</v>
      </c>
      <c r="M343" s="4">
        <f t="shared" si="333"/>
        <v>5813.7839101681884</v>
      </c>
      <c r="N343" s="11">
        <f t="shared" si="334"/>
        <v>-1.5019282619930685E-2</v>
      </c>
      <c r="O343" s="11">
        <f t="shared" si="335"/>
        <v>-4.1738587403500338E-3</v>
      </c>
      <c r="P343" s="11">
        <f t="shared" si="336"/>
        <v>-1.6277883592147324E-3</v>
      </c>
      <c r="Q343" s="4">
        <f t="shared" si="337"/>
        <v>268.07693851557912</v>
      </c>
      <c r="R343" s="4">
        <f t="shared" si="338"/>
        <v>869.68502565379663</v>
      </c>
      <c r="S343" s="4">
        <f t="shared" si="339"/>
        <v>1005.3829737807379</v>
      </c>
      <c r="T343" s="4">
        <f t="shared" si="340"/>
        <v>6.3528772218592717</v>
      </c>
      <c r="U343" s="4">
        <f t="shared" si="341"/>
        <v>17.791093095640587</v>
      </c>
      <c r="V343" s="4">
        <f t="shared" si="342"/>
        <v>39.572675110543607</v>
      </c>
      <c r="W343" s="11">
        <f t="shared" si="343"/>
        <v>-1.0734613539272964E-2</v>
      </c>
      <c r="X343" s="11">
        <f t="shared" si="344"/>
        <v>-1.217998157191269E-2</v>
      </c>
      <c r="Y343" s="11">
        <f t="shared" si="345"/>
        <v>-9.7425357312937999E-3</v>
      </c>
      <c r="Z343" s="4">
        <f t="shared" si="358"/>
        <v>188.75046204609669</v>
      </c>
      <c r="AA343" s="4">
        <f t="shared" si="359"/>
        <v>2629.7200840458595</v>
      </c>
      <c r="AB343" s="4">
        <f t="shared" si="360"/>
        <v>37188.897938431932</v>
      </c>
      <c r="AC343" s="12">
        <f t="shared" si="346"/>
        <v>0.72218008161992731</v>
      </c>
      <c r="AD343" s="12">
        <f t="shared" si="347"/>
        <v>3.1310158969678246</v>
      </c>
      <c r="AE343" s="12">
        <f t="shared" si="348"/>
        <v>38.494509415282359</v>
      </c>
      <c r="AF343" s="11">
        <f t="shared" si="349"/>
        <v>-4.0504037456468023E-3</v>
      </c>
      <c r="AG343" s="11">
        <f t="shared" si="350"/>
        <v>2.9673830763510267E-4</v>
      </c>
      <c r="AH343" s="11">
        <f t="shared" si="351"/>
        <v>9.7937136394747881E-3</v>
      </c>
      <c r="AI343" s="1">
        <f t="shared" si="315"/>
        <v>97939.883176135801</v>
      </c>
      <c r="AJ343" s="1">
        <f t="shared" si="316"/>
        <v>101889.78174624535</v>
      </c>
      <c r="AK343" s="1">
        <f t="shared" si="317"/>
        <v>51618.115645476944</v>
      </c>
      <c r="AL343" s="10">
        <f t="shared" si="352"/>
        <v>103.76626565131961</v>
      </c>
      <c r="AM343" s="10">
        <f t="shared" si="353"/>
        <v>26.227418165577401</v>
      </c>
      <c r="AN343" s="10">
        <f t="shared" si="354"/>
        <v>8.0975418780171999</v>
      </c>
      <c r="AO343" s="7">
        <f t="shared" si="355"/>
        <v>1.1524261890546318E-3</v>
      </c>
      <c r="AP343" s="7">
        <f t="shared" si="356"/>
        <v>1.45175304979673E-3</v>
      </c>
      <c r="AQ343" s="7">
        <f t="shared" si="357"/>
        <v>1.3169231900700868E-3</v>
      </c>
      <c r="AR343" s="1">
        <f t="shared" si="361"/>
        <v>42197.720678933896</v>
      </c>
      <c r="AS343" s="1">
        <f t="shared" si="362"/>
        <v>48883.16985238521</v>
      </c>
      <c r="AT343" s="1">
        <f t="shared" si="363"/>
        <v>25405.989637351231</v>
      </c>
      <c r="AU343" s="1">
        <f t="shared" si="318"/>
        <v>8439.5441357867803</v>
      </c>
      <c r="AV343" s="1">
        <f t="shared" si="319"/>
        <v>9776.6339704770417</v>
      </c>
      <c r="AW343" s="1">
        <f t="shared" si="320"/>
        <v>5081.1979274702462</v>
      </c>
      <c r="AX343">
        <v>0.05</v>
      </c>
      <c r="AY343">
        <v>0.05</v>
      </c>
      <c r="AZ343">
        <v>0.05</v>
      </c>
      <c r="BA343">
        <f t="shared" si="364"/>
        <v>0.05</v>
      </c>
      <c r="BB343">
        <f t="shared" si="370"/>
        <v>2.5000000000000006E-4</v>
      </c>
      <c r="BC343">
        <f t="shared" si="365"/>
        <v>2.5000000000000006E-4</v>
      </c>
      <c r="BD343">
        <f t="shared" si="366"/>
        <v>2.5000000000000006E-4</v>
      </c>
      <c r="BE343">
        <f t="shared" si="367"/>
        <v>10.549430169733476</v>
      </c>
      <c r="BF343">
        <f t="shared" si="368"/>
        <v>12.220792463096306</v>
      </c>
      <c r="BG343">
        <f t="shared" si="369"/>
        <v>6.3514974093378092</v>
      </c>
      <c r="BH343">
        <f t="shared" si="371"/>
        <v>2235.6353580013156</v>
      </c>
      <c r="BI343">
        <f t="shared" si="372"/>
        <v>185.88735032657092</v>
      </c>
      <c r="BJ343">
        <f t="shared" si="373"/>
        <v>6.8316059484774501</v>
      </c>
      <c r="BK343" s="7">
        <f t="shared" si="374"/>
        <v>2.2419672430110976E-2</v>
      </c>
      <c r="BL343" s="8">
        <f>BL$3*temperature!$I453+BL$4*temperature!$I453^2+BL$5*temperature!$I453^6</f>
        <v>-85.7863837082879</v>
      </c>
      <c r="BM343" s="8">
        <f>BM$3*temperature!$I453+BM$4*temperature!$I453^2+BM$5*temperature!$I453^6</f>
        <v>-69.131637701011343</v>
      </c>
      <c r="BN343" s="8">
        <f>BN$3*temperature!$I453+BN$4*temperature!$I453^2+BN$5*temperature!$I453^6</f>
        <v>-56.273091304371597</v>
      </c>
      <c r="BO343" s="8"/>
      <c r="BP343" s="8"/>
      <c r="BQ343" s="8"/>
    </row>
    <row r="344" spans="1:69" x14ac:dyDescent="0.3">
      <c r="A344">
        <f t="shared" si="321"/>
        <v>2298</v>
      </c>
      <c r="B344" s="4">
        <f t="shared" si="322"/>
        <v>1165.4057652652091</v>
      </c>
      <c r="C344" s="4">
        <f t="shared" si="323"/>
        <v>2964.1703603670321</v>
      </c>
      <c r="D344" s="4">
        <f t="shared" si="324"/>
        <v>4369.9577058796731</v>
      </c>
      <c r="E344" s="11">
        <f t="shared" si="325"/>
        <v>1.5777067923522753E-9</v>
      </c>
      <c r="F344" s="11">
        <f t="shared" si="326"/>
        <v>3.1081881748212786E-9</v>
      </c>
      <c r="G344" s="11">
        <f t="shared" si="327"/>
        <v>6.3452555939979637E-9</v>
      </c>
      <c r="H344" s="4">
        <f t="shared" si="328"/>
        <v>41558.082225388251</v>
      </c>
      <c r="I344" s="4">
        <f t="shared" si="329"/>
        <v>48678.525859262823</v>
      </c>
      <c r="J344" s="4">
        <f t="shared" si="330"/>
        <v>25364.477029454552</v>
      </c>
      <c r="K344" s="4">
        <f t="shared" si="331"/>
        <v>35659.753421531219</v>
      </c>
      <c r="L344" s="4">
        <f t="shared" si="332"/>
        <v>16422.310441440117</v>
      </c>
      <c r="M344" s="4">
        <f t="shared" si="333"/>
        <v>5804.2843287309761</v>
      </c>
      <c r="N344" s="11">
        <f t="shared" si="334"/>
        <v>-1.515812960559848E-2</v>
      </c>
      <c r="O344" s="11">
        <f t="shared" si="335"/>
        <v>-4.1863926795739914E-3</v>
      </c>
      <c r="P344" s="11">
        <f t="shared" si="336"/>
        <v>-1.6339756661057914E-3</v>
      </c>
      <c r="Q344" s="4">
        <f t="shared" si="337"/>
        <v>261.17931220053759</v>
      </c>
      <c r="R344" s="4">
        <f t="shared" si="338"/>
        <v>855.49578310302434</v>
      </c>
      <c r="S344" s="4">
        <f t="shared" si="339"/>
        <v>993.96123398593556</v>
      </c>
      <c r="T344" s="4">
        <f t="shared" si="340"/>
        <v>6.2846815400201628</v>
      </c>
      <c r="U344" s="4">
        <f t="shared" si="341"/>
        <v>17.5743979095915</v>
      </c>
      <c r="V344" s="4">
        <f t="shared" si="342"/>
        <v>39.187136909296257</v>
      </c>
      <c r="W344" s="11">
        <f t="shared" si="343"/>
        <v>-1.0734613539272964E-2</v>
      </c>
      <c r="X344" s="11">
        <f t="shared" si="344"/>
        <v>-1.217998157191269E-2</v>
      </c>
      <c r="Y344" s="11">
        <f t="shared" si="345"/>
        <v>-9.7425357312937999E-3</v>
      </c>
      <c r="Z344" s="4">
        <f t="shared" si="358"/>
        <v>183.17488448590231</v>
      </c>
      <c r="AA344" s="4">
        <f t="shared" si="359"/>
        <v>2587.6153754690713</v>
      </c>
      <c r="AB344" s="4">
        <f t="shared" si="360"/>
        <v>37126.72005801629</v>
      </c>
      <c r="AC344" s="12">
        <f t="shared" si="346"/>
        <v>0.71925496071230244</v>
      </c>
      <c r="AD344" s="12">
        <f t="shared" si="347"/>
        <v>3.1319449893262692</v>
      </c>
      <c r="AE344" s="12">
        <f t="shared" si="348"/>
        <v>38.871513617187702</v>
      </c>
      <c r="AF344" s="11">
        <f t="shared" si="349"/>
        <v>-4.0504037456468023E-3</v>
      </c>
      <c r="AG344" s="11">
        <f t="shared" si="350"/>
        <v>2.9673830763510267E-4</v>
      </c>
      <c r="AH344" s="11">
        <f t="shared" si="351"/>
        <v>9.7937136394747881E-3</v>
      </c>
      <c r="AI344" s="1">
        <f t="shared" si="315"/>
        <v>96585.438994309006</v>
      </c>
      <c r="AJ344" s="1">
        <f t="shared" si="316"/>
        <v>101477.43754209786</v>
      </c>
      <c r="AK344" s="1">
        <f t="shared" si="317"/>
        <v>51537.502008399497</v>
      </c>
      <c r="AL344" s="10">
        <f t="shared" si="352"/>
        <v>103.88465278377582</v>
      </c>
      <c r="AM344" s="10">
        <f t="shared" si="353"/>
        <v>26.265113142544472</v>
      </c>
      <c r="AN344" s="10">
        <f t="shared" si="354"/>
        <v>8.1080990802921065</v>
      </c>
      <c r="AO344" s="7">
        <f t="shared" si="355"/>
        <v>1.1409019271640855E-3</v>
      </c>
      <c r="AP344" s="7">
        <f t="shared" si="356"/>
        <v>1.4372355192987627E-3</v>
      </c>
      <c r="AQ344" s="7">
        <f t="shared" si="357"/>
        <v>1.303753958169386E-3</v>
      </c>
      <c r="AR344" s="1">
        <f t="shared" si="361"/>
        <v>41558.082225388251</v>
      </c>
      <c r="AS344" s="1">
        <f t="shared" si="362"/>
        <v>48678.525859262823</v>
      </c>
      <c r="AT344" s="1">
        <f t="shared" si="363"/>
        <v>25364.477029454552</v>
      </c>
      <c r="AU344" s="1">
        <f t="shared" si="318"/>
        <v>8311.6164450776505</v>
      </c>
      <c r="AV344" s="1">
        <f t="shared" si="319"/>
        <v>9735.7051718525654</v>
      </c>
      <c r="AW344" s="1">
        <f t="shared" si="320"/>
        <v>5072.8954058909112</v>
      </c>
      <c r="AX344">
        <v>0.05</v>
      </c>
      <c r="AY344">
        <v>0.05</v>
      </c>
      <c r="AZ344">
        <v>0.05</v>
      </c>
      <c r="BA344">
        <f t="shared" si="364"/>
        <v>0.05</v>
      </c>
      <c r="BB344">
        <f t="shared" si="370"/>
        <v>2.5000000000000006E-4</v>
      </c>
      <c r="BC344">
        <f t="shared" si="365"/>
        <v>2.5000000000000006E-4</v>
      </c>
      <c r="BD344">
        <f t="shared" si="366"/>
        <v>2.5000000000000006E-4</v>
      </c>
      <c r="BE344">
        <f t="shared" si="367"/>
        <v>10.389520556347065</v>
      </c>
      <c r="BF344">
        <f t="shared" si="368"/>
        <v>12.169631464815708</v>
      </c>
      <c r="BG344">
        <f t="shared" si="369"/>
        <v>6.3411192573636397</v>
      </c>
      <c r="BH344">
        <f t="shared" si="371"/>
        <v>2268.765302733776</v>
      </c>
      <c r="BI344">
        <f t="shared" si="372"/>
        <v>188.12118029882478</v>
      </c>
      <c r="BJ344">
        <f t="shared" si="373"/>
        <v>6.831865834045832</v>
      </c>
      <c r="BK344" s="7">
        <f t="shared" si="374"/>
        <v>2.2395748081423611E-2</v>
      </c>
      <c r="BL344" s="8">
        <f>BL$3*temperature!$I454+BL$4*temperature!$I454^2+BL$5*temperature!$I454^6</f>
        <v>-85.979976734083635</v>
      </c>
      <c r="BM344" s="8">
        <f>BM$3*temperature!$I454+BM$4*temperature!$I454^2+BM$5*temperature!$I454^6</f>
        <v>-69.279816159421813</v>
      </c>
      <c r="BN344" s="8">
        <f>BN$3*temperature!$I454+BN$4*temperature!$I454^2+BN$5*temperature!$I454^6</f>
        <v>-56.387322017686415</v>
      </c>
      <c r="BO344" s="8"/>
      <c r="BP344" s="8"/>
      <c r="BQ344" s="8"/>
    </row>
    <row r="345" spans="1:69" x14ac:dyDescent="0.3">
      <c r="A345">
        <f t="shared" si="321"/>
        <v>2299</v>
      </c>
      <c r="B345" s="4">
        <f t="shared" si="322"/>
        <v>1165.4057670119444</v>
      </c>
      <c r="C345" s="4">
        <f t="shared" si="323"/>
        <v>2964.1703691195712</v>
      </c>
      <c r="D345" s="4">
        <f t="shared" si="324"/>
        <v>4369.9577322217465</v>
      </c>
      <c r="E345" s="11">
        <f t="shared" si="325"/>
        <v>1.4988214527346614E-9</v>
      </c>
      <c r="F345" s="11">
        <f t="shared" si="326"/>
        <v>2.9527787660802143E-9</v>
      </c>
      <c r="G345" s="11">
        <f t="shared" si="327"/>
        <v>6.0279928142980655E-9</v>
      </c>
      <c r="H345" s="4">
        <f t="shared" si="328"/>
        <v>40922.251791998679</v>
      </c>
      <c r="I345" s="4">
        <f t="shared" si="329"/>
        <v>48474.132476689956</v>
      </c>
      <c r="J345" s="4">
        <f t="shared" si="330"/>
        <v>25322.877643247666</v>
      </c>
      <c r="K345" s="4">
        <f t="shared" si="331"/>
        <v>35114.166198886902</v>
      </c>
      <c r="L345" s="4">
        <f t="shared" si="332"/>
        <v>16353.355725328271</v>
      </c>
      <c r="M345" s="4">
        <f t="shared" si="333"/>
        <v>5794.7648913238272</v>
      </c>
      <c r="N345" s="11">
        <f t="shared" si="334"/>
        <v>-1.5299803568324499E-2</v>
      </c>
      <c r="O345" s="11">
        <f t="shared" si="335"/>
        <v>-4.1988437837495729E-3</v>
      </c>
      <c r="P345" s="11">
        <f t="shared" si="336"/>
        <v>-1.6400708283754728E-3</v>
      </c>
      <c r="Q345" s="4">
        <f t="shared" si="337"/>
        <v>254.4225568598481</v>
      </c>
      <c r="R345" s="4">
        <f t="shared" si="338"/>
        <v>841.52752119230161</v>
      </c>
      <c r="S345" s="4">
        <f t="shared" si="339"/>
        <v>982.66325220593183</v>
      </c>
      <c r="T345" s="4">
        <f t="shared" si="340"/>
        <v>6.2172179124706437</v>
      </c>
      <c r="U345" s="4">
        <f t="shared" si="341"/>
        <v>17.360342066915216</v>
      </c>
      <c r="V345" s="4">
        <f t="shared" si="342"/>
        <v>38.805354827750335</v>
      </c>
      <c r="W345" s="11">
        <f t="shared" si="343"/>
        <v>-1.0734613539272964E-2</v>
      </c>
      <c r="X345" s="11">
        <f t="shared" si="344"/>
        <v>-1.217998157191269E-2</v>
      </c>
      <c r="Y345" s="11">
        <f t="shared" si="345"/>
        <v>-9.7425357312937999E-3</v>
      </c>
      <c r="Z345" s="4">
        <f t="shared" si="358"/>
        <v>177.73894783564731</v>
      </c>
      <c r="AA345" s="4">
        <f t="shared" si="359"/>
        <v>2546.15276164531</v>
      </c>
      <c r="AB345" s="4">
        <f t="shared" si="360"/>
        <v>37064.41641911638</v>
      </c>
      <c r="AC345" s="12">
        <f t="shared" si="346"/>
        <v>0.71634168772535833</v>
      </c>
      <c r="AD345" s="12">
        <f t="shared" si="347"/>
        <v>3.1328743573820081</v>
      </c>
      <c r="AE345" s="12">
        <f t="shared" si="348"/>
        <v>39.252210090287385</v>
      </c>
      <c r="AF345" s="11">
        <f t="shared" si="349"/>
        <v>-4.0504037456468023E-3</v>
      </c>
      <c r="AG345" s="11">
        <f t="shared" si="350"/>
        <v>2.9673830763510267E-4</v>
      </c>
      <c r="AH345" s="11">
        <f t="shared" si="351"/>
        <v>9.7937136394747881E-3</v>
      </c>
      <c r="AI345" s="1">
        <f t="shared" si="315"/>
        <v>95238.511539955769</v>
      </c>
      <c r="AJ345" s="1">
        <f t="shared" si="316"/>
        <v>101065.39895974063</v>
      </c>
      <c r="AK345" s="1">
        <f t="shared" si="317"/>
        <v>51456.647213450458</v>
      </c>
      <c r="AL345" s="10">
        <f t="shared" si="352"/>
        <v>104.00198976233396</v>
      </c>
      <c r="AM345" s="10">
        <f t="shared" si="353"/>
        <v>26.302484804536068</v>
      </c>
      <c r="AN345" s="10">
        <f t="shared" si="354"/>
        <v>8.1185643368985758</v>
      </c>
      <c r="AO345" s="7">
        <f t="shared" si="355"/>
        <v>1.1294929078924446E-3</v>
      </c>
      <c r="AP345" s="7">
        <f t="shared" si="356"/>
        <v>1.4228631641057751E-3</v>
      </c>
      <c r="AQ345" s="7">
        <f t="shared" si="357"/>
        <v>1.2907164185876922E-3</v>
      </c>
      <c r="AR345" s="1">
        <f t="shared" si="361"/>
        <v>40922.251791998679</v>
      </c>
      <c r="AS345" s="1">
        <f t="shared" si="362"/>
        <v>48474.132476689956</v>
      </c>
      <c r="AT345" s="1">
        <f t="shared" si="363"/>
        <v>25322.877643247666</v>
      </c>
      <c r="AU345" s="1">
        <f t="shared" si="318"/>
        <v>8184.4503583997357</v>
      </c>
      <c r="AV345" s="1">
        <f t="shared" si="319"/>
        <v>9694.8264953379912</v>
      </c>
      <c r="AW345" s="1">
        <f t="shared" si="320"/>
        <v>5064.5755286495332</v>
      </c>
      <c r="AX345">
        <v>0.05</v>
      </c>
      <c r="AY345">
        <v>0.05</v>
      </c>
      <c r="AZ345">
        <v>0.05</v>
      </c>
      <c r="BA345">
        <f t="shared" si="364"/>
        <v>0.05</v>
      </c>
      <c r="BB345">
        <f t="shared" si="370"/>
        <v>2.5000000000000006E-4</v>
      </c>
      <c r="BC345">
        <f t="shared" si="365"/>
        <v>2.5000000000000006E-4</v>
      </c>
      <c r="BD345">
        <f t="shared" si="366"/>
        <v>2.5000000000000006E-4</v>
      </c>
      <c r="BE345">
        <f t="shared" si="367"/>
        <v>10.230562947999672</v>
      </c>
      <c r="BF345">
        <f t="shared" si="368"/>
        <v>12.118533119172492</v>
      </c>
      <c r="BG345">
        <f t="shared" si="369"/>
        <v>6.330719410811918</v>
      </c>
      <c r="BH345">
        <f t="shared" si="371"/>
        <v>2302.379545412799</v>
      </c>
      <c r="BI345">
        <f t="shared" si="372"/>
        <v>190.38187027461089</v>
      </c>
      <c r="BJ345">
        <f t="shared" si="373"/>
        <v>6.8321263599302533</v>
      </c>
      <c r="BK345" s="7">
        <f t="shared" si="374"/>
        <v>2.2371838910066416E-2</v>
      </c>
      <c r="BL345" s="8">
        <f>BL$3*temperature!$I455+BL$4*temperature!$I455^2+BL$5*temperature!$I455^6</f>
        <v>-86.172468700244593</v>
      </c>
      <c r="BM345" s="8">
        <f>BM$3*temperature!$I455+BM$4*temperature!$I455^2+BM$5*temperature!$I455^6</f>
        <v>-69.427146329666229</v>
      </c>
      <c r="BN345" s="8">
        <f>BN$3*temperature!$I455+BN$4*temperature!$I455^2+BN$5*temperature!$I455^6</f>
        <v>-56.500894042602319</v>
      </c>
      <c r="BO345" s="8"/>
      <c r="BP345" s="8"/>
      <c r="BQ345" s="8"/>
    </row>
    <row r="346" spans="1:69" x14ac:dyDescent="0.3">
      <c r="A346">
        <f t="shared" si="321"/>
        <v>2300</v>
      </c>
      <c r="B346" s="4">
        <f t="shared" si="322"/>
        <v>1165.4057686713427</v>
      </c>
      <c r="C346" s="4">
        <f t="shared" si="323"/>
        <v>2964.1703774344837</v>
      </c>
      <c r="D346" s="4">
        <f t="shared" si="324"/>
        <v>4369.9577572467169</v>
      </c>
      <c r="E346" s="11">
        <f t="shared" si="325"/>
        <v>1.4238803800979283E-9</v>
      </c>
      <c r="F346" s="11">
        <f t="shared" si="326"/>
        <v>2.8051398277762035E-9</v>
      </c>
      <c r="G346" s="11">
        <f t="shared" si="327"/>
        <v>5.7265931735831616E-9</v>
      </c>
      <c r="H346" s="4">
        <f t="shared" si="328"/>
        <v>40290.232310239568</v>
      </c>
      <c r="I346" s="4">
        <f t="shared" si="329"/>
        <v>48269.997719400453</v>
      </c>
      <c r="J346" s="4">
        <f t="shared" si="330"/>
        <v>25281.194443711844</v>
      </c>
      <c r="K346" s="4">
        <f t="shared" si="331"/>
        <v>34571.849044623923</v>
      </c>
      <c r="L346" s="4">
        <f t="shared" si="332"/>
        <v>16284.488262506213</v>
      </c>
      <c r="M346" s="4">
        <f t="shared" si="333"/>
        <v>5785.2262763382423</v>
      </c>
      <c r="N346" s="11">
        <f t="shared" si="334"/>
        <v>-1.5444397887487638E-2</v>
      </c>
      <c r="O346" s="11">
        <f t="shared" si="335"/>
        <v>-4.2112129142641841E-3</v>
      </c>
      <c r="P346" s="11">
        <f t="shared" si="336"/>
        <v>-1.6460745456414738E-3</v>
      </c>
      <c r="Q346" s="4">
        <f t="shared" si="337"/>
        <v>247.80420681422075</v>
      </c>
      <c r="R346" s="4">
        <f t="shared" si="338"/>
        <v>827.77704629575328</v>
      </c>
      <c r="S346" s="4">
        <f t="shared" si="339"/>
        <v>971.4878478681004</v>
      </c>
      <c r="T346" s="4">
        <f t="shared" si="340"/>
        <v>6.1504784808908264</v>
      </c>
      <c r="U346" s="4">
        <f t="shared" si="341"/>
        <v>17.148893420458087</v>
      </c>
      <c r="V346" s="4">
        <f t="shared" si="342"/>
        <v>38.427292271775443</v>
      </c>
      <c r="W346" s="11">
        <f t="shared" si="343"/>
        <v>-1.0734613539272964E-2</v>
      </c>
      <c r="X346" s="11">
        <f t="shared" si="344"/>
        <v>-1.217998157191269E-2</v>
      </c>
      <c r="Y346" s="11">
        <f t="shared" si="345"/>
        <v>-9.7425357312937999E-3</v>
      </c>
      <c r="Z346" s="4">
        <f t="shared" si="358"/>
        <v>172.43951940388752</v>
      </c>
      <c r="AA346" s="4">
        <f t="shared" si="359"/>
        <v>2505.3231973942065</v>
      </c>
      <c r="AB346" s="4">
        <f t="shared" si="360"/>
        <v>37001.991418738253</v>
      </c>
      <c r="AC346" s="12">
        <f t="shared" si="346"/>
        <v>0.71344021467023255</v>
      </c>
      <c r="AD346" s="12">
        <f t="shared" si="347"/>
        <v>3.1338040012168511</v>
      </c>
      <c r="AE346" s="12">
        <f t="shared" si="348"/>
        <v>39.636634995628164</v>
      </c>
      <c r="AF346" s="11">
        <f t="shared" si="349"/>
        <v>-4.0504037456468023E-3</v>
      </c>
      <c r="AG346" s="11">
        <f t="shared" si="350"/>
        <v>2.9673830763510267E-4</v>
      </c>
      <c r="AH346" s="11">
        <f t="shared" si="351"/>
        <v>9.7937136394747881E-3</v>
      </c>
      <c r="AI346" s="1">
        <f t="shared" si="315"/>
        <v>93899.110744359932</v>
      </c>
      <c r="AJ346" s="1">
        <f t="shared" si="316"/>
        <v>100653.68555910458</v>
      </c>
      <c r="AK346" s="1">
        <f t="shared" si="317"/>
        <v>51375.55802075495</v>
      </c>
      <c r="AL346" s="10">
        <f t="shared" si="352"/>
        <v>104.11828457707878</v>
      </c>
      <c r="AM346" s="10">
        <f t="shared" si="353"/>
        <v>26.339535392921363</v>
      </c>
      <c r="AN346" s="10">
        <f t="shared" si="354"/>
        <v>8.128938313540722</v>
      </c>
      <c r="AO346" s="7">
        <f t="shared" si="355"/>
        <v>1.1181979788135201E-3</v>
      </c>
      <c r="AP346" s="7">
        <f t="shared" si="356"/>
        <v>1.4086345324647173E-3</v>
      </c>
      <c r="AQ346" s="7">
        <f t="shared" si="357"/>
        <v>1.2778092544018153E-3</v>
      </c>
      <c r="AR346" s="1">
        <f>AL346*AI346^$AR$5*B346^(1-$AR$5)*(1-BB345+BL345/100)</f>
        <v>40290.232310239568</v>
      </c>
      <c r="AS346" s="1">
        <f t="shared" si="362"/>
        <v>48269.997719400453</v>
      </c>
      <c r="AT346" s="1">
        <f t="shared" si="363"/>
        <v>25281.194443711844</v>
      </c>
      <c r="AU346" s="1">
        <f t="shared" si="318"/>
        <v>8058.0464620479142</v>
      </c>
      <c r="AV346" s="1">
        <f t="shared" si="319"/>
        <v>9653.9995438800906</v>
      </c>
      <c r="AW346" s="1">
        <f t="shared" si="320"/>
        <v>5056.2388887423695</v>
      </c>
      <c r="AX346">
        <v>0.05</v>
      </c>
      <c r="AY346">
        <v>0.05</v>
      </c>
      <c r="AZ346">
        <v>0.05</v>
      </c>
      <c r="BA346">
        <f t="shared" si="364"/>
        <v>4.9999999999999996E-2</v>
      </c>
      <c r="BB346">
        <f t="shared" si="370"/>
        <v>2.5000000000000006E-4</v>
      </c>
      <c r="BC346">
        <f t="shared" si="365"/>
        <v>2.5000000000000006E-4</v>
      </c>
      <c r="BD346">
        <f t="shared" si="366"/>
        <v>2.5000000000000006E-4</v>
      </c>
      <c r="BE346">
        <f t="shared" si="367"/>
        <v>10.072558077559894</v>
      </c>
      <c r="BF346">
        <f t="shared" si="368"/>
        <v>12.067499429850116</v>
      </c>
      <c r="BG346">
        <f t="shared" si="369"/>
        <v>6.3202986109279626</v>
      </c>
      <c r="BH346">
        <f t="shared" si="371"/>
        <v>2336.4848411501234</v>
      </c>
      <c r="BI346">
        <f t="shared" si="372"/>
        <v>192.66974324752277</v>
      </c>
      <c r="BJ346">
        <f t="shared" si="373"/>
        <v>6.8323875214211167</v>
      </c>
      <c r="BK346" s="7">
        <f t="shared" si="374"/>
        <v>2.2347946694137394E-2</v>
      </c>
      <c r="BL346" s="8">
        <f>BL$3*temperature!$I456+BL$4*temperature!$I456^2+BL$5*temperature!$I456^6</f>
        <v>-86.363869655390914</v>
      </c>
      <c r="BM346" s="8">
        <f>BM$3*temperature!$I456+BM$4*temperature!$I456^2+BM$5*temperature!$I456^6</f>
        <v>-69.573636014408095</v>
      </c>
      <c r="BN346" s="8">
        <f>BN$3*temperature!$I456+BN$4*temperature!$I456^2+BN$5*temperature!$I456^6</f>
        <v>-56.613813489789813</v>
      </c>
      <c r="BO346" s="8"/>
      <c r="BP346" s="8"/>
      <c r="BQ346" s="8"/>
    </row>
    <row r="348" spans="1:69" x14ac:dyDescent="0.3">
      <c r="BL348">
        <v>0</v>
      </c>
      <c r="BM348">
        <v>0</v>
      </c>
      <c r="BN348">
        <v>0</v>
      </c>
    </row>
    <row r="349" spans="1:69" x14ac:dyDescent="0.3">
      <c r="BL349" s="13">
        <v>0.55625502368488189</v>
      </c>
      <c r="BM349" s="13">
        <v>0.25614242432509837</v>
      </c>
      <c r="BN349" s="13">
        <v>6.5535372701661904E-2</v>
      </c>
    </row>
    <row r="350" spans="1:69" x14ac:dyDescent="0.3">
      <c r="BL350" s="13">
        <v>-1.1349593951160645E-2</v>
      </c>
      <c r="BM350" s="13">
        <v>-1.0562444405667358E-2</v>
      </c>
      <c r="BN350" s="13">
        <v>-1.0062573529094615E-2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1048576"/>
  <sheetViews>
    <sheetView tabSelected="1"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" sqref="E1"/>
    </sheetView>
  </sheetViews>
  <sheetFormatPr defaultColWidth="9.109375" defaultRowHeight="14.4" x14ac:dyDescent="0.3"/>
  <sheetData>
    <row r="1" spans="1:53" x14ac:dyDescent="0.3">
      <c r="B1" t="s">
        <v>59</v>
      </c>
      <c r="F1" t="s">
        <v>61</v>
      </c>
      <c r="AD1" t="s">
        <v>62</v>
      </c>
    </row>
    <row r="2" spans="1:53" x14ac:dyDescent="0.3">
      <c r="J2" s="14">
        <v>0.05</v>
      </c>
      <c r="N2" s="1">
        <f>MIN(N6:N306)</f>
        <v>2039</v>
      </c>
      <c r="O2" s="14">
        <v>0.1</v>
      </c>
      <c r="S2" s="1">
        <f>MIN(S6:S306)</f>
        <v>2044</v>
      </c>
      <c r="T2" s="14">
        <v>0.15</v>
      </c>
      <c r="X2" s="1">
        <f>MIN(X6:X306)</f>
        <v>2048</v>
      </c>
      <c r="Y2" s="14">
        <v>0.2</v>
      </c>
      <c r="AC2" s="1">
        <f>MIN(AC6:AC306)</f>
        <v>2051</v>
      </c>
      <c r="AH2" s="14">
        <v>0.05</v>
      </c>
      <c r="AL2" s="1">
        <f>MIN(AL6:AL306)</f>
        <v>2057</v>
      </c>
      <c r="AM2" s="14">
        <v>0.1</v>
      </c>
      <c r="AQ2" s="1">
        <f>MIN(AQ6:AQ306)</f>
        <v>2057</v>
      </c>
      <c r="AR2" s="14">
        <v>0.15</v>
      </c>
      <c r="AV2" s="1">
        <f>MIN(AV6:AV306)</f>
        <v>2057</v>
      </c>
      <c r="AW2" s="14">
        <v>0.2</v>
      </c>
      <c r="BA2" s="1">
        <f>MIN(BA6:BA306)</f>
        <v>2058</v>
      </c>
    </row>
    <row r="4" spans="1:53" x14ac:dyDescent="0.3">
      <c r="B4" t="s">
        <v>60</v>
      </c>
      <c r="F4" t="s">
        <v>60</v>
      </c>
      <c r="J4" t="s">
        <v>60</v>
      </c>
      <c r="O4" t="s">
        <v>60</v>
      </c>
      <c r="T4" t="s">
        <v>60</v>
      </c>
      <c r="Y4" t="s">
        <v>60</v>
      </c>
      <c r="AD4" t="s">
        <v>60</v>
      </c>
      <c r="AH4" t="s">
        <v>60</v>
      </c>
      <c r="AM4" t="s">
        <v>60</v>
      </c>
      <c r="AR4" t="s">
        <v>60</v>
      </c>
      <c r="AW4" t="s">
        <v>60</v>
      </c>
    </row>
    <row r="5" spans="1:53" x14ac:dyDescent="0.3">
      <c r="B5" t="s">
        <v>25</v>
      </c>
      <c r="C5" t="s">
        <v>26</v>
      </c>
      <c r="D5" t="s">
        <v>27</v>
      </c>
      <c r="E5" t="s">
        <v>58</v>
      </c>
      <c r="F5" t="s">
        <v>25</v>
      </c>
      <c r="G5" t="s">
        <v>26</v>
      </c>
      <c r="H5" t="s">
        <v>27</v>
      </c>
      <c r="I5" t="s">
        <v>58</v>
      </c>
      <c r="J5" t="s">
        <v>25</v>
      </c>
      <c r="K5" t="s">
        <v>26</v>
      </c>
      <c r="L5" t="s">
        <v>27</v>
      </c>
      <c r="M5" t="s">
        <v>58</v>
      </c>
      <c r="O5" t="s">
        <v>25</v>
      </c>
      <c r="P5" t="s">
        <v>26</v>
      </c>
      <c r="Q5" t="s">
        <v>27</v>
      </c>
      <c r="R5" t="s">
        <v>58</v>
      </c>
      <c r="T5" t="s">
        <v>25</v>
      </c>
      <c r="U5" t="s">
        <v>26</v>
      </c>
      <c r="V5" t="s">
        <v>27</v>
      </c>
      <c r="W5" t="s">
        <v>58</v>
      </c>
      <c r="Y5" t="s">
        <v>25</v>
      </c>
      <c r="Z5" t="s">
        <v>26</v>
      </c>
      <c r="AA5" t="s">
        <v>27</v>
      </c>
      <c r="AB5" t="s">
        <v>58</v>
      </c>
      <c r="AD5" t="s">
        <v>25</v>
      </c>
      <c r="AE5" t="s">
        <v>26</v>
      </c>
      <c r="AF5" t="s">
        <v>27</v>
      </c>
      <c r="AG5" t="s">
        <v>58</v>
      </c>
      <c r="AH5" t="s">
        <v>25</v>
      </c>
      <c r="AI5" t="s">
        <v>26</v>
      </c>
      <c r="AJ5" t="s">
        <v>27</v>
      </c>
      <c r="AK5" t="s">
        <v>58</v>
      </c>
      <c r="AM5" t="s">
        <v>25</v>
      </c>
      <c r="AN5" t="s">
        <v>26</v>
      </c>
      <c r="AO5" t="s">
        <v>27</v>
      </c>
      <c r="AP5" t="s">
        <v>58</v>
      </c>
      <c r="AR5" t="s">
        <v>25</v>
      </c>
      <c r="AS5" t="s">
        <v>26</v>
      </c>
      <c r="AT5" t="s">
        <v>27</v>
      </c>
      <c r="AU5" t="s">
        <v>58</v>
      </c>
      <c r="AW5" t="s">
        <v>25</v>
      </c>
      <c r="AX5" t="s">
        <v>26</v>
      </c>
      <c r="AY5" t="s">
        <v>27</v>
      </c>
      <c r="AZ5" t="s">
        <v>58</v>
      </c>
    </row>
    <row r="6" spans="1:53" x14ac:dyDescent="0.3">
      <c r="A6">
        <v>2000</v>
      </c>
      <c r="B6" s="1">
        <f>0.8*economy!K46</f>
        <v>24663.996728308717</v>
      </c>
      <c r="C6" s="1">
        <f>0.8*economy!L46</f>
        <v>1660.3214115674241</v>
      </c>
      <c r="D6" s="1">
        <f>0.8*economy!M46</f>
        <v>531.75930946570406</v>
      </c>
      <c r="E6" s="1">
        <f>0.8*SUMPRODUCT(economy!B46:D46,economy!K46:M46)/SUM(economy!B46:D46)</f>
        <v>5037.0813779818791</v>
      </c>
      <c r="F6" s="1">
        <v>30829.995910385893</v>
      </c>
      <c r="G6" s="1">
        <v>2075.40176445928</v>
      </c>
      <c r="H6" s="1">
        <v>664.69913683213008</v>
      </c>
      <c r="I6" s="1">
        <v>6296.3517224773504</v>
      </c>
      <c r="J6" s="1">
        <v>30829.995910385893</v>
      </c>
      <c r="K6" s="1">
        <v>2075.40176445928</v>
      </c>
      <c r="L6" s="1">
        <v>664.69913683213008</v>
      </c>
      <c r="M6" s="1">
        <v>6296.3517224773486</v>
      </c>
      <c r="N6" s="1">
        <f>IF(M6&gt;$I6,$A6,9999)</f>
        <v>9999</v>
      </c>
      <c r="O6" s="1">
        <v>30829.995910385893</v>
      </c>
      <c r="P6" s="1">
        <v>2075.40176445928</v>
      </c>
      <c r="Q6" s="1">
        <v>664.69913683213008</v>
      </c>
      <c r="R6" s="1">
        <v>6296.3517224773486</v>
      </c>
      <c r="S6" s="1">
        <f>IF(R6&gt;$I6,$A6,9999)</f>
        <v>9999</v>
      </c>
      <c r="T6" s="1">
        <v>30829.995910385893</v>
      </c>
      <c r="U6" s="1">
        <v>2075.40176445928</v>
      </c>
      <c r="V6" s="1">
        <v>664.69913683213008</v>
      </c>
      <c r="W6" s="1">
        <v>6296.3517224773486</v>
      </c>
      <c r="X6" s="1">
        <f>IF(W6&gt;$I6,$A6,9999)</f>
        <v>9999</v>
      </c>
      <c r="Y6" s="1">
        <v>30829.995910385893</v>
      </c>
      <c r="Z6" s="1">
        <v>2075.40176445928</v>
      </c>
      <c r="AA6" s="1">
        <v>664.69913683213008</v>
      </c>
      <c r="AB6" s="1">
        <v>6296.3517224773486</v>
      </c>
      <c r="AC6" s="1">
        <f>IF(AB6&gt;$I6,$A6,9999)</f>
        <v>9999</v>
      </c>
      <c r="AD6" s="1">
        <v>30829.995910385893</v>
      </c>
      <c r="AE6" s="1">
        <v>2075.40176445928</v>
      </c>
      <c r="AF6" s="1">
        <v>664.69913683213008</v>
      </c>
      <c r="AG6" s="1">
        <v>6296.3517224773486</v>
      </c>
      <c r="AH6" s="1">
        <v>30829.995910385893</v>
      </c>
      <c r="AI6" s="1">
        <v>2075.40176445928</v>
      </c>
      <c r="AJ6" s="1">
        <v>664.69913683213008</v>
      </c>
      <c r="AK6" s="1">
        <v>6296.3517224773486</v>
      </c>
      <c r="AL6" s="1">
        <f>IF(AK6&gt;$I6,$A6,9999)</f>
        <v>9999</v>
      </c>
      <c r="AM6" s="1">
        <v>30829.995910385893</v>
      </c>
      <c r="AN6" s="1">
        <v>2075.40176445928</v>
      </c>
      <c r="AO6" s="1">
        <v>664.69913683213008</v>
      </c>
      <c r="AP6" s="1">
        <v>6296.3517224773486</v>
      </c>
      <c r="AQ6" s="1">
        <f>IF(AP6&gt;$I6,$A6,9999)</f>
        <v>9999</v>
      </c>
      <c r="AR6" s="1">
        <v>30829.995910385893</v>
      </c>
      <c r="AS6" s="1">
        <v>2075.40176445928</v>
      </c>
      <c r="AT6" s="1">
        <v>664.69913683213008</v>
      </c>
      <c r="AU6" s="1">
        <v>6296.3517224773486</v>
      </c>
      <c r="AV6" s="1">
        <f>IF(AU6&gt;$I6,$A6,9999)</f>
        <v>9999</v>
      </c>
      <c r="AW6" s="1">
        <v>30829.995910385893</v>
      </c>
      <c r="AX6" s="1">
        <v>2075.40176445928</v>
      </c>
      <c r="AY6" s="1">
        <v>664.69913683213008</v>
      </c>
      <c r="AZ6" s="1">
        <v>6296.3517224773486</v>
      </c>
      <c r="BA6" s="1">
        <f>IF(AZ6&gt;$I6,$A6,9999)</f>
        <v>9999</v>
      </c>
    </row>
    <row r="7" spans="1:53" x14ac:dyDescent="0.3">
      <c r="A7">
        <f>1+A6</f>
        <v>2001</v>
      </c>
      <c r="B7" s="1"/>
      <c r="C7" s="1"/>
      <c r="D7" s="1"/>
      <c r="E7" s="1">
        <f>0.8*SUMPRODUCT(economy!B47:D47,economy!K47:M47)/SUM(economy!B47:D47)</f>
        <v>5059.5388973731278</v>
      </c>
      <c r="F7" s="1"/>
      <c r="G7" s="1"/>
      <c r="H7" s="1"/>
      <c r="I7" s="1">
        <v>6324.4236217164098</v>
      </c>
      <c r="J7" s="1"/>
      <c r="K7" s="1"/>
      <c r="L7" s="1"/>
      <c r="M7" s="1">
        <v>6324.4236217164098</v>
      </c>
      <c r="N7" s="1">
        <f t="shared" ref="N7:N70" si="0">IF(M7&gt;$I7,$A7,9999)</f>
        <v>9999</v>
      </c>
      <c r="O7" s="1">
        <v>12046.245347</v>
      </c>
      <c r="P7" s="1">
        <v>8624.1202730000005</v>
      </c>
      <c r="Q7" s="1">
        <v>3073.0120059999972</v>
      </c>
      <c r="R7" s="1">
        <v>6324.4236217164098</v>
      </c>
      <c r="S7" s="1">
        <f t="shared" ref="S7:S70" si="1">IF(R7&gt;$I7,$A7,9999)</f>
        <v>9999</v>
      </c>
      <c r="T7" s="1">
        <v>12046.245347</v>
      </c>
      <c r="U7" s="1">
        <v>8624.1202730000005</v>
      </c>
      <c r="V7" s="1">
        <v>3073.0120059999972</v>
      </c>
      <c r="W7" s="1">
        <v>6324.4236217164098</v>
      </c>
      <c r="X7" s="1">
        <f t="shared" ref="X7:X70" si="2">IF(W7&gt;$I7,$A7,9999)</f>
        <v>9999</v>
      </c>
      <c r="Y7" s="1">
        <v>12046.245347</v>
      </c>
      <c r="Z7" s="1">
        <v>8624.1202730000005</v>
      </c>
      <c r="AA7" s="1">
        <v>3073.0120059999972</v>
      </c>
      <c r="AB7" s="1">
        <v>6324.4236217164098</v>
      </c>
      <c r="AC7" s="1">
        <f t="shared" ref="AC7:AC70" si="3">IF(AB7&gt;$I7,$A7,9999)</f>
        <v>9999</v>
      </c>
      <c r="AD7" s="1">
        <v>12046.245347</v>
      </c>
      <c r="AE7" s="1">
        <v>8624.1202730000005</v>
      </c>
      <c r="AF7" s="1">
        <v>3073.0120059999972</v>
      </c>
      <c r="AG7" s="1">
        <v>6324.4236217164098</v>
      </c>
      <c r="AH7" s="1">
        <v>12046.245347</v>
      </c>
      <c r="AI7" s="1">
        <v>8624.1202730000005</v>
      </c>
      <c r="AJ7" s="1">
        <v>3073.0120059999972</v>
      </c>
      <c r="AK7" s="1">
        <v>6324.4236217164098</v>
      </c>
      <c r="AL7" s="1">
        <f t="shared" ref="AL7:AL70" si="4">IF(AK7&gt;$I7,$A7,9999)</f>
        <v>9999</v>
      </c>
      <c r="AM7" s="1">
        <v>12046.245347</v>
      </c>
      <c r="AN7" s="1">
        <v>8624.1202730000005</v>
      </c>
      <c r="AO7" s="1">
        <v>3073.0120059999972</v>
      </c>
      <c r="AP7" s="1">
        <v>6324.4236217164098</v>
      </c>
      <c r="AQ7" s="1">
        <f t="shared" ref="AQ7:AQ70" si="5">IF(AP7&gt;$I7,$A7,9999)</f>
        <v>9999</v>
      </c>
      <c r="AR7" s="1">
        <v>12046.245347</v>
      </c>
      <c r="AS7" s="1">
        <v>8624.1202730000005</v>
      </c>
      <c r="AT7" s="1">
        <v>3073.0120059999972</v>
      </c>
      <c r="AU7" s="1">
        <v>6324.4236217164098</v>
      </c>
      <c r="AV7" s="1">
        <f t="shared" ref="AV7:AV70" si="6">IF(AU7&gt;$I7,$A7,9999)</f>
        <v>9999</v>
      </c>
      <c r="AW7" s="1">
        <v>12046.245347</v>
      </c>
      <c r="AX7" s="1">
        <v>8624.1202730000005</v>
      </c>
      <c r="AY7" s="1">
        <v>3073.0120059999972</v>
      </c>
      <c r="AZ7" s="1">
        <v>6324.4236217164098</v>
      </c>
      <c r="BA7" s="1">
        <f t="shared" ref="BA7:BA70" si="7">IF(AZ7&gt;$I7,$A7,9999)</f>
        <v>9999</v>
      </c>
    </row>
    <row r="8" spans="1:53" x14ac:dyDescent="0.3">
      <c r="A8">
        <f t="shared" ref="A8:A71" si="8">1+A7</f>
        <v>2002</v>
      </c>
      <c r="B8" s="1"/>
      <c r="C8" s="1"/>
      <c r="D8" s="1"/>
      <c r="E8" s="1">
        <f>0.8*SUMPRODUCT(economy!B48:D48,economy!K48:M48)/SUM(economy!B48:D48)</f>
        <v>5078.4352081669449</v>
      </c>
      <c r="F8" s="1"/>
      <c r="G8" s="1"/>
      <c r="H8" s="1"/>
      <c r="I8" s="1">
        <v>6348.0440102086804</v>
      </c>
      <c r="J8" s="1"/>
      <c r="K8" s="1"/>
      <c r="L8" s="1"/>
      <c r="M8" s="1">
        <v>6348.0440102086804</v>
      </c>
      <c r="N8" s="1">
        <f t="shared" si="0"/>
        <v>9999</v>
      </c>
      <c r="O8" s="1">
        <v>12116.098030000003</v>
      </c>
      <c r="P8" s="1">
        <v>8876.3915379999999</v>
      </c>
      <c r="Q8" s="1">
        <v>3149.4066169999987</v>
      </c>
      <c r="R8" s="1">
        <v>6348.0440102086804</v>
      </c>
      <c r="S8" s="1">
        <f t="shared" si="1"/>
        <v>9999</v>
      </c>
      <c r="T8" s="1">
        <v>12116.098030000003</v>
      </c>
      <c r="U8" s="1">
        <v>8876.3915379999999</v>
      </c>
      <c r="V8" s="1">
        <v>3149.4066169999987</v>
      </c>
      <c r="W8" s="1">
        <v>6348.0440102086804</v>
      </c>
      <c r="X8" s="1">
        <f t="shared" si="2"/>
        <v>9999</v>
      </c>
      <c r="Y8" s="1">
        <v>12116.098030000003</v>
      </c>
      <c r="Z8" s="1">
        <v>8876.3915379999999</v>
      </c>
      <c r="AA8" s="1">
        <v>3149.4066169999987</v>
      </c>
      <c r="AB8" s="1">
        <v>6348.0440102086804</v>
      </c>
      <c r="AC8" s="1">
        <f t="shared" si="3"/>
        <v>9999</v>
      </c>
      <c r="AD8" s="1">
        <v>12116.098030000003</v>
      </c>
      <c r="AE8" s="1">
        <v>8876.3915379999999</v>
      </c>
      <c r="AF8" s="1">
        <v>3149.4066169999987</v>
      </c>
      <c r="AG8" s="1">
        <v>6348.0440102086804</v>
      </c>
      <c r="AH8" s="1">
        <v>12116.098030000003</v>
      </c>
      <c r="AI8" s="1">
        <v>8876.3915379999999</v>
      </c>
      <c r="AJ8" s="1">
        <v>3149.4066169999987</v>
      </c>
      <c r="AK8" s="1">
        <v>6348.0440102086804</v>
      </c>
      <c r="AL8" s="1">
        <f t="shared" si="4"/>
        <v>9999</v>
      </c>
      <c r="AM8" s="1">
        <v>12116.098030000003</v>
      </c>
      <c r="AN8" s="1">
        <v>8876.3915379999999</v>
      </c>
      <c r="AO8" s="1">
        <v>3149.4066169999987</v>
      </c>
      <c r="AP8" s="1">
        <v>6348.0440102086804</v>
      </c>
      <c r="AQ8" s="1">
        <f t="shared" si="5"/>
        <v>9999</v>
      </c>
      <c r="AR8" s="1">
        <v>12116.098030000003</v>
      </c>
      <c r="AS8" s="1">
        <v>8876.3915379999999</v>
      </c>
      <c r="AT8" s="1">
        <v>3149.4066169999987</v>
      </c>
      <c r="AU8" s="1">
        <v>6348.0440102086804</v>
      </c>
      <c r="AV8" s="1">
        <f t="shared" si="6"/>
        <v>9999</v>
      </c>
      <c r="AW8" s="1">
        <v>12116.098030000003</v>
      </c>
      <c r="AX8" s="1">
        <v>8876.3915379999999</v>
      </c>
      <c r="AY8" s="1">
        <v>3149.4066169999987</v>
      </c>
      <c r="AZ8" s="1">
        <v>6348.0440102086804</v>
      </c>
      <c r="BA8" s="1">
        <f t="shared" si="7"/>
        <v>9999</v>
      </c>
    </row>
    <row r="9" spans="1:53" x14ac:dyDescent="0.3">
      <c r="A9">
        <f t="shared" si="8"/>
        <v>2003</v>
      </c>
      <c r="B9" s="1"/>
      <c r="C9" s="1"/>
      <c r="D9" s="1"/>
      <c r="E9" s="1">
        <f>0.8*SUMPRODUCT(economy!B49:D49,economy!K49:M49)/SUM(economy!B49:D49)</f>
        <v>5136.1208426297844</v>
      </c>
      <c r="F9" s="1"/>
      <c r="G9" s="1"/>
      <c r="H9" s="1"/>
      <c r="I9" s="1">
        <v>6420.1510532872308</v>
      </c>
      <c r="J9" s="1"/>
      <c r="K9" s="1"/>
      <c r="L9" s="1"/>
      <c r="M9" s="1">
        <v>6420.1510532872308</v>
      </c>
      <c r="N9" s="1">
        <f t="shared" si="0"/>
        <v>9999</v>
      </c>
      <c r="O9" s="1">
        <v>12307.647442</v>
      </c>
      <c r="P9" s="1">
        <v>9938.5197530000005</v>
      </c>
      <c r="Q9" s="1">
        <v>3321.7446160000018</v>
      </c>
      <c r="R9" s="1">
        <v>6420.1510532872308</v>
      </c>
      <c r="S9" s="1">
        <f t="shared" si="1"/>
        <v>9999</v>
      </c>
      <c r="T9" s="1">
        <v>12307.647442</v>
      </c>
      <c r="U9" s="1">
        <v>9938.5197530000005</v>
      </c>
      <c r="V9" s="1">
        <v>3321.7446160000018</v>
      </c>
      <c r="W9" s="1">
        <v>6420.1510532872308</v>
      </c>
      <c r="X9" s="1">
        <f t="shared" si="2"/>
        <v>9999</v>
      </c>
      <c r="Y9" s="1">
        <v>12307.647442</v>
      </c>
      <c r="Z9" s="1">
        <v>9938.5197530000005</v>
      </c>
      <c r="AA9" s="1">
        <v>3321.7446160000018</v>
      </c>
      <c r="AB9" s="1">
        <v>6420.1510532872308</v>
      </c>
      <c r="AC9" s="1">
        <f t="shared" si="3"/>
        <v>9999</v>
      </c>
      <c r="AD9" s="1">
        <v>12307.647442</v>
      </c>
      <c r="AE9" s="1">
        <v>9938.5197530000005</v>
      </c>
      <c r="AF9" s="1">
        <v>3321.7446160000018</v>
      </c>
      <c r="AG9" s="1">
        <v>6420.1510532872308</v>
      </c>
      <c r="AH9" s="1">
        <v>12307.647442</v>
      </c>
      <c r="AI9" s="1">
        <v>9938.5197530000005</v>
      </c>
      <c r="AJ9" s="1">
        <v>3321.7446160000018</v>
      </c>
      <c r="AK9" s="1">
        <v>6420.1510532872308</v>
      </c>
      <c r="AL9" s="1">
        <f t="shared" si="4"/>
        <v>9999</v>
      </c>
      <c r="AM9" s="1">
        <v>12307.647442</v>
      </c>
      <c r="AN9" s="1">
        <v>9938.5197530000005</v>
      </c>
      <c r="AO9" s="1">
        <v>3321.7446160000018</v>
      </c>
      <c r="AP9" s="1">
        <v>6420.1510532872308</v>
      </c>
      <c r="AQ9" s="1">
        <f t="shared" si="5"/>
        <v>9999</v>
      </c>
      <c r="AR9" s="1">
        <v>12307.647442</v>
      </c>
      <c r="AS9" s="1">
        <v>9938.5197530000005</v>
      </c>
      <c r="AT9" s="1">
        <v>3321.7446160000018</v>
      </c>
      <c r="AU9" s="1">
        <v>6420.1510532872308</v>
      </c>
      <c r="AV9" s="1">
        <f t="shared" si="6"/>
        <v>9999</v>
      </c>
      <c r="AW9" s="1">
        <v>12307.647442</v>
      </c>
      <c r="AX9" s="1">
        <v>9938.5197530000005</v>
      </c>
      <c r="AY9" s="1">
        <v>3321.7446160000018</v>
      </c>
      <c r="AZ9" s="1">
        <v>6420.1510532872308</v>
      </c>
      <c r="BA9" s="1">
        <f t="shared" si="7"/>
        <v>9999</v>
      </c>
    </row>
    <row r="10" spans="1:53" x14ac:dyDescent="0.3">
      <c r="A10">
        <f t="shared" si="8"/>
        <v>2004</v>
      </c>
      <c r="B10" s="1"/>
      <c r="C10" s="1"/>
      <c r="D10" s="1"/>
      <c r="E10" s="1">
        <f>0.8*SUMPRODUCT(economy!B50:D50,economy!K50:M50)/SUM(economy!B50:D50)</f>
        <v>5266.6200273901577</v>
      </c>
      <c r="F10" s="1"/>
      <c r="G10" s="1"/>
      <c r="H10" s="1"/>
      <c r="I10" s="1">
        <v>6583.2750342376976</v>
      </c>
      <c r="J10" s="1"/>
      <c r="K10" s="1"/>
      <c r="L10" s="1"/>
      <c r="M10" s="1">
        <v>6583.2750342376976</v>
      </c>
      <c r="N10" s="1">
        <f t="shared" si="0"/>
        <v>9999</v>
      </c>
      <c r="O10" s="1">
        <v>12462.347170999999</v>
      </c>
      <c r="P10" s="1">
        <v>10839.923358</v>
      </c>
      <c r="Q10" s="1">
        <v>3548.4458899999972</v>
      </c>
      <c r="R10" s="1">
        <v>6583.2750342376976</v>
      </c>
      <c r="S10" s="1">
        <f t="shared" si="1"/>
        <v>9999</v>
      </c>
      <c r="T10" s="1">
        <v>12462.347170999999</v>
      </c>
      <c r="U10" s="1">
        <v>10839.923358</v>
      </c>
      <c r="V10" s="1">
        <v>3548.4458899999972</v>
      </c>
      <c r="W10" s="1">
        <v>6583.2750342376976</v>
      </c>
      <c r="X10" s="1">
        <f t="shared" si="2"/>
        <v>9999</v>
      </c>
      <c r="Y10" s="1">
        <v>12462.347170999999</v>
      </c>
      <c r="Z10" s="1">
        <v>10839.923358</v>
      </c>
      <c r="AA10" s="1">
        <v>3548.4458899999972</v>
      </c>
      <c r="AB10" s="1">
        <v>6583.2750342376976</v>
      </c>
      <c r="AC10" s="1">
        <f t="shared" si="3"/>
        <v>9999</v>
      </c>
      <c r="AD10" s="1">
        <v>12462.347170999999</v>
      </c>
      <c r="AE10" s="1">
        <v>10839.923358</v>
      </c>
      <c r="AF10" s="1">
        <v>3548.4458899999972</v>
      </c>
      <c r="AG10" s="1">
        <v>6583.2750342376976</v>
      </c>
      <c r="AH10" s="1">
        <v>12462.347170999999</v>
      </c>
      <c r="AI10" s="1">
        <v>10839.923358</v>
      </c>
      <c r="AJ10" s="1">
        <v>3548.4458899999972</v>
      </c>
      <c r="AK10" s="1">
        <v>6583.2750342376976</v>
      </c>
      <c r="AL10" s="1">
        <f t="shared" si="4"/>
        <v>9999</v>
      </c>
      <c r="AM10" s="1">
        <v>12462.347170999999</v>
      </c>
      <c r="AN10" s="1">
        <v>10839.923358</v>
      </c>
      <c r="AO10" s="1">
        <v>3548.4458899999972</v>
      </c>
      <c r="AP10" s="1">
        <v>6583.2750342376976</v>
      </c>
      <c r="AQ10" s="1">
        <f t="shared" si="5"/>
        <v>9999</v>
      </c>
      <c r="AR10" s="1">
        <v>12462.347170999999</v>
      </c>
      <c r="AS10" s="1">
        <v>10839.923358</v>
      </c>
      <c r="AT10" s="1">
        <v>3548.4458899999972</v>
      </c>
      <c r="AU10" s="1">
        <v>6583.2750342376976</v>
      </c>
      <c r="AV10" s="1">
        <f t="shared" si="6"/>
        <v>9999</v>
      </c>
      <c r="AW10" s="1">
        <v>12462.347170999999</v>
      </c>
      <c r="AX10" s="1">
        <v>10839.923358</v>
      </c>
      <c r="AY10" s="1">
        <v>3548.4458899999972</v>
      </c>
      <c r="AZ10" s="1">
        <v>6583.2750342376976</v>
      </c>
      <c r="BA10" s="1">
        <f t="shared" si="7"/>
        <v>9999</v>
      </c>
    </row>
    <row r="11" spans="1:53" x14ac:dyDescent="0.3">
      <c r="A11">
        <f t="shared" si="8"/>
        <v>2005</v>
      </c>
      <c r="B11" s="1"/>
      <c r="C11" s="1"/>
      <c r="D11" s="1"/>
      <c r="E11" s="1">
        <f>0.8*SUMPRODUCT(economy!B51:D51,economy!K51:M51)/SUM(economy!B51:D51)</f>
        <v>5374.354306086163</v>
      </c>
      <c r="F11" s="1"/>
      <c r="G11" s="1"/>
      <c r="H11" s="1"/>
      <c r="I11" s="1">
        <v>6717.9428826077037</v>
      </c>
      <c r="J11" s="1"/>
      <c r="K11" s="1"/>
      <c r="L11" s="1"/>
      <c r="M11" s="1">
        <v>6717.9428826077037</v>
      </c>
      <c r="N11" s="1">
        <f t="shared" si="0"/>
        <v>9999</v>
      </c>
      <c r="O11" s="1">
        <v>12445.981350000002</v>
      </c>
      <c r="P11" s="1">
        <v>11470.651024999999</v>
      </c>
      <c r="Q11" s="1">
        <v>3702.1701970000031</v>
      </c>
      <c r="R11" s="1">
        <v>6717.9428826077037</v>
      </c>
      <c r="S11" s="1">
        <f t="shared" si="1"/>
        <v>9999</v>
      </c>
      <c r="T11" s="1">
        <v>12445.981350000002</v>
      </c>
      <c r="U11" s="1">
        <v>11470.651024999999</v>
      </c>
      <c r="V11" s="1">
        <v>3702.1701970000031</v>
      </c>
      <c r="W11" s="1">
        <v>6717.9428826077037</v>
      </c>
      <c r="X11" s="1">
        <f t="shared" si="2"/>
        <v>9999</v>
      </c>
      <c r="Y11" s="1">
        <v>12445.981350000002</v>
      </c>
      <c r="Z11" s="1">
        <v>11470.651024999999</v>
      </c>
      <c r="AA11" s="1">
        <v>3702.1701970000031</v>
      </c>
      <c r="AB11" s="1">
        <v>6717.9428826077037</v>
      </c>
      <c r="AC11" s="1">
        <f t="shared" si="3"/>
        <v>9999</v>
      </c>
      <c r="AD11" s="1">
        <v>12445.981350000002</v>
      </c>
      <c r="AE11" s="1">
        <v>11470.651024999999</v>
      </c>
      <c r="AF11" s="1">
        <v>3702.1701970000031</v>
      </c>
      <c r="AG11" s="1">
        <v>6717.9428826077037</v>
      </c>
      <c r="AH11" s="1">
        <v>12445.981350000002</v>
      </c>
      <c r="AI11" s="1">
        <v>11470.651024999999</v>
      </c>
      <c r="AJ11" s="1">
        <v>3702.1701970000031</v>
      </c>
      <c r="AK11" s="1">
        <v>6717.9428826077037</v>
      </c>
      <c r="AL11" s="1">
        <f t="shared" si="4"/>
        <v>9999</v>
      </c>
      <c r="AM11" s="1">
        <v>12445.981350000002</v>
      </c>
      <c r="AN11" s="1">
        <v>11470.651024999999</v>
      </c>
      <c r="AO11" s="1">
        <v>3702.1701970000031</v>
      </c>
      <c r="AP11" s="1">
        <v>6717.9428826077037</v>
      </c>
      <c r="AQ11" s="1">
        <f t="shared" si="5"/>
        <v>9999</v>
      </c>
      <c r="AR11" s="1">
        <v>12445.981350000002</v>
      </c>
      <c r="AS11" s="1">
        <v>11470.651024999999</v>
      </c>
      <c r="AT11" s="1">
        <v>3702.1701970000031</v>
      </c>
      <c r="AU11" s="1">
        <v>6717.9428826077037</v>
      </c>
      <c r="AV11" s="1">
        <f t="shared" si="6"/>
        <v>9999</v>
      </c>
      <c r="AW11" s="1">
        <v>12445.981350000002</v>
      </c>
      <c r="AX11" s="1">
        <v>11470.651024999999</v>
      </c>
      <c r="AY11" s="1">
        <v>3702.1701970000031</v>
      </c>
      <c r="AZ11" s="1">
        <v>6717.9428826077037</v>
      </c>
      <c r="BA11" s="1">
        <f t="shared" si="7"/>
        <v>9999</v>
      </c>
    </row>
    <row r="12" spans="1:53" x14ac:dyDescent="0.3">
      <c r="A12">
        <f t="shared" si="8"/>
        <v>2006</v>
      </c>
      <c r="B12" s="1"/>
      <c r="C12" s="1"/>
      <c r="D12" s="1"/>
      <c r="E12" s="1">
        <f>0.8*SUMPRODUCT(economy!B52:D52,economy!K52:M52)/SUM(economy!B52:D52)</f>
        <v>5519.5735719559398</v>
      </c>
      <c r="F12" s="1"/>
      <c r="G12" s="1"/>
      <c r="H12" s="1"/>
      <c r="I12" s="1">
        <v>6899.4669649449243</v>
      </c>
      <c r="J12" s="1"/>
      <c r="K12" s="1"/>
      <c r="L12" s="1"/>
      <c r="M12" s="1">
        <v>6899.4669649449243</v>
      </c>
      <c r="N12" s="1">
        <f t="shared" si="0"/>
        <v>9999</v>
      </c>
      <c r="O12" s="1">
        <v>12383.084966</v>
      </c>
      <c r="P12" s="1">
        <v>12305.106211</v>
      </c>
      <c r="Q12" s="1">
        <v>3791.6963350000042</v>
      </c>
      <c r="R12" s="1">
        <v>6899.4669649449243</v>
      </c>
      <c r="S12" s="1">
        <f t="shared" si="1"/>
        <v>9999</v>
      </c>
      <c r="T12" s="1">
        <v>12383.084966</v>
      </c>
      <c r="U12" s="1">
        <v>12305.106211</v>
      </c>
      <c r="V12" s="1">
        <v>3791.6963350000042</v>
      </c>
      <c r="W12" s="1">
        <v>6899.4669649449243</v>
      </c>
      <c r="X12" s="1">
        <f t="shared" si="2"/>
        <v>9999</v>
      </c>
      <c r="Y12" s="1">
        <v>12383.084966</v>
      </c>
      <c r="Z12" s="1">
        <v>12305.106211</v>
      </c>
      <c r="AA12" s="1">
        <v>3791.6963350000042</v>
      </c>
      <c r="AB12" s="1">
        <v>6899.4669649449243</v>
      </c>
      <c r="AC12" s="1">
        <f t="shared" si="3"/>
        <v>9999</v>
      </c>
      <c r="AD12" s="1">
        <v>12383.084966</v>
      </c>
      <c r="AE12" s="1">
        <v>12305.106211</v>
      </c>
      <c r="AF12" s="1">
        <v>3791.6963350000042</v>
      </c>
      <c r="AG12" s="1">
        <v>6899.4669649449243</v>
      </c>
      <c r="AH12" s="1">
        <v>12383.084966</v>
      </c>
      <c r="AI12" s="1">
        <v>12305.106211</v>
      </c>
      <c r="AJ12" s="1">
        <v>3791.6963350000042</v>
      </c>
      <c r="AK12" s="1">
        <v>6899.4669649449243</v>
      </c>
      <c r="AL12" s="1">
        <f t="shared" si="4"/>
        <v>9999</v>
      </c>
      <c r="AM12" s="1">
        <v>12383.084966</v>
      </c>
      <c r="AN12" s="1">
        <v>12305.106211</v>
      </c>
      <c r="AO12" s="1">
        <v>3791.6963350000042</v>
      </c>
      <c r="AP12" s="1">
        <v>6899.4669649449243</v>
      </c>
      <c r="AQ12" s="1">
        <f t="shared" si="5"/>
        <v>9999</v>
      </c>
      <c r="AR12" s="1">
        <v>12383.084966</v>
      </c>
      <c r="AS12" s="1">
        <v>12305.106211</v>
      </c>
      <c r="AT12" s="1">
        <v>3791.6963350000042</v>
      </c>
      <c r="AU12" s="1">
        <v>6899.4669649449243</v>
      </c>
      <c r="AV12" s="1">
        <f t="shared" si="6"/>
        <v>9999</v>
      </c>
      <c r="AW12" s="1">
        <v>12383.084966</v>
      </c>
      <c r="AX12" s="1">
        <v>12305.106211</v>
      </c>
      <c r="AY12" s="1">
        <v>3791.6963350000042</v>
      </c>
      <c r="AZ12" s="1">
        <v>6899.4669649449243</v>
      </c>
      <c r="BA12" s="1">
        <f t="shared" si="7"/>
        <v>9999</v>
      </c>
    </row>
    <row r="13" spans="1:53" x14ac:dyDescent="0.3">
      <c r="A13">
        <f t="shared" si="8"/>
        <v>2007</v>
      </c>
      <c r="B13" s="1"/>
      <c r="C13" s="1"/>
      <c r="D13" s="1"/>
      <c r="E13" s="1">
        <f>0.8*SUMPRODUCT(economy!B53:D53,economy!K53:M53)/SUM(economy!B53:D53)</f>
        <v>5664.240653896225</v>
      </c>
      <c r="F13" s="1"/>
      <c r="G13" s="1"/>
      <c r="H13" s="1"/>
      <c r="I13" s="1">
        <v>7080.3008173702819</v>
      </c>
      <c r="J13" s="1"/>
      <c r="K13" s="1"/>
      <c r="L13" s="1"/>
      <c r="M13" s="1">
        <v>7080.3008173702819</v>
      </c>
      <c r="N13" s="1">
        <f t="shared" si="0"/>
        <v>9999</v>
      </c>
      <c r="O13" s="1">
        <v>12434.246949999997</v>
      </c>
      <c r="P13" s="1">
        <v>12840.825574999999</v>
      </c>
      <c r="Q13" s="1">
        <v>4045.1373730000014</v>
      </c>
      <c r="R13" s="1">
        <v>7080.3008173702819</v>
      </c>
      <c r="S13" s="1">
        <f t="shared" si="1"/>
        <v>9999</v>
      </c>
      <c r="T13" s="1">
        <v>12434.246949999997</v>
      </c>
      <c r="U13" s="1">
        <v>12840.825574999999</v>
      </c>
      <c r="V13" s="1">
        <v>4045.1373730000014</v>
      </c>
      <c r="W13" s="1">
        <v>7080.3008173702819</v>
      </c>
      <c r="X13" s="1">
        <f t="shared" si="2"/>
        <v>9999</v>
      </c>
      <c r="Y13" s="1">
        <v>12434.246949999997</v>
      </c>
      <c r="Z13" s="1">
        <v>12840.825574999999</v>
      </c>
      <c r="AA13" s="1">
        <v>4045.1373730000014</v>
      </c>
      <c r="AB13" s="1">
        <v>7080.3008173702819</v>
      </c>
      <c r="AC13" s="1">
        <f t="shared" si="3"/>
        <v>9999</v>
      </c>
      <c r="AD13" s="1">
        <v>12434.246949999997</v>
      </c>
      <c r="AE13" s="1">
        <v>12840.825574999999</v>
      </c>
      <c r="AF13" s="1">
        <v>4045.1373730000014</v>
      </c>
      <c r="AG13" s="1">
        <v>7080.3008173702819</v>
      </c>
      <c r="AH13" s="1">
        <v>12434.246949999997</v>
      </c>
      <c r="AI13" s="1">
        <v>12840.825574999999</v>
      </c>
      <c r="AJ13" s="1">
        <v>4045.1373730000014</v>
      </c>
      <c r="AK13" s="1">
        <v>7080.3008173702819</v>
      </c>
      <c r="AL13" s="1">
        <f t="shared" si="4"/>
        <v>9999</v>
      </c>
      <c r="AM13" s="1">
        <v>12434.246949999997</v>
      </c>
      <c r="AN13" s="1">
        <v>12840.825574999999</v>
      </c>
      <c r="AO13" s="1">
        <v>4045.1373730000014</v>
      </c>
      <c r="AP13" s="1">
        <v>7080.3008173702819</v>
      </c>
      <c r="AQ13" s="1">
        <f t="shared" si="5"/>
        <v>9999</v>
      </c>
      <c r="AR13" s="1">
        <v>12434.246949999997</v>
      </c>
      <c r="AS13" s="1">
        <v>12840.825574999999</v>
      </c>
      <c r="AT13" s="1">
        <v>4045.1373730000014</v>
      </c>
      <c r="AU13" s="1">
        <v>7080.3008173702819</v>
      </c>
      <c r="AV13" s="1">
        <f t="shared" si="6"/>
        <v>9999</v>
      </c>
      <c r="AW13" s="1">
        <v>12434.246949999997</v>
      </c>
      <c r="AX13" s="1">
        <v>12840.825574999999</v>
      </c>
      <c r="AY13" s="1">
        <v>4045.1373730000014</v>
      </c>
      <c r="AZ13" s="1">
        <v>7080.3008173702819</v>
      </c>
      <c r="BA13" s="1">
        <f t="shared" si="7"/>
        <v>9999</v>
      </c>
    </row>
    <row r="14" spans="1:53" x14ac:dyDescent="0.3">
      <c r="A14">
        <f t="shared" si="8"/>
        <v>2008</v>
      </c>
      <c r="B14" s="1"/>
      <c r="C14" s="1"/>
      <c r="D14" s="1"/>
      <c r="E14" s="1">
        <f>0.8*SUMPRODUCT(economy!B54:D54,economy!K54:M54)/SUM(economy!B54:D54)</f>
        <v>5663.4012496916166</v>
      </c>
      <c r="F14" s="1"/>
      <c r="G14" s="1"/>
      <c r="H14" s="1"/>
      <c r="I14" s="1">
        <v>7079.2515621145203</v>
      </c>
      <c r="J14" s="1"/>
      <c r="K14" s="1"/>
      <c r="L14" s="1"/>
      <c r="M14" s="1">
        <v>7079.2515621145203</v>
      </c>
      <c r="N14" s="1">
        <f t="shared" si="0"/>
        <v>9999</v>
      </c>
      <c r="O14" s="1">
        <v>12237.871766</v>
      </c>
      <c r="P14" s="1">
        <v>13332.306250999996</v>
      </c>
      <c r="Q14" s="1">
        <v>4277.1594640000021</v>
      </c>
      <c r="R14" s="1">
        <v>7079.2515621145203</v>
      </c>
      <c r="S14" s="1">
        <f t="shared" si="1"/>
        <v>9999</v>
      </c>
      <c r="T14" s="1">
        <v>12237.871766</v>
      </c>
      <c r="U14" s="1">
        <v>13332.306250999996</v>
      </c>
      <c r="V14" s="1">
        <v>4277.1594640000021</v>
      </c>
      <c r="W14" s="1">
        <v>7079.2515621145203</v>
      </c>
      <c r="X14" s="1">
        <f t="shared" si="2"/>
        <v>9999</v>
      </c>
      <c r="Y14" s="1">
        <v>12237.871766</v>
      </c>
      <c r="Z14" s="1">
        <v>13332.306250999996</v>
      </c>
      <c r="AA14" s="1">
        <v>4277.1594640000021</v>
      </c>
      <c r="AB14" s="1">
        <v>7079.2515621145203</v>
      </c>
      <c r="AC14" s="1">
        <f t="shared" si="3"/>
        <v>9999</v>
      </c>
      <c r="AD14" s="1">
        <v>12237.871766</v>
      </c>
      <c r="AE14" s="1">
        <v>13332.306250999996</v>
      </c>
      <c r="AF14" s="1">
        <v>4277.1594640000021</v>
      </c>
      <c r="AG14" s="1">
        <v>7079.2515621145203</v>
      </c>
      <c r="AH14" s="1">
        <v>12237.871766</v>
      </c>
      <c r="AI14" s="1">
        <v>13332.306250999996</v>
      </c>
      <c r="AJ14" s="1">
        <v>4277.1594640000021</v>
      </c>
      <c r="AK14" s="1">
        <v>7079.2515621145203</v>
      </c>
      <c r="AL14" s="1">
        <f t="shared" si="4"/>
        <v>9999</v>
      </c>
      <c r="AM14" s="1">
        <v>12237.871766</v>
      </c>
      <c r="AN14" s="1">
        <v>13332.306250999996</v>
      </c>
      <c r="AO14" s="1">
        <v>4277.1594640000021</v>
      </c>
      <c r="AP14" s="1">
        <v>7079.2515621145203</v>
      </c>
      <c r="AQ14" s="1">
        <f t="shared" si="5"/>
        <v>9999</v>
      </c>
      <c r="AR14" s="1">
        <v>12237.871766</v>
      </c>
      <c r="AS14" s="1">
        <v>13332.306250999996</v>
      </c>
      <c r="AT14" s="1">
        <v>4277.1594640000021</v>
      </c>
      <c r="AU14" s="1">
        <v>7079.2515621145203</v>
      </c>
      <c r="AV14" s="1">
        <f t="shared" si="6"/>
        <v>9999</v>
      </c>
      <c r="AW14" s="1">
        <v>12237.871766</v>
      </c>
      <c r="AX14" s="1">
        <v>13332.306250999996</v>
      </c>
      <c r="AY14" s="1">
        <v>4277.1594640000021</v>
      </c>
      <c r="AZ14" s="1">
        <v>7079.2515621145203</v>
      </c>
      <c r="BA14" s="1">
        <f t="shared" si="7"/>
        <v>9999</v>
      </c>
    </row>
    <row r="15" spans="1:53" x14ac:dyDescent="0.3">
      <c r="A15">
        <f t="shared" si="8"/>
        <v>2009</v>
      </c>
      <c r="B15" s="1"/>
      <c r="C15" s="1"/>
      <c r="D15" s="1"/>
      <c r="E15" s="1">
        <f>0.8*SUMPRODUCT(economy!B55:D55,economy!K55:M55)/SUM(economy!B55:D55)</f>
        <v>5445.2519862639401</v>
      </c>
      <c r="F15" s="1"/>
      <c r="G15" s="1"/>
      <c r="H15" s="1"/>
      <c r="I15" s="1">
        <v>6806.5649828299238</v>
      </c>
      <c r="J15" s="1"/>
      <c r="K15" s="1"/>
      <c r="L15" s="1"/>
      <c r="M15" s="1">
        <v>6806.5649828299238</v>
      </c>
      <c r="N15" s="1">
        <f t="shared" si="0"/>
        <v>9999</v>
      </c>
      <c r="O15" s="1">
        <v>12188.303444360248</v>
      </c>
      <c r="P15" s="1">
        <v>13336.262456993791</v>
      </c>
      <c r="Q15" s="1">
        <v>4319.0487389807877</v>
      </c>
      <c r="R15" s="1">
        <v>6806.5649828299238</v>
      </c>
      <c r="S15" s="1">
        <f t="shared" si="1"/>
        <v>9999</v>
      </c>
      <c r="T15" s="1">
        <v>12188.303444360248</v>
      </c>
      <c r="U15" s="1">
        <v>13336.262456993791</v>
      </c>
      <c r="V15" s="1">
        <v>4319.0487389807877</v>
      </c>
      <c r="W15" s="1">
        <v>6806.5649828299238</v>
      </c>
      <c r="X15" s="1">
        <f t="shared" si="2"/>
        <v>9999</v>
      </c>
      <c r="Y15" s="1">
        <v>12188.303444360248</v>
      </c>
      <c r="Z15" s="1">
        <v>13336.262456993791</v>
      </c>
      <c r="AA15" s="1">
        <v>4319.0487389807877</v>
      </c>
      <c r="AB15" s="1">
        <v>6806.5649828299238</v>
      </c>
      <c r="AC15" s="1">
        <f t="shared" si="3"/>
        <v>9999</v>
      </c>
      <c r="AD15" s="1">
        <v>12188.303444360248</v>
      </c>
      <c r="AE15" s="1">
        <v>13336.262456993791</v>
      </c>
      <c r="AF15" s="1">
        <v>4319.0487389807877</v>
      </c>
      <c r="AG15" s="1">
        <v>6806.5649828299238</v>
      </c>
      <c r="AH15" s="1">
        <v>12188.303444360248</v>
      </c>
      <c r="AI15" s="1">
        <v>13336.262456993791</v>
      </c>
      <c r="AJ15" s="1">
        <v>4319.0487389807877</v>
      </c>
      <c r="AK15" s="1">
        <v>6806.5649828299238</v>
      </c>
      <c r="AL15" s="1">
        <f t="shared" si="4"/>
        <v>9999</v>
      </c>
      <c r="AM15" s="1">
        <v>12188.303444360248</v>
      </c>
      <c r="AN15" s="1">
        <v>13336.262456993791</v>
      </c>
      <c r="AO15" s="1">
        <v>4319.0487389807877</v>
      </c>
      <c r="AP15" s="1">
        <v>6806.5649828299238</v>
      </c>
      <c r="AQ15" s="1">
        <f t="shared" si="5"/>
        <v>9999</v>
      </c>
      <c r="AR15" s="1">
        <v>12188.303444360248</v>
      </c>
      <c r="AS15" s="1">
        <v>13336.262456993791</v>
      </c>
      <c r="AT15" s="1">
        <v>4319.0487389807877</v>
      </c>
      <c r="AU15" s="1">
        <v>6806.5649828299238</v>
      </c>
      <c r="AV15" s="1">
        <f t="shared" si="6"/>
        <v>9999</v>
      </c>
      <c r="AW15" s="1">
        <v>12188.303444360248</v>
      </c>
      <c r="AX15" s="1">
        <v>13336.262456993791</v>
      </c>
      <c r="AY15" s="1">
        <v>4319.0487389807877</v>
      </c>
      <c r="AZ15" s="1">
        <v>6806.5649828299238</v>
      </c>
      <c r="BA15" s="1">
        <f t="shared" si="7"/>
        <v>9999</v>
      </c>
    </row>
    <row r="16" spans="1:53" x14ac:dyDescent="0.3">
      <c r="A16">
        <f t="shared" si="8"/>
        <v>2010</v>
      </c>
      <c r="B16" s="1"/>
      <c r="C16" s="1"/>
      <c r="D16" s="1"/>
      <c r="E16" s="1">
        <f>0.8*SUMPRODUCT(economy!B56:D56,economy!K56:M56)/SUM(economy!B56:D56)</f>
        <v>5541.4794133610067</v>
      </c>
      <c r="F16" s="1"/>
      <c r="G16" s="1"/>
      <c r="H16" s="1"/>
      <c r="I16" s="1">
        <v>6926.8492667012588</v>
      </c>
      <c r="J16" s="1"/>
      <c r="K16" s="1"/>
      <c r="L16" s="1"/>
      <c r="M16" s="1">
        <v>6926.8492667012588</v>
      </c>
      <c r="N16" s="1">
        <f t="shared" si="0"/>
        <v>9999</v>
      </c>
      <c r="O16" s="1">
        <v>11572.648363264367</v>
      </c>
      <c r="P16" s="1">
        <v>13523.579650465739</v>
      </c>
      <c r="Q16" s="1">
        <v>4525.7999835111077</v>
      </c>
      <c r="R16" s="1">
        <v>6926.8492667012588</v>
      </c>
      <c r="S16" s="1">
        <f t="shared" si="1"/>
        <v>9999</v>
      </c>
      <c r="T16" s="1">
        <v>11572.648363264367</v>
      </c>
      <c r="U16" s="1">
        <v>13523.579650465739</v>
      </c>
      <c r="V16" s="1">
        <v>4525.7999835111077</v>
      </c>
      <c r="W16" s="1">
        <v>6926.8492667012588</v>
      </c>
      <c r="X16" s="1">
        <f t="shared" si="2"/>
        <v>9999</v>
      </c>
      <c r="Y16" s="1">
        <v>11572.648363264367</v>
      </c>
      <c r="Z16" s="1">
        <v>13523.579650465739</v>
      </c>
      <c r="AA16" s="1">
        <v>4525.7999835111077</v>
      </c>
      <c r="AB16" s="1">
        <v>6926.8492667012588</v>
      </c>
      <c r="AC16" s="1">
        <f t="shared" si="3"/>
        <v>9999</v>
      </c>
      <c r="AD16" s="1">
        <v>11572.648363264367</v>
      </c>
      <c r="AE16" s="1">
        <v>13523.579650465739</v>
      </c>
      <c r="AF16" s="1">
        <v>4525.7999835111077</v>
      </c>
      <c r="AG16" s="1">
        <v>6926.8492667012588</v>
      </c>
      <c r="AH16" s="1">
        <v>11572.648363264367</v>
      </c>
      <c r="AI16" s="1">
        <v>13523.579650465739</v>
      </c>
      <c r="AJ16" s="1">
        <v>4525.7999835111077</v>
      </c>
      <c r="AK16" s="1">
        <v>6926.8492667012588</v>
      </c>
      <c r="AL16" s="1">
        <f t="shared" si="4"/>
        <v>9999</v>
      </c>
      <c r="AM16" s="1">
        <v>11572.648363264367</v>
      </c>
      <c r="AN16" s="1">
        <v>13523.579650465739</v>
      </c>
      <c r="AO16" s="1">
        <v>4525.7999835111077</v>
      </c>
      <c r="AP16" s="1">
        <v>6926.8492667012588</v>
      </c>
      <c r="AQ16" s="1">
        <f t="shared" si="5"/>
        <v>9999</v>
      </c>
      <c r="AR16" s="1">
        <v>11572.648363264367</v>
      </c>
      <c r="AS16" s="1">
        <v>13523.579650465739</v>
      </c>
      <c r="AT16" s="1">
        <v>4525.7999835111077</v>
      </c>
      <c r="AU16" s="1">
        <v>6926.8492667012588</v>
      </c>
      <c r="AV16" s="1">
        <f t="shared" si="6"/>
        <v>9999</v>
      </c>
      <c r="AW16" s="1">
        <v>11572.648363264367</v>
      </c>
      <c r="AX16" s="1">
        <v>13523.579650465739</v>
      </c>
      <c r="AY16" s="1">
        <v>4525.7999835111077</v>
      </c>
      <c r="AZ16" s="1">
        <v>6926.8492667012588</v>
      </c>
      <c r="BA16" s="1">
        <f t="shared" si="7"/>
        <v>9999</v>
      </c>
    </row>
    <row r="17" spans="1:53" x14ac:dyDescent="0.3">
      <c r="A17">
        <f t="shared" si="8"/>
        <v>2011</v>
      </c>
      <c r="B17" s="1"/>
      <c r="C17" s="1"/>
      <c r="D17" s="1"/>
      <c r="E17" s="1">
        <f>0.8*SUMPRODUCT(economy!B57:D57,economy!K57:M57)/SUM(economy!B57:D57)</f>
        <v>5661.8287867966892</v>
      </c>
      <c r="F17" s="1"/>
      <c r="G17" s="1"/>
      <c r="H17" s="1"/>
      <c r="I17" s="1">
        <v>7077.2859834958617</v>
      </c>
      <c r="J17" s="1"/>
      <c r="K17" s="1"/>
      <c r="L17" s="1"/>
      <c r="M17" s="1">
        <v>7077.2859834958617</v>
      </c>
      <c r="N17" s="1">
        <f t="shared" si="0"/>
        <v>9999</v>
      </c>
      <c r="O17" s="1">
        <v>11710.753949059279</v>
      </c>
      <c r="P17" s="1">
        <v>13894.821479715458</v>
      </c>
      <c r="Q17" s="1">
        <v>4752.017687831225</v>
      </c>
      <c r="R17" s="1">
        <v>7077.2859834958617</v>
      </c>
      <c r="S17" s="1">
        <f t="shared" si="1"/>
        <v>9999</v>
      </c>
      <c r="T17" s="1">
        <v>11710.753949059279</v>
      </c>
      <c r="U17" s="1">
        <v>13894.821479715458</v>
      </c>
      <c r="V17" s="1">
        <v>4752.017687831225</v>
      </c>
      <c r="W17" s="1">
        <v>7077.2859834958617</v>
      </c>
      <c r="X17" s="1">
        <f t="shared" si="2"/>
        <v>9999</v>
      </c>
      <c r="Y17" s="1">
        <v>11710.753949059279</v>
      </c>
      <c r="Z17" s="1">
        <v>13894.821479715458</v>
      </c>
      <c r="AA17" s="1">
        <v>4752.017687831225</v>
      </c>
      <c r="AB17" s="1">
        <v>7077.2859834958617</v>
      </c>
      <c r="AC17" s="1">
        <f t="shared" si="3"/>
        <v>9999</v>
      </c>
      <c r="AD17" s="1">
        <v>11710.753949059279</v>
      </c>
      <c r="AE17" s="1">
        <v>13894.821479715458</v>
      </c>
      <c r="AF17" s="1">
        <v>4752.017687831225</v>
      </c>
      <c r="AG17" s="1">
        <v>7077.2859834958617</v>
      </c>
      <c r="AH17" s="1">
        <v>11710.753949059279</v>
      </c>
      <c r="AI17" s="1">
        <v>13894.821479715458</v>
      </c>
      <c r="AJ17" s="1">
        <v>4752.017687831225</v>
      </c>
      <c r="AK17" s="1">
        <v>7077.2859834958617</v>
      </c>
      <c r="AL17" s="1">
        <f t="shared" si="4"/>
        <v>9999</v>
      </c>
      <c r="AM17" s="1">
        <v>11710.753949059279</v>
      </c>
      <c r="AN17" s="1">
        <v>13894.821479715458</v>
      </c>
      <c r="AO17" s="1">
        <v>4752.017687831225</v>
      </c>
      <c r="AP17" s="1">
        <v>7077.2859834958617</v>
      </c>
      <c r="AQ17" s="1">
        <f t="shared" si="5"/>
        <v>9999</v>
      </c>
      <c r="AR17" s="1">
        <v>11710.753949059279</v>
      </c>
      <c r="AS17" s="1">
        <v>13894.821479715458</v>
      </c>
      <c r="AT17" s="1">
        <v>4752.017687831225</v>
      </c>
      <c r="AU17" s="1">
        <v>7077.2859834958617</v>
      </c>
      <c r="AV17" s="1">
        <f t="shared" si="6"/>
        <v>9999</v>
      </c>
      <c r="AW17" s="1">
        <v>11710.753949059279</v>
      </c>
      <c r="AX17" s="1">
        <v>13894.821479715458</v>
      </c>
      <c r="AY17" s="1">
        <v>4752.017687831225</v>
      </c>
      <c r="AZ17" s="1">
        <v>7077.2859834958617</v>
      </c>
      <c r="BA17" s="1">
        <f t="shared" si="7"/>
        <v>9999</v>
      </c>
    </row>
    <row r="18" spans="1:53" x14ac:dyDescent="0.3">
      <c r="A18">
        <f t="shared" si="8"/>
        <v>2012</v>
      </c>
      <c r="B18" s="1"/>
      <c r="C18" s="1"/>
      <c r="D18" s="1"/>
      <c r="E18" s="1">
        <f>0.8*SUMPRODUCT(economy!B58:D58,economy!K58:M58)/SUM(economy!B58:D58)</f>
        <v>5785.2578146663818</v>
      </c>
      <c r="F18" s="1"/>
      <c r="G18" s="1"/>
      <c r="H18" s="1"/>
      <c r="I18" s="1">
        <v>7231.5722683329759</v>
      </c>
      <c r="J18" s="1"/>
      <c r="K18" s="1"/>
      <c r="L18" s="1"/>
      <c r="M18" s="1">
        <v>7231.5722683329759</v>
      </c>
      <c r="N18" s="1">
        <f t="shared" si="0"/>
        <v>9999</v>
      </c>
      <c r="O18" s="1">
        <v>11883.535419541931</v>
      </c>
      <c r="P18" s="1">
        <v>14287.555818346813</v>
      </c>
      <c r="Q18" s="1">
        <v>4970.1856194244674</v>
      </c>
      <c r="R18" s="1">
        <v>7231.5722683329759</v>
      </c>
      <c r="S18" s="1">
        <f t="shared" si="1"/>
        <v>9999</v>
      </c>
      <c r="T18" s="1">
        <v>11883.535419541931</v>
      </c>
      <c r="U18" s="1">
        <v>14287.555818346813</v>
      </c>
      <c r="V18" s="1">
        <v>4970.1856194244674</v>
      </c>
      <c r="W18" s="1">
        <v>7231.5722683329759</v>
      </c>
      <c r="X18" s="1">
        <f t="shared" si="2"/>
        <v>9999</v>
      </c>
      <c r="Y18" s="1">
        <v>11883.535419541931</v>
      </c>
      <c r="Z18" s="1">
        <v>14287.555818346813</v>
      </c>
      <c r="AA18" s="1">
        <v>4970.1856194244674</v>
      </c>
      <c r="AB18" s="1">
        <v>7231.5722683329759</v>
      </c>
      <c r="AC18" s="1">
        <f t="shared" si="3"/>
        <v>9999</v>
      </c>
      <c r="AD18" s="1">
        <v>11883.535419541931</v>
      </c>
      <c r="AE18" s="1">
        <v>14287.555818346813</v>
      </c>
      <c r="AF18" s="1">
        <v>4970.1856194244674</v>
      </c>
      <c r="AG18" s="1">
        <v>7231.5722683329759</v>
      </c>
      <c r="AH18" s="1">
        <v>11883.535419541931</v>
      </c>
      <c r="AI18" s="1">
        <v>14287.555818346813</v>
      </c>
      <c r="AJ18" s="1">
        <v>4970.1856194244674</v>
      </c>
      <c r="AK18" s="1">
        <v>7231.5722683329759</v>
      </c>
      <c r="AL18" s="1">
        <f t="shared" si="4"/>
        <v>9999</v>
      </c>
      <c r="AM18" s="1">
        <v>11883.535419541931</v>
      </c>
      <c r="AN18" s="1">
        <v>14287.555818346813</v>
      </c>
      <c r="AO18" s="1">
        <v>4970.1856194244674</v>
      </c>
      <c r="AP18" s="1">
        <v>7231.5722683329759</v>
      </c>
      <c r="AQ18" s="1">
        <f t="shared" si="5"/>
        <v>9999</v>
      </c>
      <c r="AR18" s="1">
        <v>11883.535419541931</v>
      </c>
      <c r="AS18" s="1">
        <v>14287.555818346813</v>
      </c>
      <c r="AT18" s="1">
        <v>4970.1856194244674</v>
      </c>
      <c r="AU18" s="1">
        <v>7231.5722683329759</v>
      </c>
      <c r="AV18" s="1">
        <f t="shared" si="6"/>
        <v>9999</v>
      </c>
      <c r="AW18" s="1">
        <v>11883.535419541931</v>
      </c>
      <c r="AX18" s="1">
        <v>14287.555818346813</v>
      </c>
      <c r="AY18" s="1">
        <v>4970.1856194244674</v>
      </c>
      <c r="AZ18" s="1">
        <v>7231.5722683329759</v>
      </c>
      <c r="BA18" s="1">
        <f t="shared" si="7"/>
        <v>9999</v>
      </c>
    </row>
    <row r="19" spans="1:53" x14ac:dyDescent="0.3">
      <c r="A19">
        <f t="shared" si="8"/>
        <v>2013</v>
      </c>
      <c r="B19" s="1"/>
      <c r="C19" s="1"/>
      <c r="D19" s="1"/>
      <c r="E19" s="1">
        <f>0.8*SUMPRODUCT(economy!B59:D59,economy!K59:M59)/SUM(economy!B59:D59)</f>
        <v>5911.7367804117166</v>
      </c>
      <c r="F19" s="1"/>
      <c r="G19" s="1"/>
      <c r="H19" s="1"/>
      <c r="I19" s="1">
        <v>7389.6709755146449</v>
      </c>
      <c r="J19" s="1"/>
      <c r="K19" s="1"/>
      <c r="L19" s="1"/>
      <c r="M19" s="1">
        <v>7389.6709755146449</v>
      </c>
      <c r="N19" s="1">
        <f t="shared" si="0"/>
        <v>9999</v>
      </c>
      <c r="O19" s="1">
        <v>12054.16032802589</v>
      </c>
      <c r="P19" s="1">
        <v>14682.532481495164</v>
      </c>
      <c r="Q19" s="1">
        <v>5193.6595543340809</v>
      </c>
      <c r="R19" s="1">
        <v>7389.6709755146449</v>
      </c>
      <c r="S19" s="1">
        <f t="shared" si="1"/>
        <v>9999</v>
      </c>
      <c r="T19" s="1">
        <v>12054.16032802589</v>
      </c>
      <c r="U19" s="1">
        <v>14682.532481495164</v>
      </c>
      <c r="V19" s="1">
        <v>5193.6595543340809</v>
      </c>
      <c r="W19" s="1">
        <v>7389.6709755146449</v>
      </c>
      <c r="X19" s="1">
        <f t="shared" si="2"/>
        <v>9999</v>
      </c>
      <c r="Y19" s="1">
        <v>12054.16032802589</v>
      </c>
      <c r="Z19" s="1">
        <v>14682.532481495164</v>
      </c>
      <c r="AA19" s="1">
        <v>5193.6595543340809</v>
      </c>
      <c r="AB19" s="1">
        <v>7389.6709755146449</v>
      </c>
      <c r="AC19" s="1">
        <f t="shared" si="3"/>
        <v>9999</v>
      </c>
      <c r="AD19" s="1">
        <v>12054.16032802589</v>
      </c>
      <c r="AE19" s="1">
        <v>14682.532481495164</v>
      </c>
      <c r="AF19" s="1">
        <v>5193.6595543340809</v>
      </c>
      <c r="AG19" s="1">
        <v>7389.6709755146449</v>
      </c>
      <c r="AH19" s="1">
        <v>12054.16032802589</v>
      </c>
      <c r="AI19" s="1">
        <v>14682.532481495164</v>
      </c>
      <c r="AJ19" s="1">
        <v>5193.6595543340809</v>
      </c>
      <c r="AK19" s="1">
        <v>7389.6709755146449</v>
      </c>
      <c r="AL19" s="1">
        <f t="shared" si="4"/>
        <v>9999</v>
      </c>
      <c r="AM19" s="1">
        <v>12054.16032802589</v>
      </c>
      <c r="AN19" s="1">
        <v>14682.532481495164</v>
      </c>
      <c r="AO19" s="1">
        <v>5193.6595543340809</v>
      </c>
      <c r="AP19" s="1">
        <v>7389.6709755146449</v>
      </c>
      <c r="AQ19" s="1">
        <f t="shared" si="5"/>
        <v>9999</v>
      </c>
      <c r="AR19" s="1">
        <v>12054.16032802589</v>
      </c>
      <c r="AS19" s="1">
        <v>14682.532481495164</v>
      </c>
      <c r="AT19" s="1">
        <v>5193.6595543340809</v>
      </c>
      <c r="AU19" s="1">
        <v>7389.6709755146449</v>
      </c>
      <c r="AV19" s="1">
        <f t="shared" si="6"/>
        <v>9999</v>
      </c>
      <c r="AW19" s="1">
        <v>12054.16032802589</v>
      </c>
      <c r="AX19" s="1">
        <v>14682.532481495164</v>
      </c>
      <c r="AY19" s="1">
        <v>5193.6595543340809</v>
      </c>
      <c r="AZ19" s="1">
        <v>7389.6709755146449</v>
      </c>
      <c r="BA19" s="1">
        <f t="shared" si="7"/>
        <v>9999</v>
      </c>
    </row>
    <row r="20" spans="1:53" x14ac:dyDescent="0.3">
      <c r="A20">
        <f t="shared" si="8"/>
        <v>2014</v>
      </c>
      <c r="B20" s="1"/>
      <c r="C20" s="1"/>
      <c r="D20" s="1"/>
      <c r="E20" s="1">
        <f>0.8*SUMPRODUCT(economy!B60:D60,economy!K60:M60)/SUM(economy!B60:D60)</f>
        <v>6041.2380691944045</v>
      </c>
      <c r="F20" s="1"/>
      <c r="G20" s="1"/>
      <c r="H20" s="1"/>
      <c r="I20" s="1">
        <v>7551.5475864930049</v>
      </c>
      <c r="J20" s="1"/>
      <c r="K20" s="1"/>
      <c r="L20" s="1"/>
      <c r="M20" s="1">
        <v>7551.5475864930049</v>
      </c>
      <c r="N20" s="1">
        <f t="shared" si="0"/>
        <v>9999</v>
      </c>
      <c r="O20" s="1">
        <v>12222.51545428879</v>
      </c>
      <c r="P20" s="1">
        <v>15079.446074051251</v>
      </c>
      <c r="Q20" s="1">
        <v>5422.3494031663949</v>
      </c>
      <c r="R20" s="1">
        <v>7551.5475864930049</v>
      </c>
      <c r="S20" s="1">
        <f t="shared" si="1"/>
        <v>9999</v>
      </c>
      <c r="T20" s="1">
        <v>12222.51545428879</v>
      </c>
      <c r="U20" s="1">
        <v>15079.446074051251</v>
      </c>
      <c r="V20" s="1">
        <v>5422.3494031663949</v>
      </c>
      <c r="W20" s="1">
        <v>7551.5475864930049</v>
      </c>
      <c r="X20" s="1">
        <f t="shared" si="2"/>
        <v>9999</v>
      </c>
      <c r="Y20" s="1">
        <v>12222.51545428879</v>
      </c>
      <c r="Z20" s="1">
        <v>15079.446074051251</v>
      </c>
      <c r="AA20" s="1">
        <v>5422.3494031663949</v>
      </c>
      <c r="AB20" s="1">
        <v>7551.5475864930049</v>
      </c>
      <c r="AC20" s="1">
        <f t="shared" si="3"/>
        <v>9999</v>
      </c>
      <c r="AD20" s="1">
        <v>12222.51545428879</v>
      </c>
      <c r="AE20" s="1">
        <v>15079.446074051251</v>
      </c>
      <c r="AF20" s="1">
        <v>5422.3494031663949</v>
      </c>
      <c r="AG20" s="1">
        <v>7551.5475864930049</v>
      </c>
      <c r="AH20" s="1">
        <v>12222.51545428879</v>
      </c>
      <c r="AI20" s="1">
        <v>15079.446074051251</v>
      </c>
      <c r="AJ20" s="1">
        <v>5422.3494031663949</v>
      </c>
      <c r="AK20" s="1">
        <v>7551.5475864930049</v>
      </c>
      <c r="AL20" s="1">
        <f t="shared" si="4"/>
        <v>9999</v>
      </c>
      <c r="AM20" s="1">
        <v>12222.51545428879</v>
      </c>
      <c r="AN20" s="1">
        <v>15079.446074051251</v>
      </c>
      <c r="AO20" s="1">
        <v>5422.3494031663949</v>
      </c>
      <c r="AP20" s="1">
        <v>7551.5475864930049</v>
      </c>
      <c r="AQ20" s="1">
        <f t="shared" si="5"/>
        <v>9999</v>
      </c>
      <c r="AR20" s="1">
        <v>12222.51545428879</v>
      </c>
      <c r="AS20" s="1">
        <v>15079.446074051251</v>
      </c>
      <c r="AT20" s="1">
        <v>5422.3494031663949</v>
      </c>
      <c r="AU20" s="1">
        <v>7551.5475864930049</v>
      </c>
      <c r="AV20" s="1">
        <f t="shared" si="6"/>
        <v>9999</v>
      </c>
      <c r="AW20" s="1">
        <v>12222.51545428879</v>
      </c>
      <c r="AX20" s="1">
        <v>15079.446074051251</v>
      </c>
      <c r="AY20" s="1">
        <v>5422.3494031663949</v>
      </c>
      <c r="AZ20" s="1">
        <v>7551.5475864930049</v>
      </c>
      <c r="BA20" s="1">
        <f t="shared" si="7"/>
        <v>9999</v>
      </c>
    </row>
    <row r="21" spans="1:53" x14ac:dyDescent="0.3">
      <c r="A21">
        <f t="shared" si="8"/>
        <v>2015</v>
      </c>
      <c r="B21" s="1"/>
      <c r="C21" s="1"/>
      <c r="D21" s="1"/>
      <c r="E21" s="1">
        <f>0.8*SUMPRODUCT(economy!B61:D61,economy!K61:M61)/SUM(economy!B61:D61)</f>
        <v>6173.7358892179454</v>
      </c>
      <c r="F21" s="1"/>
      <c r="G21" s="1"/>
      <c r="H21" s="1"/>
      <c r="I21" s="1">
        <v>7717.1698615224304</v>
      </c>
      <c r="J21" s="1"/>
      <c r="K21" s="1"/>
      <c r="L21" s="1"/>
      <c r="M21" s="1">
        <v>7717.1698615224304</v>
      </c>
      <c r="N21" s="1">
        <f t="shared" si="0"/>
        <v>9999</v>
      </c>
      <c r="O21" s="1">
        <v>12388.495997258295</v>
      </c>
      <c r="P21" s="1">
        <v>15478.001606555576</v>
      </c>
      <c r="Q21" s="1">
        <v>5656.1658826279245</v>
      </c>
      <c r="R21" s="1">
        <v>7717.1698615224304</v>
      </c>
      <c r="S21" s="1">
        <f t="shared" si="1"/>
        <v>9999</v>
      </c>
      <c r="T21" s="1">
        <v>12388.495997258295</v>
      </c>
      <c r="U21" s="1">
        <v>15478.001606555576</v>
      </c>
      <c r="V21" s="1">
        <v>5656.1658826279245</v>
      </c>
      <c r="W21" s="1">
        <v>7717.1698615224304</v>
      </c>
      <c r="X21" s="1">
        <f t="shared" si="2"/>
        <v>9999</v>
      </c>
      <c r="Y21" s="1">
        <v>12388.495997258295</v>
      </c>
      <c r="Z21" s="1">
        <v>15478.001606555576</v>
      </c>
      <c r="AA21" s="1">
        <v>5656.1658826279245</v>
      </c>
      <c r="AB21" s="1">
        <v>7717.1698615224304</v>
      </c>
      <c r="AC21" s="1">
        <f t="shared" si="3"/>
        <v>9999</v>
      </c>
      <c r="AD21" s="1">
        <v>12388.495997258295</v>
      </c>
      <c r="AE21" s="1">
        <v>15478.001606555576</v>
      </c>
      <c r="AF21" s="1">
        <v>5656.1658826279245</v>
      </c>
      <c r="AG21" s="1">
        <v>7717.1698615224304</v>
      </c>
      <c r="AH21" s="1">
        <v>12388.495997258295</v>
      </c>
      <c r="AI21" s="1">
        <v>15478.001606555576</v>
      </c>
      <c r="AJ21" s="1">
        <v>5656.1658826279245</v>
      </c>
      <c r="AK21" s="1">
        <v>7717.1698615224304</v>
      </c>
      <c r="AL21" s="1">
        <f t="shared" si="4"/>
        <v>9999</v>
      </c>
      <c r="AM21" s="1">
        <v>12388.495997258295</v>
      </c>
      <c r="AN21" s="1">
        <v>15478.001606555576</v>
      </c>
      <c r="AO21" s="1">
        <v>5656.1658826279245</v>
      </c>
      <c r="AP21" s="1">
        <v>7717.1698615224304</v>
      </c>
      <c r="AQ21" s="1">
        <f t="shared" si="5"/>
        <v>9999</v>
      </c>
      <c r="AR21" s="1">
        <v>12388.495997258295</v>
      </c>
      <c r="AS21" s="1">
        <v>15478.001606555576</v>
      </c>
      <c r="AT21" s="1">
        <v>5656.1658826279245</v>
      </c>
      <c r="AU21" s="1">
        <v>7717.1698615224304</v>
      </c>
      <c r="AV21" s="1">
        <f t="shared" si="6"/>
        <v>9999</v>
      </c>
      <c r="AW21" s="1">
        <v>12388.495997258295</v>
      </c>
      <c r="AX21" s="1">
        <v>15478.001606555576</v>
      </c>
      <c r="AY21" s="1">
        <v>5656.1658826279245</v>
      </c>
      <c r="AZ21" s="1">
        <v>7717.1698615224304</v>
      </c>
      <c r="BA21" s="1">
        <f t="shared" si="7"/>
        <v>9999</v>
      </c>
    </row>
    <row r="22" spans="1:53" x14ac:dyDescent="0.3">
      <c r="A22">
        <f t="shared" si="8"/>
        <v>2016</v>
      </c>
      <c r="B22" s="1"/>
      <c r="C22" s="1"/>
      <c r="D22" s="1"/>
      <c r="E22" s="1">
        <f>0.8*SUMPRODUCT(economy!B62:D62,economy!K62:M62)/SUM(economy!B62:D62)</f>
        <v>6504.6090022331946</v>
      </c>
      <c r="F22" s="1"/>
      <c r="G22" s="1"/>
      <c r="H22" s="1"/>
      <c r="I22" s="1">
        <v>8130.7612527914926</v>
      </c>
      <c r="J22" s="1"/>
      <c r="K22" s="1"/>
      <c r="L22" s="1"/>
      <c r="M22" s="1">
        <v>8128.7896259116005</v>
      </c>
      <c r="N22" s="1">
        <f t="shared" si="0"/>
        <v>9999</v>
      </c>
      <c r="O22" s="1">
        <v>11296.804597423206</v>
      </c>
      <c r="P22" s="1">
        <v>14290.122883368729</v>
      </c>
      <c r="Q22" s="1">
        <v>5305.5188307897142</v>
      </c>
      <c r="R22" s="1">
        <v>8122.8747452719226</v>
      </c>
      <c r="S22" s="1">
        <f t="shared" si="1"/>
        <v>9999</v>
      </c>
      <c r="T22" s="1">
        <v>10669.204342010804</v>
      </c>
      <c r="U22" s="1">
        <v>13496.227167626021</v>
      </c>
      <c r="V22" s="1">
        <v>5010.7677846347297</v>
      </c>
      <c r="W22" s="1">
        <v>8113.0166108724625</v>
      </c>
      <c r="X22" s="1">
        <f t="shared" si="2"/>
        <v>9999</v>
      </c>
      <c r="Y22" s="1">
        <v>10041.604086598405</v>
      </c>
      <c r="Z22" s="1">
        <v>12702.331451883314</v>
      </c>
      <c r="AA22" s="1">
        <v>4716.016738479746</v>
      </c>
      <c r="AB22" s="1">
        <v>8099.2152227132192</v>
      </c>
      <c r="AC22" s="1">
        <f t="shared" si="3"/>
        <v>9999</v>
      </c>
      <c r="AD22" s="1">
        <v>12552.005108248006</v>
      </c>
      <c r="AE22" s="1">
        <v>15877.914314854143</v>
      </c>
      <c r="AF22" s="1">
        <v>5895.0209230996825</v>
      </c>
      <c r="AG22" s="1">
        <v>7924.8457436968347</v>
      </c>
      <c r="AH22" s="1">
        <v>11924.404852835605</v>
      </c>
      <c r="AI22" s="1">
        <v>15084.018599111434</v>
      </c>
      <c r="AJ22" s="1">
        <v>5600.2698769446979</v>
      </c>
      <c r="AK22" s="1">
        <v>7922.8741168169399</v>
      </c>
      <c r="AL22" s="1">
        <f t="shared" si="4"/>
        <v>9999</v>
      </c>
      <c r="AM22" s="1">
        <v>11296.804597423206</v>
      </c>
      <c r="AN22" s="1">
        <v>14290.122883368729</v>
      </c>
      <c r="AO22" s="1">
        <v>5305.5188307897142</v>
      </c>
      <c r="AP22" s="1">
        <v>7916.9592361772638</v>
      </c>
      <c r="AQ22" s="1">
        <f t="shared" si="5"/>
        <v>9999</v>
      </c>
      <c r="AR22" s="1">
        <v>10669.204342010804</v>
      </c>
      <c r="AS22" s="1">
        <v>13496.227167626021</v>
      </c>
      <c r="AT22" s="1">
        <v>5010.7677846347297</v>
      </c>
      <c r="AU22" s="1">
        <v>7907.1011017778055</v>
      </c>
      <c r="AV22" s="1">
        <f t="shared" si="6"/>
        <v>9999</v>
      </c>
      <c r="AW22" s="1">
        <v>10041.604086598405</v>
      </c>
      <c r="AX22" s="1">
        <v>12702.331451883314</v>
      </c>
      <c r="AY22" s="1">
        <v>4716.016738479746</v>
      </c>
      <c r="AZ22" s="1">
        <v>7893.2997136185604</v>
      </c>
      <c r="BA22" s="1">
        <f t="shared" si="7"/>
        <v>9999</v>
      </c>
    </row>
    <row r="23" spans="1:53" x14ac:dyDescent="0.3">
      <c r="A23">
        <f t="shared" si="8"/>
        <v>2017</v>
      </c>
      <c r="B23" s="1"/>
      <c r="C23" s="1"/>
      <c r="D23" s="1"/>
      <c r="E23" s="1">
        <f>0.8*SUMPRODUCT(economy!B63:D63,economy!K63:M63)/SUM(economy!B63:D63)</f>
        <v>6653.424588376718</v>
      </c>
      <c r="F23" s="1"/>
      <c r="G23" s="1"/>
      <c r="H23" s="1"/>
      <c r="I23" s="1">
        <v>8316.7807354708966</v>
      </c>
      <c r="J23" s="1"/>
      <c r="K23" s="1"/>
      <c r="L23" s="1"/>
      <c r="M23" s="1">
        <v>8314.7110233943476</v>
      </c>
      <c r="N23" s="1">
        <f t="shared" si="0"/>
        <v>9999</v>
      </c>
      <c r="O23" s="1">
        <v>11843.141857386572</v>
      </c>
      <c r="P23" s="1">
        <v>14910.875475669696</v>
      </c>
      <c r="Q23" s="1">
        <v>5557.0581312250297</v>
      </c>
      <c r="R23" s="1">
        <v>8308.5020339807397</v>
      </c>
      <c r="S23" s="1">
        <f t="shared" si="1"/>
        <v>9999</v>
      </c>
      <c r="T23" s="1">
        <v>11171.682018948099</v>
      </c>
      <c r="U23" s="1">
        <v>14065.197163542089</v>
      </c>
      <c r="V23" s="1">
        <v>5241.8101747524925</v>
      </c>
      <c r="W23" s="1">
        <v>8298.1542077330541</v>
      </c>
      <c r="X23" s="1">
        <f t="shared" si="2"/>
        <v>9999</v>
      </c>
      <c r="Y23" s="1">
        <v>10496.726118314113</v>
      </c>
      <c r="Z23" s="1">
        <v>13215.042151324416</v>
      </c>
      <c r="AA23" s="1">
        <v>4924.8740405831086</v>
      </c>
      <c r="AB23" s="1">
        <v>8283.6682790060913</v>
      </c>
      <c r="AC23" s="1">
        <f t="shared" si="3"/>
        <v>9999</v>
      </c>
      <c r="AD23" s="1">
        <v>12786.56484835994</v>
      </c>
      <c r="AE23" s="1">
        <v>16321.262421622188</v>
      </c>
      <c r="AF23" s="1">
        <v>6142.3676198559888</v>
      </c>
      <c r="AG23" s="1">
        <v>8101.3363758676887</v>
      </c>
      <c r="AH23" s="1">
        <v>12144.217279500363</v>
      </c>
      <c r="AI23" s="1">
        <v>15501.333059554203</v>
      </c>
      <c r="AJ23" s="1">
        <v>5833.7912672159118</v>
      </c>
      <c r="AK23" s="1">
        <v>8099.2691944184444</v>
      </c>
      <c r="AL23" s="1">
        <f t="shared" si="4"/>
        <v>9999</v>
      </c>
      <c r="AM23" s="1">
        <v>11496.466705429544</v>
      </c>
      <c r="AN23" s="1">
        <v>14674.485160983391</v>
      </c>
      <c r="AO23" s="1">
        <v>5522.6059126807122</v>
      </c>
      <c r="AP23" s="1">
        <v>8093.0677974500004</v>
      </c>
      <c r="AQ23" s="1">
        <f t="shared" si="5"/>
        <v>9999</v>
      </c>
      <c r="AR23" s="1">
        <v>10844.266597655347</v>
      </c>
      <c r="AS23" s="1">
        <v>13841.939644116128</v>
      </c>
      <c r="AT23" s="1">
        <v>5209.2719683495261</v>
      </c>
      <c r="AU23" s="1">
        <v>8082.7326271556331</v>
      </c>
      <c r="AV23" s="1">
        <f t="shared" si="6"/>
        <v>9999</v>
      </c>
      <c r="AW23" s="1">
        <v>10188.570427685643</v>
      </c>
      <c r="AX23" s="1">
        <v>13004.917427158807</v>
      </c>
      <c r="AY23" s="1">
        <v>4894.2498463214934</v>
      </c>
      <c r="AZ23" s="1">
        <v>8068.2644207086669</v>
      </c>
      <c r="BA23" s="1">
        <f t="shared" si="7"/>
        <v>9999</v>
      </c>
    </row>
    <row r="24" spans="1:53" x14ac:dyDescent="0.3">
      <c r="A24">
        <f t="shared" si="8"/>
        <v>2018</v>
      </c>
      <c r="B24" s="1"/>
      <c r="C24" s="1"/>
      <c r="D24" s="1"/>
      <c r="E24" s="1">
        <f>0.8*SUMPRODUCT(economy!B64:D64,economy!K64:M64)/SUM(economy!B64:D64)</f>
        <v>6804.8390325235996</v>
      </c>
      <c r="F24" s="1"/>
      <c r="G24" s="1"/>
      <c r="H24" s="1"/>
      <c r="I24" s="1">
        <v>8506.0487906544986</v>
      </c>
      <c r="J24" s="1"/>
      <c r="K24" s="1"/>
      <c r="L24" s="1"/>
      <c r="M24" s="1">
        <v>8503.8790899086671</v>
      </c>
      <c r="N24" s="1">
        <f t="shared" si="0"/>
        <v>9999</v>
      </c>
      <c r="O24" s="1">
        <v>12004.08575613486</v>
      </c>
      <c r="P24" s="1">
        <v>15286.280066236075</v>
      </c>
      <c r="Q24" s="1">
        <v>5782.1975395074523</v>
      </c>
      <c r="R24" s="1">
        <v>8497.3795488729866</v>
      </c>
      <c r="S24" s="1">
        <f t="shared" si="1"/>
        <v>9999</v>
      </c>
      <c r="T24" s="1">
        <v>11323.14874271201</v>
      </c>
      <c r="U24" s="1">
        <v>14418.825398870371</v>
      </c>
      <c r="V24" s="1">
        <v>5453.987189094184</v>
      </c>
      <c r="W24" s="1">
        <v>8486.5509889405257</v>
      </c>
      <c r="X24" s="1">
        <f t="shared" si="2"/>
        <v>9999</v>
      </c>
      <c r="Y24" s="1">
        <v>10638.578265887138</v>
      </c>
      <c r="Z24" s="1">
        <v>13546.6575563605</v>
      </c>
      <c r="AA24" s="1">
        <v>5123.9716907631082</v>
      </c>
      <c r="AB24" s="1">
        <v>8471.394779433811</v>
      </c>
      <c r="AC24" s="1">
        <f t="shared" si="3"/>
        <v>9999</v>
      </c>
      <c r="AD24" s="1">
        <v>12950.917316432666</v>
      </c>
      <c r="AE24" s="1">
        <v>16727.072420613273</v>
      </c>
      <c r="AF24" s="1">
        <v>6391.3802020946705</v>
      </c>
      <c r="AG24" s="1">
        <v>8281.6018884317</v>
      </c>
      <c r="AH24" s="1">
        <v>12300.236551954036</v>
      </c>
      <c r="AI24" s="1">
        <v>15886.64973382268</v>
      </c>
      <c r="AJ24" s="1">
        <v>6070.2519626494741</v>
      </c>
      <c r="AK24" s="1">
        <v>8279.4344901839977</v>
      </c>
      <c r="AL24" s="1">
        <f t="shared" si="4"/>
        <v>9999</v>
      </c>
      <c r="AM24" s="1">
        <v>11643.946176797654</v>
      </c>
      <c r="AN24" s="1">
        <v>15038.945848214387</v>
      </c>
      <c r="AO24" s="1">
        <v>5746.3336364944053</v>
      </c>
      <c r="AP24" s="1">
        <v>8272.9466787626516</v>
      </c>
      <c r="AQ24" s="1">
        <f t="shared" si="5"/>
        <v>9999</v>
      </c>
      <c r="AR24" s="1">
        <v>10983.036713623798</v>
      </c>
      <c r="AS24" s="1">
        <v>14185.246498107163</v>
      </c>
      <c r="AT24" s="1">
        <v>5420.1179136522633</v>
      </c>
      <c r="AU24" s="1">
        <v>8262.13928079373</v>
      </c>
      <c r="AV24" s="1">
        <f t="shared" si="6"/>
        <v>9999</v>
      </c>
      <c r="AW24" s="1">
        <v>10318.498916427587</v>
      </c>
      <c r="AX24" s="1">
        <v>13326.837737395203</v>
      </c>
      <c r="AY24" s="1">
        <v>5092.097610034677</v>
      </c>
      <c r="AZ24" s="1">
        <v>8247.0136742042869</v>
      </c>
      <c r="BA24" s="1">
        <f t="shared" si="7"/>
        <v>9999</v>
      </c>
    </row>
    <row r="25" spans="1:53" x14ac:dyDescent="0.3">
      <c r="A25">
        <f t="shared" si="8"/>
        <v>2019</v>
      </c>
      <c r="B25" s="1"/>
      <c r="C25" s="1"/>
      <c r="D25" s="1"/>
      <c r="E25" s="1">
        <f>0.8*SUMPRODUCT(economy!B65:D65,economy!K65:M65)/SUM(economy!B65:D65)</f>
        <v>6958.8459202435088</v>
      </c>
      <c r="F25" s="1"/>
      <c r="G25" s="1"/>
      <c r="H25" s="1"/>
      <c r="I25" s="1">
        <v>8698.5574003043839</v>
      </c>
      <c r="J25" s="1"/>
      <c r="K25" s="1"/>
      <c r="L25" s="1"/>
      <c r="M25" s="1">
        <v>8696.2877019260613</v>
      </c>
      <c r="N25" s="1">
        <f t="shared" si="0"/>
        <v>9999</v>
      </c>
      <c r="O25" s="1">
        <v>12161.501224013235</v>
      </c>
      <c r="P25" s="1">
        <v>15661.431947847388</v>
      </c>
      <c r="Q25" s="1">
        <v>6011.4419124173819</v>
      </c>
      <c r="R25" s="1">
        <v>8689.502283432932</v>
      </c>
      <c r="S25" s="1">
        <f t="shared" si="1"/>
        <v>9999</v>
      </c>
      <c r="T25" s="1">
        <v>11471.307234537795</v>
      </c>
      <c r="U25" s="1">
        <v>14772.248909145339</v>
      </c>
      <c r="V25" s="1">
        <v>5670.0478713018738</v>
      </c>
      <c r="W25" s="1">
        <v>8678.2023041681787</v>
      </c>
      <c r="X25" s="1">
        <f t="shared" si="2"/>
        <v>9999</v>
      </c>
      <c r="Y25" s="1">
        <v>10777.351961985039</v>
      </c>
      <c r="Z25" s="1">
        <v>13878.124219112542</v>
      </c>
      <c r="AA25" s="1">
        <v>5326.7318609896784</v>
      </c>
      <c r="AB25" s="1">
        <v>8662.3896928980412</v>
      </c>
      <c r="AC25" s="1">
        <f t="shared" si="3"/>
        <v>9999</v>
      </c>
      <c r="AD25" s="1">
        <v>13112.648213630158</v>
      </c>
      <c r="AE25" s="1">
        <v>17133.544535970326</v>
      </c>
      <c r="AF25" s="1">
        <v>6645.1783965176746</v>
      </c>
      <c r="AG25" s="1">
        <v>8465.6269908676913</v>
      </c>
      <c r="AH25" s="1">
        <v>12453.759388886912</v>
      </c>
      <c r="AI25" s="1">
        <v>16272.595230246659</v>
      </c>
      <c r="AJ25" s="1">
        <v>6311.2592190635296</v>
      </c>
      <c r="AK25" s="1">
        <v>8463.3540621616921</v>
      </c>
      <c r="AL25" s="1">
        <f t="shared" si="4"/>
        <v>9999</v>
      </c>
      <c r="AM25" s="1">
        <v>11789.067945327195</v>
      </c>
      <c r="AN25" s="1">
        <v>15404.014981034565</v>
      </c>
      <c r="AO25" s="1">
        <v>5974.3698631649204</v>
      </c>
      <c r="AP25" s="1">
        <v>8456.5786069960595</v>
      </c>
      <c r="AQ25" s="1">
        <f t="shared" si="5"/>
        <v>9999</v>
      </c>
      <c r="AR25" s="1">
        <v>11119.599209177926</v>
      </c>
      <c r="AS25" s="1">
        <v>14529.152079119751</v>
      </c>
      <c r="AT25" s="1">
        <v>5635.0350910040124</v>
      </c>
      <c r="AU25" s="1">
        <v>8445.3018005076556</v>
      </c>
      <c r="AV25" s="1">
        <f t="shared" si="6"/>
        <v>9999</v>
      </c>
      <c r="AW25" s="1">
        <v>10446.378935466353</v>
      </c>
      <c r="AX25" s="1">
        <v>13649.35541132702</v>
      </c>
      <c r="AY25" s="1">
        <v>5293.7799024572259</v>
      </c>
      <c r="AZ25" s="1">
        <v>8429.5255934572906</v>
      </c>
      <c r="BA25" s="1">
        <f t="shared" si="7"/>
        <v>9999</v>
      </c>
    </row>
    <row r="26" spans="1:53" x14ac:dyDescent="0.3">
      <c r="A26">
        <f t="shared" si="8"/>
        <v>2020</v>
      </c>
      <c r="B26" s="1"/>
      <c r="C26" s="1"/>
      <c r="D26" s="1"/>
      <c r="E26" s="1">
        <f>0.8*SUMPRODUCT(economy!B66:D66,economy!K66:M66)/SUM(economy!B66:D66)</f>
        <v>7115.4326188365876</v>
      </c>
      <c r="F26" s="1"/>
      <c r="G26" s="1"/>
      <c r="H26" s="1"/>
      <c r="I26" s="1">
        <v>8894.2907735457338</v>
      </c>
      <c r="J26" s="1"/>
      <c r="K26" s="1"/>
      <c r="L26" s="1"/>
      <c r="M26" s="1">
        <v>8891.9232303677582</v>
      </c>
      <c r="N26" s="1">
        <f t="shared" si="0"/>
        <v>9999</v>
      </c>
      <c r="O26" s="1">
        <v>12315.372879777635</v>
      </c>
      <c r="P26" s="1">
        <v>16036.106553021113</v>
      </c>
      <c r="Q26" s="1">
        <v>6244.7008207927647</v>
      </c>
      <c r="R26" s="1">
        <v>8884.8581108607996</v>
      </c>
      <c r="S26" s="1">
        <f t="shared" si="1"/>
        <v>9999</v>
      </c>
      <c r="T26" s="1">
        <v>11616.14342361424</v>
      </c>
      <c r="U26" s="1">
        <v>15125.256569592486</v>
      </c>
      <c r="V26" s="1">
        <v>5889.9077588293567</v>
      </c>
      <c r="W26" s="1">
        <v>8873.0968734865619</v>
      </c>
      <c r="X26" s="1">
        <f t="shared" si="2"/>
        <v>9999</v>
      </c>
      <c r="Y26" s="1">
        <v>10913.033329574791</v>
      </c>
      <c r="Z26" s="1">
        <v>14209.243447047294</v>
      </c>
      <c r="AA26" s="1">
        <v>5533.0758009440815</v>
      </c>
      <c r="AB26" s="1">
        <v>8856.6419409995524</v>
      </c>
      <c r="AC26" s="1">
        <f t="shared" si="3"/>
        <v>9999</v>
      </c>
      <c r="AD26" s="1">
        <v>13271.700013909922</v>
      </c>
      <c r="AE26" s="1">
        <v>17540.437197683237</v>
      </c>
      <c r="AF26" s="1">
        <v>6903.6790471206596</v>
      </c>
      <c r="AG26" s="1">
        <v>8653.3962351319624</v>
      </c>
      <c r="AH26" s="1">
        <v>12604.730277991868</v>
      </c>
      <c r="AI26" s="1">
        <v>16658.939337106305</v>
      </c>
      <c r="AJ26" s="1">
        <v>6556.7340468914299</v>
      </c>
      <c r="AK26" s="1">
        <v>8651.0118540470357</v>
      </c>
      <c r="AL26" s="1">
        <f t="shared" si="4"/>
        <v>9999</v>
      </c>
      <c r="AM26" s="1">
        <v>11931.777529919758</v>
      </c>
      <c r="AN26" s="1">
        <v>15769.472800457466</v>
      </c>
      <c r="AO26" s="1">
        <v>6206.6395808145135</v>
      </c>
      <c r="AP26" s="1">
        <v>8643.9463534394908</v>
      </c>
      <c r="AQ26" s="1">
        <f t="shared" si="5"/>
        <v>9999</v>
      </c>
      <c r="AR26" s="1">
        <v>11253.899864213679</v>
      </c>
      <c r="AS26" s="1">
        <v>14873.446368199049</v>
      </c>
      <c r="AT26" s="1">
        <v>5853.9523153598902</v>
      </c>
      <c r="AU26" s="1">
        <v>8632.2012305426433</v>
      </c>
      <c r="AV26" s="1">
        <f t="shared" si="6"/>
        <v>9999</v>
      </c>
      <c r="AW26" s="1">
        <v>10572.155968936408</v>
      </c>
      <c r="AX26" s="1">
        <v>13972.269655009726</v>
      </c>
      <c r="AY26" s="1">
        <v>5499.2292546993158</v>
      </c>
      <c r="AZ26" s="1">
        <v>8615.778956045071</v>
      </c>
      <c r="BA26" s="1">
        <f t="shared" si="7"/>
        <v>9999</v>
      </c>
    </row>
    <row r="27" spans="1:53" x14ac:dyDescent="0.3">
      <c r="A27">
        <f t="shared" si="8"/>
        <v>2021</v>
      </c>
      <c r="B27" s="1"/>
      <c r="C27" s="1"/>
      <c r="D27" s="1"/>
      <c r="E27" s="1">
        <f>0.8*SUMPRODUCT(economy!B67:D67,economy!K67:M67)/SUM(economy!B67:D67)</f>
        <v>7274.5826885168426</v>
      </c>
      <c r="F27" s="1"/>
      <c r="G27" s="1"/>
      <c r="H27" s="1"/>
      <c r="I27" s="1">
        <v>9093.2283606460533</v>
      </c>
      <c r="J27" s="1"/>
      <c r="K27" s="1"/>
      <c r="L27" s="1"/>
      <c r="M27" s="1">
        <v>9090.7674376482828</v>
      </c>
      <c r="N27" s="1">
        <f t="shared" si="0"/>
        <v>9999</v>
      </c>
      <c r="O27" s="1">
        <v>12465.678336993409</v>
      </c>
      <c r="P27" s="1">
        <v>16410.082186361913</v>
      </c>
      <c r="Q27" s="1">
        <v>6481.885930346496</v>
      </c>
      <c r="R27" s="1">
        <v>9083.4305034187291</v>
      </c>
      <c r="S27" s="1">
        <f t="shared" si="1"/>
        <v>9999</v>
      </c>
      <c r="T27" s="1">
        <v>11757.637304169995</v>
      </c>
      <c r="U27" s="1">
        <v>15477.640373576925</v>
      </c>
      <c r="V27" s="1">
        <v>6113.4843848557912</v>
      </c>
      <c r="W27" s="1">
        <v>9071.2192780695113</v>
      </c>
      <c r="X27" s="1">
        <f t="shared" si="2"/>
        <v>9999</v>
      </c>
      <c r="Y27" s="1">
        <v>11045.603684264164</v>
      </c>
      <c r="Z27" s="1">
        <v>14539.81992399841</v>
      </c>
      <c r="AA27" s="1">
        <v>5742.9266384993361</v>
      </c>
      <c r="AB27" s="1">
        <v>9054.1366192245696</v>
      </c>
      <c r="AC27" s="1">
        <f t="shared" si="3"/>
        <v>9999</v>
      </c>
      <c r="AD27" s="1">
        <v>13428.018745069019</v>
      </c>
      <c r="AE27" s="1">
        <v>17947.51567630619</v>
      </c>
      <c r="AF27" s="1">
        <v>7166.8005122175191</v>
      </c>
      <c r="AG27" s="1">
        <v>8844.8942203209554</v>
      </c>
      <c r="AH27" s="1">
        <v>12753.097176873471</v>
      </c>
      <c r="AI27" s="1">
        <v>17045.458464294657</v>
      </c>
      <c r="AJ27" s="1">
        <v>6806.5989477376925</v>
      </c>
      <c r="AK27" s="1">
        <v>8842.3918810717023</v>
      </c>
      <c r="AL27" s="1">
        <f t="shared" si="4"/>
        <v>9999</v>
      </c>
      <c r="AM27" s="1">
        <v>12072.024009084947</v>
      </c>
      <c r="AN27" s="1">
        <v>16135.106060435299</v>
      </c>
      <c r="AO27" s="1">
        <v>6443.0692480618072</v>
      </c>
      <c r="AP27" s="1">
        <v>8835.0328354572739</v>
      </c>
      <c r="AQ27" s="1">
        <f t="shared" si="5"/>
        <v>9999</v>
      </c>
      <c r="AR27" s="1">
        <v>11385.888231020739</v>
      </c>
      <c r="AS27" s="1">
        <v>15217.925827428362</v>
      </c>
      <c r="AT27" s="1">
        <v>6076.7998509593281</v>
      </c>
      <c r="AU27" s="1">
        <v>8822.818884355338</v>
      </c>
      <c r="AV27" s="1">
        <f t="shared" si="6"/>
        <v>9999</v>
      </c>
      <c r="AW27" s="1">
        <v>10695.77956184954</v>
      </c>
      <c r="AX27" s="1">
        <v>14295.386167919087</v>
      </c>
      <c r="AY27" s="1">
        <v>5708.3796221545199</v>
      </c>
      <c r="AZ27" s="1">
        <v>8805.7529779983724</v>
      </c>
      <c r="BA27" s="1">
        <f t="shared" si="7"/>
        <v>9999</v>
      </c>
    </row>
    <row r="28" spans="1:53" x14ac:dyDescent="0.3">
      <c r="A28">
        <f t="shared" si="8"/>
        <v>2022</v>
      </c>
      <c r="B28" s="1"/>
      <c r="C28" s="1"/>
      <c r="D28" s="1"/>
      <c r="E28" s="1">
        <f>0.8*SUMPRODUCT(economy!B68:D68,economy!K68:M68)/SUM(economy!B68:D68)</f>
        <v>7436.2759599296687</v>
      </c>
      <c r="F28" s="1"/>
      <c r="G28" s="1"/>
      <c r="H28" s="1"/>
      <c r="I28" s="1">
        <v>9295.3449499120852</v>
      </c>
      <c r="J28" s="1"/>
      <c r="K28" s="1"/>
      <c r="L28" s="1"/>
      <c r="M28" s="1">
        <v>9292.7976079816672</v>
      </c>
      <c r="N28" s="1">
        <f t="shared" si="0"/>
        <v>9999</v>
      </c>
      <c r="O28" s="1">
        <v>12612.393650464719</v>
      </c>
      <c r="P28" s="1">
        <v>16783.140258661784</v>
      </c>
      <c r="Q28" s="1">
        <v>6722.9095966119658</v>
      </c>
      <c r="R28" s="1">
        <v>9285.1986897162369</v>
      </c>
      <c r="S28" s="1">
        <f t="shared" si="1"/>
        <v>9999</v>
      </c>
      <c r="T28" s="1">
        <v>11895.767626847392</v>
      </c>
      <c r="U28" s="1">
        <v>15829.195642754163</v>
      </c>
      <c r="V28" s="1">
        <v>6340.696096914141</v>
      </c>
      <c r="W28" s="1">
        <v>9272.5501382980437</v>
      </c>
      <c r="X28" s="1">
        <f t="shared" si="2"/>
        <v>9999</v>
      </c>
      <c r="Y28" s="1">
        <v>11175.043455314895</v>
      </c>
      <c r="Z28" s="1">
        <v>14869.661890933681</v>
      </c>
      <c r="AA28" s="1">
        <v>5956.208423497239</v>
      </c>
      <c r="AB28" s="1">
        <v>9254.8551901725004</v>
      </c>
      <c r="AC28" s="1">
        <f t="shared" si="3"/>
        <v>9999</v>
      </c>
      <c r="AD28" s="1">
        <v>13581.554460620357</v>
      </c>
      <c r="AE28" s="1">
        <v>18354.552048851929</v>
      </c>
      <c r="AF28" s="1">
        <v>7434.4626387050021</v>
      </c>
      <c r="AG28" s="1">
        <v>9040.1053409149172</v>
      </c>
      <c r="AH28" s="1">
        <v>12898.811923623985</v>
      </c>
      <c r="AI28" s="1">
        <v>17431.935603876955</v>
      </c>
      <c r="AJ28" s="1">
        <v>7060.7779011243692</v>
      </c>
      <c r="AK28" s="1">
        <v>9037.4780071949554</v>
      </c>
      <c r="AL28" s="1">
        <f t="shared" si="4"/>
        <v>9999</v>
      </c>
      <c r="AM28" s="1">
        <v>12209.760263298092</v>
      </c>
      <c r="AN28" s="1">
        <v>16500.707923363792</v>
      </c>
      <c r="AO28" s="1">
        <v>6683.5867898379802</v>
      </c>
      <c r="AP28" s="1">
        <v>9029.8209171244234</v>
      </c>
      <c r="AQ28" s="1">
        <f t="shared" si="5"/>
        <v>9999</v>
      </c>
      <c r="AR28" s="1">
        <v>11515.517637671654</v>
      </c>
      <c r="AS28" s="1">
        <v>15562.393190670651</v>
      </c>
      <c r="AT28" s="1">
        <v>6303.5094138217128</v>
      </c>
      <c r="AU28" s="1">
        <v>9017.136163414445</v>
      </c>
      <c r="AV28" s="1">
        <f t="shared" si="6"/>
        <v>9999</v>
      </c>
      <c r="AW28" s="1">
        <v>10817.203046044577</v>
      </c>
      <c r="AX28" s="1">
        <v>14618.516807259128</v>
      </c>
      <c r="AY28" s="1">
        <v>5921.1663922628177</v>
      </c>
      <c r="AZ28" s="1">
        <v>8999.4271458908916</v>
      </c>
      <c r="BA28" s="1">
        <f t="shared" si="7"/>
        <v>9999</v>
      </c>
    </row>
    <row r="29" spans="1:53" x14ac:dyDescent="0.3">
      <c r="A29">
        <f t="shared" si="8"/>
        <v>2023</v>
      </c>
      <c r="B29" s="1"/>
      <c r="C29" s="1"/>
      <c r="D29" s="1"/>
      <c r="E29" s="1">
        <f>0.8*SUMPRODUCT(economy!B69:D69,economy!K69:M69)/SUM(economy!B69:D69)</f>
        <v>7600.4886046708807</v>
      </c>
      <c r="F29" s="1"/>
      <c r="G29" s="1"/>
      <c r="H29" s="1"/>
      <c r="I29" s="1">
        <v>9500.6107558386011</v>
      </c>
      <c r="J29" s="1"/>
      <c r="K29" s="1"/>
      <c r="L29" s="1"/>
      <c r="M29" s="1">
        <v>9497.9866541010106</v>
      </c>
      <c r="N29" s="1">
        <f t="shared" si="0"/>
        <v>9999</v>
      </c>
      <c r="O29" s="1">
        <v>12755.493637274212</v>
      </c>
      <c r="P29" s="1">
        <v>17155.065183288003</v>
      </c>
      <c r="Q29" s="1">
        <v>6967.6848375853842</v>
      </c>
      <c r="R29" s="1">
        <v>9490.1377742578206</v>
      </c>
      <c r="S29" s="1">
        <f t="shared" si="1"/>
        <v>9999</v>
      </c>
      <c r="T29" s="1">
        <v>12030.51222570871</v>
      </c>
      <c r="U29" s="1">
        <v>16179.720930053449</v>
      </c>
      <c r="V29" s="1">
        <v>6571.4620313139667</v>
      </c>
      <c r="W29" s="1">
        <v>9477.0662406065894</v>
      </c>
      <c r="X29" s="1">
        <f t="shared" si="2"/>
        <v>9999</v>
      </c>
      <c r="Y29" s="1">
        <v>11301.332509738624</v>
      </c>
      <c r="Z29" s="1">
        <v>15198.581052105712</v>
      </c>
      <c r="AA29" s="1">
        <v>6172.8461047134406</v>
      </c>
      <c r="AB29" s="1">
        <v>9458.7756125408105</v>
      </c>
      <c r="AC29" s="1">
        <f t="shared" si="3"/>
        <v>9999</v>
      </c>
      <c r="AD29" s="1">
        <v>13732.2608301407</v>
      </c>
      <c r="AE29" s="1">
        <v>18761.324664512598</v>
      </c>
      <c r="AF29" s="1">
        <v>7706.5866671166386</v>
      </c>
      <c r="AG29" s="1">
        <v>9239.0135365579554</v>
      </c>
      <c r="AH29" s="1">
        <v>13041.829894369859</v>
      </c>
      <c r="AI29" s="1">
        <v>17818.159864003606</v>
      </c>
      <c r="AJ29" s="1">
        <v>7319.1962893293003</v>
      </c>
      <c r="AK29" s="1">
        <v>9236.253719333572</v>
      </c>
      <c r="AL29" s="1">
        <f t="shared" si="4"/>
        <v>9999</v>
      </c>
      <c r="AM29" s="1">
        <v>12344.942688104331</v>
      </c>
      <c r="AN29" s="1">
        <v>16866.077553189436</v>
      </c>
      <c r="AO29" s="1">
        <v>6928.1215406106248</v>
      </c>
      <c r="AP29" s="1">
        <v>9228.2932025891096</v>
      </c>
      <c r="AQ29" s="1">
        <f t="shared" si="5"/>
        <v>9999</v>
      </c>
      <c r="AR29" s="1">
        <v>11642.744946486351</v>
      </c>
      <c r="AS29" s="1">
        <v>15906.657108077703</v>
      </c>
      <c r="AT29" s="1">
        <v>6534.014132043967</v>
      </c>
      <c r="AU29" s="1">
        <v>9215.134364563457</v>
      </c>
      <c r="AV29" s="1">
        <f t="shared" si="6"/>
        <v>9999</v>
      </c>
      <c r="AW29" s="1">
        <v>10936.383335418361</v>
      </c>
      <c r="AX29" s="1">
        <v>14941.479277496084</v>
      </c>
      <c r="AY29" s="1">
        <v>6137.5263607247634</v>
      </c>
      <c r="AZ29" s="1">
        <v>9196.7810334056448</v>
      </c>
      <c r="BA29" s="1">
        <f t="shared" si="7"/>
        <v>9999</v>
      </c>
    </row>
    <row r="30" spans="1:53" x14ac:dyDescent="0.3">
      <c r="A30">
        <f t="shared" si="8"/>
        <v>2024</v>
      </c>
      <c r="B30" s="1"/>
      <c r="C30" s="1"/>
      <c r="D30" s="1"/>
      <c r="E30" s="1">
        <f>0.8*SUMPRODUCT(economy!B70:D70,economy!K70:M70)/SUM(economy!B70:D70)</f>
        <v>7767.1931986942855</v>
      </c>
      <c r="F30" s="1"/>
      <c r="G30" s="1"/>
      <c r="H30" s="1"/>
      <c r="I30" s="1">
        <v>9708.9914983678555</v>
      </c>
      <c r="J30" s="1"/>
      <c r="K30" s="1"/>
      <c r="L30" s="1"/>
      <c r="M30" s="1">
        <v>9706.3032063600349</v>
      </c>
      <c r="N30" s="1">
        <f t="shared" si="0"/>
        <v>9999</v>
      </c>
      <c r="O30" s="1">
        <v>12894.952140681648</v>
      </c>
      <c r="P30" s="1">
        <v>17525.644269246171</v>
      </c>
      <c r="Q30" s="1">
        <v>7216.1252904106477</v>
      </c>
      <c r="R30" s="1">
        <v>9698.2188313540719</v>
      </c>
      <c r="S30" s="1">
        <f t="shared" si="1"/>
        <v>9999</v>
      </c>
      <c r="T30" s="1">
        <v>12161.848266946565</v>
      </c>
      <c r="U30" s="1">
        <v>16529.01790766394</v>
      </c>
      <c r="V30" s="1">
        <v>6805.7020718794165</v>
      </c>
      <c r="W30" s="1">
        <v>9684.7406313401152</v>
      </c>
      <c r="X30" s="1">
        <f t="shared" si="2"/>
        <v>9999</v>
      </c>
      <c r="Y30" s="1">
        <v>11424.450380307491</v>
      </c>
      <c r="Z30" s="1">
        <v>15526.392455819188</v>
      </c>
      <c r="AA30" s="1">
        <v>6392.7654911463833</v>
      </c>
      <c r="AB30" s="1">
        <v>9665.8724303556719</v>
      </c>
      <c r="AC30" s="1">
        <f t="shared" si="3"/>
        <v>9999</v>
      </c>
      <c r="AD30" s="1">
        <v>13880.094738923348</v>
      </c>
      <c r="AE30" s="1">
        <v>19167.617596986784</v>
      </c>
      <c r="AF30" s="1">
        <v>7983.0950970842232</v>
      </c>
      <c r="AG30" s="1">
        <v>9441.6020405262461</v>
      </c>
      <c r="AH30" s="1">
        <v>13182.109658202295</v>
      </c>
      <c r="AI30" s="1">
        <v>18203.925986396196</v>
      </c>
      <c r="AJ30" s="1">
        <v>7581.7807859851346</v>
      </c>
      <c r="AK30" s="1">
        <v>9438.7018985531231</v>
      </c>
      <c r="AL30" s="1">
        <f t="shared" si="4"/>
        <v>9999</v>
      </c>
      <c r="AM30" s="1">
        <v>12477.530893988895</v>
      </c>
      <c r="AN30" s="1">
        <v>17231.019688841305</v>
      </c>
      <c r="AO30" s="1">
        <v>7176.6041540422284</v>
      </c>
      <c r="AP30" s="1">
        <v>9430.4318247891297</v>
      </c>
      <c r="AQ30" s="1">
        <f t="shared" si="5"/>
        <v>9999</v>
      </c>
      <c r="AR30" s="1">
        <v>11767.530289882616</v>
      </c>
      <c r="AS30" s="1">
        <v>16250.53176748349</v>
      </c>
      <c r="AT30" s="1">
        <v>6768.2484745924748</v>
      </c>
      <c r="AU30" s="1">
        <v>9416.7944812173373</v>
      </c>
      <c r="AV30" s="1">
        <f t="shared" si="6"/>
        <v>9999</v>
      </c>
      <c r="AW30" s="1">
        <v>11053.280690309957</v>
      </c>
      <c r="AX30" s="1">
        <v>15264.096793137222</v>
      </c>
      <c r="AY30" s="1">
        <v>6357.3976777137004</v>
      </c>
      <c r="AZ30" s="1">
        <v>9397.7941102473305</v>
      </c>
      <c r="BA30" s="1">
        <f t="shared" si="7"/>
        <v>9999</v>
      </c>
    </row>
    <row r="31" spans="1:53" x14ac:dyDescent="0.3">
      <c r="A31">
        <f t="shared" si="8"/>
        <v>2025</v>
      </c>
      <c r="B31" s="1"/>
      <c r="C31" s="1"/>
      <c r="D31" s="1"/>
      <c r="E31" s="1">
        <f>0.8*SUMPRODUCT(economy!B71:D71,economy!K71:M71)/SUM(economy!B71:D71)</f>
        <v>7936.358779328215</v>
      </c>
      <c r="F31" s="1"/>
      <c r="G31" s="1"/>
      <c r="H31" s="1"/>
      <c r="I31" s="1">
        <v>9920.4484741602682</v>
      </c>
      <c r="J31" s="1"/>
      <c r="K31" s="1"/>
      <c r="L31" s="1"/>
      <c r="M31" s="1">
        <v>9917.7116886606054</v>
      </c>
      <c r="N31" s="1">
        <f t="shared" si="0"/>
        <v>9999</v>
      </c>
      <c r="O31" s="1">
        <v>13030.742256328058</v>
      </c>
      <c r="P31" s="1">
        <v>17894.667618991021</v>
      </c>
      <c r="Q31" s="1">
        <v>7468.1451553834795</v>
      </c>
      <c r="R31" s="1">
        <v>9909.4089813475202</v>
      </c>
      <c r="S31" s="1">
        <f t="shared" si="1"/>
        <v>9999</v>
      </c>
      <c r="T31" s="1">
        <v>12289.752448750309</v>
      </c>
      <c r="U31" s="1">
        <v>16876.89125298844</v>
      </c>
      <c r="V31" s="1">
        <v>7043.3367963076489</v>
      </c>
      <c r="W31" s="1">
        <v>9895.5426890530525</v>
      </c>
      <c r="X31" s="1">
        <f t="shared" si="2"/>
        <v>9999</v>
      </c>
      <c r="Y31" s="1">
        <v>11544.376435730364</v>
      </c>
      <c r="Z31" s="1">
        <v>15852.914367276884</v>
      </c>
      <c r="AA31" s="1">
        <v>6615.8932010600302</v>
      </c>
      <c r="AB31" s="1">
        <v>9876.1168373481487</v>
      </c>
      <c r="AC31" s="1">
        <f t="shared" si="3"/>
        <v>9999</v>
      </c>
      <c r="AD31" s="1">
        <v>14025.015895350656</v>
      </c>
      <c r="AE31" s="1">
        <v>19573.220084283519</v>
      </c>
      <c r="AF31" s="1">
        <v>8263.9115160205783</v>
      </c>
      <c r="AG31" s="1">
        <v>9647.8531240666507</v>
      </c>
      <c r="AH31" s="1">
        <v>13319.612633066166</v>
      </c>
      <c r="AI31" s="1">
        <v>18589.033851060034</v>
      </c>
      <c r="AJ31" s="1">
        <v>7848.4592115738924</v>
      </c>
      <c r="AK31" s="1">
        <v>9644.8045872470702</v>
      </c>
      <c r="AL31" s="1">
        <f t="shared" si="4"/>
        <v>9999</v>
      </c>
      <c r="AM31" s="1">
        <v>12607.487401182976</v>
      </c>
      <c r="AN31" s="1">
        <v>17595.344204200614</v>
      </c>
      <c r="AO31" s="1">
        <v>7428.9664825417494</v>
      </c>
      <c r="AP31" s="1">
        <v>9636.218230337794</v>
      </c>
      <c r="AQ31" s="1">
        <f t="shared" si="5"/>
        <v>9999</v>
      </c>
      <c r="AR31" s="1">
        <v>11889.836795826401</v>
      </c>
      <c r="AS31" s="1">
        <v>16593.836501233152</v>
      </c>
      <c r="AT31" s="1">
        <v>7006.1481523697285</v>
      </c>
      <c r="AU31" s="1">
        <v>9622.0970009477405</v>
      </c>
      <c r="AV31" s="1">
        <f t="shared" si="6"/>
        <v>9999</v>
      </c>
      <c r="AW31" s="1">
        <v>11167.858466761987</v>
      </c>
      <c r="AX31" s="1">
        <v>15586.197725431004</v>
      </c>
      <c r="AY31" s="1">
        <v>6580.719768184118</v>
      </c>
      <c r="AZ31" s="1">
        <v>9602.4455476562744</v>
      </c>
      <c r="BA31" s="1">
        <f t="shared" si="7"/>
        <v>9999</v>
      </c>
    </row>
    <row r="32" spans="1:53" x14ac:dyDescent="0.3">
      <c r="A32">
        <f t="shared" si="8"/>
        <v>2026</v>
      </c>
      <c r="B32" s="1"/>
      <c r="C32" s="1"/>
      <c r="D32" s="1"/>
      <c r="E32" s="1">
        <f>0.8*SUMPRODUCT(economy!B72:D72,economy!K72:M72)/SUM(economy!B72:D72)</f>
        <v>8107.950897011875</v>
      </c>
      <c r="F32" s="1"/>
      <c r="G32" s="1"/>
      <c r="H32" s="1"/>
      <c r="I32" s="1">
        <v>10134.938621264842</v>
      </c>
      <c r="J32" s="1"/>
      <c r="K32" s="1"/>
      <c r="L32" s="1"/>
      <c r="M32" s="1">
        <v>10132.172384629297</v>
      </c>
      <c r="N32" s="1">
        <f t="shared" si="0"/>
        <v>9999</v>
      </c>
      <c r="O32" s="1">
        <v>13162.836532852543</v>
      </c>
      <c r="P32" s="1">
        <v>18261.92803569754</v>
      </c>
      <c r="Q32" s="1">
        <v>7723.6591300251239</v>
      </c>
      <c r="R32" s="1">
        <v>10123.671454551099</v>
      </c>
      <c r="S32" s="1">
        <f t="shared" si="1"/>
        <v>9999</v>
      </c>
      <c r="T32" s="1">
        <v>12414.201170121558</v>
      </c>
      <c r="U32" s="1">
        <v>17223.148540015882</v>
      </c>
      <c r="V32" s="1">
        <v>7284.2874128198191</v>
      </c>
      <c r="W32" s="1">
        <v>10109.438182571575</v>
      </c>
      <c r="X32" s="1">
        <f t="shared" si="2"/>
        <v>9999</v>
      </c>
      <c r="Y32" s="1">
        <v>11661.090015727741</v>
      </c>
      <c r="Z32" s="1">
        <v>16177.968143454736</v>
      </c>
      <c r="AA32" s="1">
        <v>6842.1566014447126</v>
      </c>
      <c r="AB32" s="1">
        <v>10089.476725682063</v>
      </c>
      <c r="AC32" s="1">
        <f t="shared" si="3"/>
        <v>9999</v>
      </c>
      <c r="AD32" s="1">
        <v>14166.986444441516</v>
      </c>
      <c r="AE32" s="1">
        <v>19977.925956170617</v>
      </c>
      <c r="AF32" s="1">
        <v>8548.9603930898993</v>
      </c>
      <c r="AG32" s="1">
        <v>9857.7478338115488</v>
      </c>
      <c r="AH32" s="1">
        <v>13454.302744367076</v>
      </c>
      <c r="AI32" s="1">
        <v>18973.287970302805</v>
      </c>
      <c r="AJ32" s="1">
        <v>8119.160358189014</v>
      </c>
      <c r="AK32" s="1">
        <v>9854.5427507753066</v>
      </c>
      <c r="AL32" s="1">
        <f t="shared" si="4"/>
        <v>9999</v>
      </c>
      <c r="AM32" s="1">
        <v>12734.77733412029</v>
      </c>
      <c r="AN32" s="1">
        <v>17958.8656584534</v>
      </c>
      <c r="AO32" s="1">
        <v>7685.1414293779308</v>
      </c>
      <c r="AP32" s="1">
        <v>9845.6329602625792</v>
      </c>
      <c r="AQ32" s="1">
        <f t="shared" si="5"/>
        <v>9999</v>
      </c>
      <c r="AR32" s="1">
        <v>12009.630310209983</v>
      </c>
      <c r="AS32" s="1">
        <v>16936.395383917206</v>
      </c>
      <c r="AT32" s="1">
        <v>7247.6499945111582</v>
      </c>
      <c r="AU32" s="1">
        <v>9831.0217003044036</v>
      </c>
      <c r="AV32" s="1">
        <f t="shared" si="6"/>
        <v>9999</v>
      </c>
      <c r="AW32" s="1">
        <v>11280.082860271867</v>
      </c>
      <c r="AX32" s="1">
        <v>15907.615239948929</v>
      </c>
      <c r="AY32" s="1">
        <v>6807.4332295076238</v>
      </c>
      <c r="AZ32" s="1">
        <v>9810.7140224982541</v>
      </c>
      <c r="BA32" s="1">
        <f t="shared" si="7"/>
        <v>9999</v>
      </c>
    </row>
    <row r="33" spans="1:53" x14ac:dyDescent="0.3">
      <c r="A33">
        <f t="shared" si="8"/>
        <v>2027</v>
      </c>
      <c r="B33" s="1"/>
      <c r="C33" s="1"/>
      <c r="D33" s="1"/>
      <c r="E33" s="1">
        <f>0.8*SUMPRODUCT(economy!B73:D73,economy!K73:M73)/SUM(economy!B73:D73)</f>
        <v>8281.9316629977711</v>
      </c>
      <c r="F33" s="1"/>
      <c r="G33" s="1"/>
      <c r="H33" s="1"/>
      <c r="I33" s="1">
        <v>10352.414578747213</v>
      </c>
      <c r="J33" s="1"/>
      <c r="K33" s="1"/>
      <c r="L33" s="1"/>
      <c r="M33" s="1">
        <v>10349.641496753451</v>
      </c>
      <c r="N33" s="1">
        <f t="shared" si="0"/>
        <v>9999</v>
      </c>
      <c r="O33" s="1">
        <v>13291.207154587375</v>
      </c>
      <c r="P33" s="1">
        <v>18627.220942707572</v>
      </c>
      <c r="Q33" s="1">
        <v>7982.5823355762277</v>
      </c>
      <c r="R33" s="1">
        <v>10340.965646697439</v>
      </c>
      <c r="S33" s="1">
        <f t="shared" si="1"/>
        <v>9999</v>
      </c>
      <c r="T33" s="1">
        <v>12535.170679485902</v>
      </c>
      <c r="U33" s="1">
        <v>17567.600140341336</v>
      </c>
      <c r="V33" s="1">
        <v>7528.4756893391477</v>
      </c>
      <c r="W33" s="1">
        <v>10326.389319646058</v>
      </c>
      <c r="X33" s="1">
        <f t="shared" si="2"/>
        <v>9999</v>
      </c>
      <c r="Y33" s="1">
        <v>11774.570544568789</v>
      </c>
      <c r="Z33" s="1">
        <v>16501.378115602405</v>
      </c>
      <c r="AA33" s="1">
        <v>7071.4837400666256</v>
      </c>
      <c r="AB33" s="1">
        <v>10305.916724841503</v>
      </c>
      <c r="AC33" s="1">
        <f t="shared" si="3"/>
        <v>9999</v>
      </c>
      <c r="AD33" s="1">
        <v>14305.970586076397</v>
      </c>
      <c r="AE33" s="1">
        <v>20381.533048869824</v>
      </c>
      <c r="AF33" s="1">
        <v>8838.1668398821603</v>
      </c>
      <c r="AG33" s="1">
        <v>10071.265719489482</v>
      </c>
      <c r="AH33" s="1">
        <v>13586.146086931643</v>
      </c>
      <c r="AI33" s="1">
        <v>19356.496973022204</v>
      </c>
      <c r="AJ33" s="1">
        <v>8393.8137852910222</v>
      </c>
      <c r="AK33" s="1">
        <v>10067.896031689461</v>
      </c>
      <c r="AL33" s="1">
        <f t="shared" si="4"/>
        <v>9999</v>
      </c>
      <c r="AM33" s="1">
        <v>12859.368118085966</v>
      </c>
      <c r="AN33" s="1">
        <v>18321.402839044385</v>
      </c>
      <c r="AO33" s="1">
        <v>7945.0627753696208</v>
      </c>
      <c r="AP33" s="1">
        <v>10058.655425576804</v>
      </c>
      <c r="AQ33" s="1">
        <f t="shared" si="5"/>
        <v>9999</v>
      </c>
      <c r="AR33" s="1">
        <v>12126.879120390384</v>
      </c>
      <c r="AS33" s="1">
        <v>17278.036824384486</v>
      </c>
      <c r="AT33" s="1">
        <v>7492.6918021965603</v>
      </c>
      <c r="AU33" s="1">
        <v>10043.547436656607</v>
      </c>
      <c r="AV33" s="1">
        <f t="shared" si="6"/>
        <v>9999</v>
      </c>
      <c r="AW33" s="1">
        <v>11389.922649751068</v>
      </c>
      <c r="AX33" s="1">
        <v>16228.18692948838</v>
      </c>
      <c r="AY33" s="1">
        <v>7037.4797089725434</v>
      </c>
      <c r="AZ33" s="1">
        <v>10022.577520477378</v>
      </c>
      <c r="BA33" s="1">
        <f t="shared" si="7"/>
        <v>9999</v>
      </c>
    </row>
    <row r="34" spans="1:53" x14ac:dyDescent="0.3">
      <c r="A34">
        <f t="shared" si="8"/>
        <v>2028</v>
      </c>
      <c r="B34" s="1"/>
      <c r="C34" s="1"/>
      <c r="D34" s="1"/>
      <c r="E34" s="1">
        <f>0.8*SUMPRODUCT(economy!B74:D74,economy!K74:M74)/SUM(economy!B74:D74)</f>
        <v>8458.2597942651773</v>
      </c>
      <c r="F34" s="1"/>
      <c r="G34" s="1"/>
      <c r="H34" s="1"/>
      <c r="I34" s="1">
        <v>10572.824742831472</v>
      </c>
      <c r="J34" s="1"/>
      <c r="K34" s="1"/>
      <c r="L34" s="1"/>
      <c r="M34" s="1">
        <v>10570.07120067397</v>
      </c>
      <c r="N34" s="1">
        <f t="shared" si="0"/>
        <v>9999</v>
      </c>
      <c r="O34" s="1">
        <v>13415.82611127503</v>
      </c>
      <c r="P34" s="1">
        <v>18990.344316667812</v>
      </c>
      <c r="Q34" s="1">
        <v>8244.830237947308</v>
      </c>
      <c r="R34" s="1">
        <v>10561.247168674012</v>
      </c>
      <c r="S34" s="1">
        <f t="shared" si="1"/>
        <v>9999</v>
      </c>
      <c r="T34" s="1">
        <v>12652.637209784814</v>
      </c>
      <c r="U34" s="1">
        <v>17910.059136173375</v>
      </c>
      <c r="V34" s="1">
        <v>7775.8238771100268</v>
      </c>
      <c r="W34" s="1">
        <v>10546.35478948918</v>
      </c>
      <c r="X34" s="1">
        <f t="shared" si="2"/>
        <v>9999</v>
      </c>
      <c r="Y34" s="1">
        <v>11884.797631202406</v>
      </c>
      <c r="Z34" s="1">
        <v>16822.971482442277</v>
      </c>
      <c r="AA34" s="1">
        <v>7303.8032719365428</v>
      </c>
      <c r="AB34" s="1">
        <v>10525.398234444614</v>
      </c>
      <c r="AC34" s="1">
        <f t="shared" si="3"/>
        <v>9999</v>
      </c>
      <c r="AD34" s="1">
        <v>14441.934196454233</v>
      </c>
      <c r="AE34" s="1">
        <v>20783.842606151957</v>
      </c>
      <c r="AF34" s="1">
        <v>9131.4563386419686</v>
      </c>
      <c r="AG34" s="1">
        <v>10288.384549158171</v>
      </c>
      <c r="AH34" s="1">
        <v>13715.110590265704</v>
      </c>
      <c r="AI34" s="1">
        <v>19738.473079427265</v>
      </c>
      <c r="AJ34" s="1">
        <v>8672.349587632656</v>
      </c>
      <c r="AK34" s="1">
        <v>10284.842494460505</v>
      </c>
      <c r="AL34" s="1">
        <f t="shared" si="4"/>
        <v>9999</v>
      </c>
      <c r="AM34" s="1">
        <v>12981.229179243406</v>
      </c>
      <c r="AN34" s="1">
        <v>18682.77829832289</v>
      </c>
      <c r="AO34" s="1">
        <v>8208.6649816221798</v>
      </c>
      <c r="AP34" s="1">
        <v>10275.26367623204</v>
      </c>
      <c r="AQ34" s="1">
        <f t="shared" si="5"/>
        <v>9999</v>
      </c>
      <c r="AR34" s="1">
        <v>12241.553682172451</v>
      </c>
      <c r="AS34" s="1">
        <v>17618.593153973801</v>
      </c>
      <c r="AT34" s="1">
        <v>7741.2121817094967</v>
      </c>
      <c r="AU34" s="1">
        <v>10259.651936182705</v>
      </c>
      <c r="AV34" s="1">
        <f t="shared" si="6"/>
        <v>9999</v>
      </c>
      <c r="AW34" s="1">
        <v>11497.348944944759</v>
      </c>
      <c r="AX34" s="1">
        <v>16547.754445019516</v>
      </c>
      <c r="AY34" s="1">
        <v>7270.8017631189232</v>
      </c>
      <c r="AZ34" s="1">
        <v>10238.013138136845</v>
      </c>
      <c r="BA34" s="1">
        <f t="shared" si="7"/>
        <v>9999</v>
      </c>
    </row>
    <row r="35" spans="1:53" x14ac:dyDescent="0.3">
      <c r="A35">
        <f t="shared" si="8"/>
        <v>2029</v>
      </c>
      <c r="B35" s="1"/>
      <c r="C35" s="1"/>
      <c r="D35" s="1"/>
      <c r="E35" s="1">
        <f>0.8*SUMPRODUCT(economy!B75:D75,economy!K75:M75)/SUM(economy!B75:D75)</f>
        <v>8636.8906568180009</v>
      </c>
      <c r="F35" s="1"/>
      <c r="G35" s="1"/>
      <c r="H35" s="1"/>
      <c r="I35" s="1">
        <v>10796.113321022502</v>
      </c>
      <c r="J35" s="1"/>
      <c r="K35" s="1"/>
      <c r="L35" s="1"/>
      <c r="M35" s="1">
        <v>10793.409696448472</v>
      </c>
      <c r="N35" s="1">
        <f t="shared" si="0"/>
        <v>9999</v>
      </c>
      <c r="O35" s="1">
        <v>13536.665358059436</v>
      </c>
      <c r="P35" s="1">
        <v>19351.098635144379</v>
      </c>
      <c r="Q35" s="1">
        <v>8510.3185649057723</v>
      </c>
      <c r="R35" s="1">
        <v>10784.467892647021</v>
      </c>
      <c r="S35" s="1">
        <f t="shared" si="1"/>
        <v>9999</v>
      </c>
      <c r="T35" s="1">
        <v>12766.577104221355</v>
      </c>
      <c r="U35" s="1">
        <v>18250.34124655521</v>
      </c>
      <c r="V35" s="1">
        <v>8026.2546304229736</v>
      </c>
      <c r="W35" s="1">
        <v>10769.289801538214</v>
      </c>
      <c r="X35" s="1">
        <f t="shared" si="2"/>
        <v>9999</v>
      </c>
      <c r="Y35" s="1">
        <v>11991.751160888283</v>
      </c>
      <c r="Z35" s="1">
        <v>17142.578215675148</v>
      </c>
      <c r="AA35" s="1">
        <v>7539.0443817767391</v>
      </c>
      <c r="AB35" s="1">
        <v>10747.87945351182</v>
      </c>
      <c r="AC35" s="1">
        <f t="shared" si="3"/>
        <v>9999</v>
      </c>
      <c r="AD35" s="1">
        <v>14574.844451395131</v>
      </c>
      <c r="AE35" s="1">
        <v>21184.658665635307</v>
      </c>
      <c r="AF35" s="1">
        <v>9428.7544384079119</v>
      </c>
      <c r="AG35" s="1">
        <v>10509.080009188261</v>
      </c>
      <c r="AH35" s="1">
        <v>13841.165686645118</v>
      </c>
      <c r="AI35" s="1">
        <v>20119.031565787773</v>
      </c>
      <c r="AJ35" s="1">
        <v>8954.6981360572918</v>
      </c>
      <c r="AK35" s="1">
        <v>10505.358358494495</v>
      </c>
      <c r="AL35" s="1">
        <f t="shared" si="4"/>
        <v>9999</v>
      </c>
      <c r="AM35" s="1">
        <v>13100.331648389239</v>
      </c>
      <c r="AN35" s="1">
        <v>19042.817884190084</v>
      </c>
      <c r="AO35" s="1">
        <v>8475.8829693190801</v>
      </c>
      <c r="AP35" s="1">
        <v>10495.434161735533</v>
      </c>
      <c r="AQ35" s="1">
        <f t="shared" si="5"/>
        <v>9999</v>
      </c>
      <c r="AR35" s="1">
        <v>12353.626351305997</v>
      </c>
      <c r="AS35" s="1">
        <v>17957.900211922046</v>
      </c>
      <c r="AT35" s="1">
        <v>7993.1503580205317</v>
      </c>
      <c r="AU35" s="1">
        <v>10479.311576736691</v>
      </c>
      <c r="AV35" s="1">
        <f t="shared" si="6"/>
        <v>9999</v>
      </c>
      <c r="AW35" s="1">
        <v>11602.334939014752</v>
      </c>
      <c r="AX35" s="1">
        <v>16866.163126227442</v>
      </c>
      <c r="AY35" s="1">
        <v>7507.3427004186933</v>
      </c>
      <c r="AZ35" s="1">
        <v>10456.996882774463</v>
      </c>
      <c r="BA35" s="1">
        <f t="shared" si="7"/>
        <v>9999</v>
      </c>
    </row>
    <row r="36" spans="1:53" x14ac:dyDescent="0.3">
      <c r="A36">
        <f t="shared" si="8"/>
        <v>2030</v>
      </c>
      <c r="B36" s="1"/>
      <c r="C36" s="1"/>
      <c r="D36" s="1"/>
      <c r="E36" s="1">
        <f>0.8*SUMPRODUCT(economy!B76:D76,economy!K76:M76)/SUM(economy!B76:D76)</f>
        <v>8817.7763084373892</v>
      </c>
      <c r="F36" s="1"/>
      <c r="G36" s="1"/>
      <c r="H36" s="1"/>
      <c r="I36" s="1">
        <v>11022.220385546738</v>
      </c>
      <c r="J36" s="1"/>
      <c r="K36" s="1"/>
      <c r="L36" s="1"/>
      <c r="M36" s="1">
        <v>11019.601258303115</v>
      </c>
      <c r="N36" s="1">
        <f t="shared" si="0"/>
        <v>9999</v>
      </c>
      <c r="O36" s="1">
        <v>13653.696967933774</v>
      </c>
      <c r="P36" s="1">
        <v>19709.286839040611</v>
      </c>
      <c r="Q36" s="1">
        <v>8778.9632210608324</v>
      </c>
      <c r="R36" s="1">
        <v>11010.575996220912</v>
      </c>
      <c r="S36" s="1">
        <f t="shared" si="1"/>
        <v>9999</v>
      </c>
      <c r="T36" s="1">
        <v>12876.966935303844</v>
      </c>
      <c r="U36" s="1">
        <v>18588.264767359738</v>
      </c>
      <c r="V36" s="1">
        <v>8279.6909239046308</v>
      </c>
      <c r="W36" s="1">
        <v>10995.146122168948</v>
      </c>
      <c r="X36" s="1">
        <f t="shared" si="2"/>
        <v>9999</v>
      </c>
      <c r="Y36" s="1">
        <v>12095.411381309152</v>
      </c>
      <c r="Z36" s="1">
        <v>17460.030978545092</v>
      </c>
      <c r="AA36" s="1">
        <v>7777.1367038643875</v>
      </c>
      <c r="AB36" s="1">
        <v>10973.315407954036</v>
      </c>
      <c r="AC36" s="1">
        <f t="shared" si="3"/>
        <v>9999</v>
      </c>
      <c r="AD36" s="1">
        <v>14704.669450173998</v>
      </c>
      <c r="AE36" s="1">
        <v>21583.787428825864</v>
      </c>
      <c r="AF36" s="1">
        <v>9729.9864189841683</v>
      </c>
      <c r="AG36" s="1">
        <v>10733.32538622406</v>
      </c>
      <c r="AH36" s="1">
        <v>13964.281981344337</v>
      </c>
      <c r="AI36" s="1">
        <v>20497.990218399656</v>
      </c>
      <c r="AJ36" s="1">
        <v>9240.7897914661025</v>
      </c>
      <c r="AK36" s="1">
        <v>10729.41771714332</v>
      </c>
      <c r="AL36" s="1">
        <f t="shared" si="4"/>
        <v>9999</v>
      </c>
      <c r="AM36" s="1">
        <v>13216.648068284769</v>
      </c>
      <c r="AN36" s="1">
        <v>19401.350264513039</v>
      </c>
      <c r="AO36" s="1">
        <v>8746.6518771853189</v>
      </c>
      <c r="AP36" s="1">
        <v>10719.141481559904</v>
      </c>
      <c r="AQ36" s="1">
        <f t="shared" si="5"/>
        <v>9999</v>
      </c>
      <c r="AR36" s="1">
        <v>12463.071119820381</v>
      </c>
      <c r="AS36" s="1">
        <v>18295.796928229502</v>
      </c>
      <c r="AT36" s="1">
        <v>8248.4459697857546</v>
      </c>
      <c r="AU36" s="1">
        <v>10702.501164083345</v>
      </c>
      <c r="AV36" s="1">
        <f t="shared" si="6"/>
        <v>9999</v>
      </c>
      <c r="AW36" s="1">
        <v>11704.855667025351</v>
      </c>
      <c r="AX36" s="1">
        <v>17183.261632396749</v>
      </c>
      <c r="AY36" s="1">
        <v>7747.0464084270416</v>
      </c>
      <c r="AZ36" s="1">
        <v>10679.503469079356</v>
      </c>
      <c r="BA36" s="1">
        <f t="shared" si="7"/>
        <v>9999</v>
      </c>
    </row>
    <row r="37" spans="1:53" x14ac:dyDescent="0.3">
      <c r="A37">
        <f t="shared" si="8"/>
        <v>2031</v>
      </c>
      <c r="B37" s="1"/>
      <c r="C37" s="1"/>
      <c r="D37" s="1"/>
      <c r="E37" s="1">
        <f>0.8*SUMPRODUCT(economy!B77:D77,economy!K77:M77)/SUM(economy!B77:D77)</f>
        <v>9000.8655418451781</v>
      </c>
      <c r="F37" s="1"/>
      <c r="G37" s="1"/>
      <c r="H37" s="1"/>
      <c r="I37" s="1">
        <v>11251.081927306472</v>
      </c>
      <c r="J37" s="1"/>
      <c r="K37" s="1"/>
      <c r="L37" s="1"/>
      <c r="M37" s="1">
        <v>11248.58628415615</v>
      </c>
      <c r="N37" s="1">
        <f t="shared" si="0"/>
        <v>9999</v>
      </c>
      <c r="O37" s="1">
        <v>13766.893278133364</v>
      </c>
      <c r="P37" s="1">
        <v>20064.714309846899</v>
      </c>
      <c r="Q37" s="1">
        <v>9050.6802020197974</v>
      </c>
      <c r="R37" s="1">
        <v>11239.516005958865</v>
      </c>
      <c r="S37" s="1">
        <f t="shared" si="1"/>
        <v>9999</v>
      </c>
      <c r="T37" s="1">
        <v>12983.783618886882</v>
      </c>
      <c r="U37" s="1">
        <v>18923.650525213434</v>
      </c>
      <c r="V37" s="1">
        <v>8536.0559686574416</v>
      </c>
      <c r="W37" s="1">
        <v>11223.872110685961</v>
      </c>
      <c r="X37" s="1">
        <f t="shared" si="2"/>
        <v>9999</v>
      </c>
      <c r="Y37" s="1">
        <v>12195.75898498766</v>
      </c>
      <c r="Z37" s="1">
        <v>17775.165057711358</v>
      </c>
      <c r="AA37" s="1">
        <v>8018.0102404630861</v>
      </c>
      <c r="AB37" s="1">
        <v>11201.65797756686</v>
      </c>
      <c r="AC37" s="1">
        <f t="shared" si="3"/>
        <v>9999</v>
      </c>
      <c r="AD37" s="1">
        <v>14831.377838651306</v>
      </c>
      <c r="AE37" s="1">
        <v>21981.036613248012</v>
      </c>
      <c r="AF37" s="1">
        <v>10035.076922285971</v>
      </c>
      <c r="AG37" s="1">
        <v>10961.091228343952</v>
      </c>
      <c r="AH37" s="1">
        <v>14084.43092419495</v>
      </c>
      <c r="AI37" s="1">
        <v>20875.168775672231</v>
      </c>
      <c r="AJ37" s="1">
        <v>9530.5545918958815</v>
      </c>
      <c r="AK37" s="1">
        <v>10956.992240370671</v>
      </c>
      <c r="AL37" s="1">
        <f t="shared" si="4"/>
        <v>9999</v>
      </c>
      <c r="AM37" s="1">
        <v>13330.152104123315</v>
      </c>
      <c r="AN37" s="1">
        <v>19758.206444697062</v>
      </c>
      <c r="AO37" s="1">
        <v>9020.9067969043717</v>
      </c>
      <c r="AP37" s="1">
        <v>10946.358123381304</v>
      </c>
      <c r="AQ37" s="1">
        <f t="shared" si="5"/>
        <v>9999</v>
      </c>
      <c r="AR37" s="1">
        <v>12569.863357071923</v>
      </c>
      <c r="AS37" s="1">
        <v>18632.124903800312</v>
      </c>
      <c r="AT37" s="1">
        <v>8507.0388463280469</v>
      </c>
      <c r="AU37" s="1">
        <v>10929.193699856705</v>
      </c>
      <c r="AV37" s="1">
        <f t="shared" si="6"/>
        <v>9999</v>
      </c>
      <c r="AW37" s="1">
        <v>11804.887770482354</v>
      </c>
      <c r="AX37" s="1">
        <v>17498.901573835195</v>
      </c>
      <c r="AY37" s="1">
        <v>7989.8571662113891</v>
      </c>
      <c r="AZ37" s="1">
        <v>10905.506111111528</v>
      </c>
      <c r="BA37" s="1">
        <f t="shared" si="7"/>
        <v>9999</v>
      </c>
    </row>
    <row r="38" spans="1:53" x14ac:dyDescent="0.3">
      <c r="A38">
        <f t="shared" si="8"/>
        <v>2032</v>
      </c>
      <c r="B38" s="1"/>
      <c r="C38" s="1"/>
      <c r="D38" s="1"/>
      <c r="E38" s="1">
        <f>0.8*SUMPRODUCT(economy!B78:D78,economy!K78:M78)/SUM(economy!B78:D78)</f>
        <v>9186.1039291201068</v>
      </c>
      <c r="F38" s="1"/>
      <c r="G38" s="1"/>
      <c r="H38" s="1"/>
      <c r="I38" s="1">
        <v>11482.629911400132</v>
      </c>
      <c r="J38" s="1"/>
      <c r="K38" s="1"/>
      <c r="L38" s="1"/>
      <c r="M38" s="1">
        <v>11480.301346004046</v>
      </c>
      <c r="N38" s="1">
        <f t="shared" si="0"/>
        <v>9999</v>
      </c>
      <c r="O38" s="1">
        <v>13876.227031499629</v>
      </c>
      <c r="P38" s="1">
        <v>20417.188861548133</v>
      </c>
      <c r="Q38" s="1">
        <v>9325.3855089224035</v>
      </c>
      <c r="R38" s="1">
        <v>11471.228841353133</v>
      </c>
      <c r="S38" s="1">
        <f t="shared" si="1"/>
        <v>9999</v>
      </c>
      <c r="T38" s="1">
        <v>13087.004524313614</v>
      </c>
      <c r="U38" s="1">
        <v>19256.321845247574</v>
      </c>
      <c r="V38" s="1">
        <v>8795.2731283799749</v>
      </c>
      <c r="W38" s="1">
        <v>11455.412755638426</v>
      </c>
      <c r="X38" s="1">
        <f t="shared" si="2"/>
        <v>9999</v>
      </c>
      <c r="Y38" s="1">
        <v>12292.775189126989</v>
      </c>
      <c r="Z38" s="1">
        <v>18087.818308371014</v>
      </c>
      <c r="AA38" s="1">
        <v>8261.5952799085189</v>
      </c>
      <c r="AB38" s="1">
        <v>11432.855923506004</v>
      </c>
      <c r="AC38" s="1">
        <f t="shared" si="3"/>
        <v>9999</v>
      </c>
      <c r="AD38" s="1">
        <v>14954.938430560995</v>
      </c>
      <c r="AE38" s="1">
        <v>22376.214784891039</v>
      </c>
      <c r="AF38" s="1">
        <v>10343.949550264962</v>
      </c>
      <c r="AG38" s="1">
        <v>11192.344982638973</v>
      </c>
      <c r="AH38" s="1">
        <v>14201.584481631446</v>
      </c>
      <c r="AI38" s="1">
        <v>21250.388357054857</v>
      </c>
      <c r="AJ38" s="1">
        <v>9823.921912340993</v>
      </c>
      <c r="AK38" s="1">
        <v>11188.050858706421</v>
      </c>
      <c r="AL38" s="1">
        <f t="shared" si="4"/>
        <v>9999</v>
      </c>
      <c r="AM38" s="1">
        <v>13440.818256541104</v>
      </c>
      <c r="AN38" s="1">
        <v>20113.219277556724</v>
      </c>
      <c r="AO38" s="1">
        <v>9298.5824864808073</v>
      </c>
      <c r="AP38" s="1">
        <v>11177.054187131871</v>
      </c>
      <c r="AQ38" s="1">
        <f t="shared" si="5"/>
        <v>9999</v>
      </c>
      <c r="AR38" s="1">
        <v>12673.979555123298</v>
      </c>
      <c r="AS38" s="1">
        <v>18966.727987361632</v>
      </c>
      <c r="AT38" s="1">
        <v>8768.8687668912517</v>
      </c>
      <c r="AU38" s="1">
        <v>11159.360139522172</v>
      </c>
      <c r="AV38" s="1">
        <f t="shared" si="6"/>
        <v>9999</v>
      </c>
      <c r="AW38" s="1">
        <v>11902.40926772469</v>
      </c>
      <c r="AX38" s="1">
        <v>17812.937143656683</v>
      </c>
      <c r="AY38" s="1">
        <v>8235.7194425939451</v>
      </c>
      <c r="AZ38" s="1">
        <v>11134.97630814623</v>
      </c>
      <c r="BA38" s="1">
        <f t="shared" si="7"/>
        <v>9999</v>
      </c>
    </row>
    <row r="39" spans="1:53" x14ac:dyDescent="0.3">
      <c r="A39">
        <f t="shared" si="8"/>
        <v>2033</v>
      </c>
      <c r="B39" s="1"/>
      <c r="C39" s="1"/>
      <c r="D39" s="1"/>
      <c r="E39" s="1">
        <f>0.8*SUMPRODUCT(economy!B79:D79,economy!K79:M79)/SUM(economy!B79:D79)</f>
        <v>9373.4338681001427</v>
      </c>
      <c r="F39" s="1"/>
      <c r="G39" s="1"/>
      <c r="H39" s="1"/>
      <c r="I39" s="1">
        <v>11716.792335125177</v>
      </c>
      <c r="J39" s="1"/>
      <c r="K39" s="1"/>
      <c r="L39" s="1"/>
      <c r="M39" s="1">
        <v>11714.679242100367</v>
      </c>
      <c r="N39" s="1">
        <f t="shared" si="0"/>
        <v>9999</v>
      </c>
      <c r="O39" s="1">
        <v>13981.671513521387</v>
      </c>
      <c r="P39" s="1">
        <v>20766.520746867187</v>
      </c>
      <c r="Q39" s="1">
        <v>9602.9950644122582</v>
      </c>
      <c r="R39" s="1">
        <v>11705.651860153697</v>
      </c>
      <c r="S39" s="1">
        <f t="shared" si="1"/>
        <v>9999</v>
      </c>
      <c r="T39" s="1">
        <v>13186.607581377846</v>
      </c>
      <c r="U39" s="1">
        <v>19586.104532406629</v>
      </c>
      <c r="V39" s="1">
        <v>9057.2658364628587</v>
      </c>
      <c r="W39" s="1">
        <v>11689.709712314332</v>
      </c>
      <c r="X39" s="1">
        <f t="shared" si="2"/>
        <v>9999</v>
      </c>
      <c r="Y39" s="1">
        <v>12386.441813558165</v>
      </c>
      <c r="Z39" s="1">
        <v>18397.831112387339</v>
      </c>
      <c r="AA39" s="1">
        <v>8507.8223152864084</v>
      </c>
      <c r="AB39" s="1">
        <v>11666.854917010902</v>
      </c>
      <c r="AC39" s="1">
        <f t="shared" si="3"/>
        <v>9999</v>
      </c>
      <c r="AD39" s="1">
        <v>15075.319825919911</v>
      </c>
      <c r="AE39" s="1">
        <v>22769.130669130744</v>
      </c>
      <c r="AF39" s="1">
        <v>10656.526428327239</v>
      </c>
      <c r="AG39" s="1">
        <v>11427.050606426215</v>
      </c>
      <c r="AH39" s="1">
        <v>14315.714808397111</v>
      </c>
      <c r="AI39" s="1">
        <v>21623.470877406027</v>
      </c>
      <c r="AJ39" s="1">
        <v>10120.82009668402</v>
      </c>
      <c r="AK39" s="1">
        <v>11422.559426109992</v>
      </c>
      <c r="AL39" s="1">
        <f t="shared" si="4"/>
        <v>9999</v>
      </c>
      <c r="AM39" s="1">
        <v>13548.621576515579</v>
      </c>
      <c r="AN39" s="1">
        <v>20466.222964463286</v>
      </c>
      <c r="AO39" s="1">
        <v>9579.6130612906345</v>
      </c>
      <c r="AP39" s="1">
        <v>11411.197092829094</v>
      </c>
      <c r="AQ39" s="1">
        <f t="shared" si="5"/>
        <v>9999</v>
      </c>
      <c r="AR39" s="1">
        <v>12775.397077939058</v>
      </c>
      <c r="AS39" s="1">
        <v>19299.451848456727</v>
      </c>
      <c r="AT39" s="1">
        <v>9033.8752022206882</v>
      </c>
      <c r="AU39" s="1">
        <v>11392.96913858787</v>
      </c>
      <c r="AV39" s="1">
        <f t="shared" si="6"/>
        <v>9999</v>
      </c>
      <c r="AW39" s="1">
        <v>11997.399329770182</v>
      </c>
      <c r="AX39" s="1">
        <v>18125.224749490804</v>
      </c>
      <c r="AY39" s="1">
        <v>8484.5776805150399</v>
      </c>
      <c r="AZ39" s="1">
        <v>11367.883622857702</v>
      </c>
      <c r="BA39" s="1">
        <f t="shared" si="7"/>
        <v>9999</v>
      </c>
    </row>
    <row r="40" spans="1:53" x14ac:dyDescent="0.3">
      <c r="A40">
        <f t="shared" si="8"/>
        <v>2034</v>
      </c>
      <c r="B40" s="1"/>
      <c r="C40" s="1"/>
      <c r="D40" s="1"/>
      <c r="E40" s="1">
        <f>0.8*SUMPRODUCT(economy!B80:D80,economy!K80:M80)/SUM(economy!B80:D80)</f>
        <v>9562.7946314030851</v>
      </c>
      <c r="F40" s="1"/>
      <c r="G40" s="1"/>
      <c r="H40" s="1"/>
      <c r="I40" s="1">
        <v>11953.493289253855</v>
      </c>
      <c r="J40" s="1"/>
      <c r="K40" s="1"/>
      <c r="L40" s="1"/>
      <c r="M40" s="1">
        <v>11951.649051720347</v>
      </c>
      <c r="N40" s="1">
        <f t="shared" si="0"/>
        <v>9999</v>
      </c>
      <c r="O40" s="1">
        <v>14083.200685532192</v>
      </c>
      <c r="P40" s="1">
        <v>21112.522677411493</v>
      </c>
      <c r="Q40" s="1">
        <v>9883.4246309713526</v>
      </c>
      <c r="R40" s="1">
        <v>11942.718905819378</v>
      </c>
      <c r="S40" s="1">
        <f t="shared" si="1"/>
        <v>9999</v>
      </c>
      <c r="T40" s="1">
        <v>13282.571384568148</v>
      </c>
      <c r="U40" s="1">
        <v>19912.826865926225</v>
      </c>
      <c r="V40" s="1">
        <v>9321.9575149323937</v>
      </c>
      <c r="W40" s="1">
        <v>11926.70134211884</v>
      </c>
      <c r="X40" s="1">
        <f t="shared" si="2"/>
        <v>9999</v>
      </c>
      <c r="Y40" s="1">
        <v>12476.741357201383</v>
      </c>
      <c r="Z40" s="1">
        <v>18705.046349056756</v>
      </c>
      <c r="AA40" s="1">
        <v>8756.6219645253495</v>
      </c>
      <c r="AB40" s="1">
        <v>11903.597569996075</v>
      </c>
      <c r="AC40" s="1">
        <f t="shared" si="3"/>
        <v>9999</v>
      </c>
      <c r="AD40" s="1">
        <v>15192.490025639645</v>
      </c>
      <c r="AE40" s="1">
        <v>23159.592438275202</v>
      </c>
      <c r="AF40" s="1">
        <v>10972.727732899844</v>
      </c>
      <c r="AG40" s="1">
        <v>11665.168149315246</v>
      </c>
      <c r="AH40" s="1">
        <v>14426.793918134867</v>
      </c>
      <c r="AI40" s="1">
        <v>21994.238445355651</v>
      </c>
      <c r="AJ40" s="1">
        <v>10421.176060865777</v>
      </c>
      <c r="AK40" s="1">
        <v>11660.480359360436</v>
      </c>
      <c r="AL40" s="1">
        <f t="shared" si="4"/>
        <v>9999</v>
      </c>
      <c r="AM40" s="1">
        <v>13653.537381490036</v>
      </c>
      <c r="AN40" s="1">
        <v>20817.052546655461</v>
      </c>
      <c r="AO40" s="1">
        <v>9863.9316623450741</v>
      </c>
      <c r="AP40" s="1">
        <v>11648.751270137407</v>
      </c>
      <c r="AQ40" s="1">
        <f t="shared" si="5"/>
        <v>9999</v>
      </c>
      <c r="AR40" s="1">
        <v>12874.093913825905</v>
      </c>
      <c r="AS40" s="1">
        <v>19630.143545678908</v>
      </c>
      <c r="AT40" s="1">
        <v>9301.9970383194523</v>
      </c>
      <c r="AU40" s="1">
        <v>11629.986785299869</v>
      </c>
      <c r="AV40" s="1">
        <f t="shared" si="6"/>
        <v>9999</v>
      </c>
      <c r="AW40" s="1">
        <v>12089.838061116367</v>
      </c>
      <c r="AX40" s="1">
        <v>18435.622644520892</v>
      </c>
      <c r="AY40" s="1">
        <v>8736.3760676288057</v>
      </c>
      <c r="AZ40" s="1">
        <v>11604.195450301802</v>
      </c>
      <c r="BA40" s="1">
        <f t="shared" si="7"/>
        <v>9999</v>
      </c>
    </row>
    <row r="41" spans="1:53" x14ac:dyDescent="0.3">
      <c r="A41">
        <f t="shared" si="8"/>
        <v>2035</v>
      </c>
      <c r="B41" s="1"/>
      <c r="C41" s="1"/>
      <c r="D41" s="1"/>
      <c r="E41" s="1">
        <f>0.8*SUMPRODUCT(economy!B81:D81,economy!K81:M81)/SUM(economy!B81:D81)</f>
        <v>9754.1224186052386</v>
      </c>
      <c r="F41" s="1"/>
      <c r="G41" s="1"/>
      <c r="H41" s="1"/>
      <c r="I41" s="1">
        <v>12192.653023256547</v>
      </c>
      <c r="J41" s="1"/>
      <c r="K41" s="1"/>
      <c r="L41" s="1"/>
      <c r="M41" s="1">
        <v>12191.136193185346</v>
      </c>
      <c r="N41" s="1">
        <f>IF(M41&gt;$I41,$A41,9999)</f>
        <v>9999</v>
      </c>
      <c r="O41" s="1">
        <v>14180.789314373813</v>
      </c>
      <c r="P41" s="1">
        <v>21455.009857199777</v>
      </c>
      <c r="Q41" s="1">
        <v>10166.589732424318</v>
      </c>
      <c r="R41" s="1">
        <v>12182.360357737232</v>
      </c>
      <c r="S41" s="1">
        <f t="shared" si="1"/>
        <v>9999</v>
      </c>
      <c r="T41" s="1">
        <v>13374.875294878624</v>
      </c>
      <c r="U41" s="1">
        <v>20236.319606506317</v>
      </c>
      <c r="V41" s="1">
        <v>9589.2714960038338</v>
      </c>
      <c r="W41" s="1">
        <v>12166.322754427742</v>
      </c>
      <c r="X41" s="1">
        <f t="shared" si="2"/>
        <v>9999</v>
      </c>
      <c r="Y41" s="1">
        <v>12563.657073268243</v>
      </c>
      <c r="Z41" s="1">
        <v>19009.309378063128</v>
      </c>
      <c r="AA41" s="1">
        <v>9007.9248926238124</v>
      </c>
      <c r="AB41" s="1">
        <v>12143.023468021955</v>
      </c>
      <c r="AC41" s="1">
        <f t="shared" si="3"/>
        <v>9999</v>
      </c>
      <c r="AD41" s="1">
        <v>15306.416041549097</v>
      </c>
      <c r="AE41" s="1">
        <v>23547.406973920577</v>
      </c>
      <c r="AF41" s="1">
        <v>11292.471181580268</v>
      </c>
      <c r="AG41" s="1">
        <v>11906.653303354549</v>
      </c>
      <c r="AH41" s="1">
        <v>14534.79335216435</v>
      </c>
      <c r="AI41" s="1">
        <v>22362.512744208223</v>
      </c>
      <c r="AJ41" s="1">
        <v>10724.91486622336</v>
      </c>
      <c r="AK41" s="1">
        <v>11901.772251597362</v>
      </c>
      <c r="AL41" s="1">
        <f t="shared" si="4"/>
        <v>9999</v>
      </c>
      <c r="AM41" s="1">
        <v>13755.5409720959</v>
      </c>
      <c r="AN41" s="1">
        <v>21165.543385560792</v>
      </c>
      <c r="AO41" s="1">
        <v>10151.470101106484</v>
      </c>
      <c r="AP41" s="1">
        <v>11889.677827623249</v>
      </c>
      <c r="AQ41" s="1">
        <f t="shared" si="5"/>
        <v>9999</v>
      </c>
      <c r="AR41" s="1">
        <v>12970.048430541261</v>
      </c>
      <c r="AS41" s="1">
        <v>19958.65108924135</v>
      </c>
      <c r="AT41" s="1">
        <v>9573.1722820550676</v>
      </c>
      <c r="AU41" s="1">
        <v>11870.376318061331</v>
      </c>
      <c r="AV41" s="1">
        <f t="shared" si="6"/>
        <v>9999</v>
      </c>
      <c r="AW41" s="1">
        <v>12179.70628495934</v>
      </c>
      <c r="AX41" s="1">
        <v>18743.990557151592</v>
      </c>
      <c r="AY41" s="1">
        <v>8991.0582930762939</v>
      </c>
      <c r="AZ41" s="1">
        <v>11843.876776162242</v>
      </c>
      <c r="BA41" s="1">
        <f t="shared" si="7"/>
        <v>9999</v>
      </c>
    </row>
    <row r="42" spans="1:53" x14ac:dyDescent="0.3">
      <c r="A42">
        <f t="shared" si="8"/>
        <v>2036</v>
      </c>
      <c r="B42" s="1"/>
      <c r="C42" s="1"/>
      <c r="D42" s="1"/>
      <c r="E42" s="1">
        <f>0.8*SUMPRODUCT(economy!B82:D82,economy!K82:M82)/SUM(economy!B82:D82)</f>
        <v>9947.3504120330435</v>
      </c>
      <c r="F42" s="1"/>
      <c r="G42" s="1"/>
      <c r="H42" s="1"/>
      <c r="I42" s="1">
        <v>12434.188015041305</v>
      </c>
      <c r="J42" s="1"/>
      <c r="K42" s="1"/>
      <c r="L42" s="1"/>
      <c r="M42" s="1">
        <v>12433.062485716147</v>
      </c>
      <c r="N42" s="1">
        <f>IF(M42&gt;$I42,$A42,9999)</f>
        <v>9999</v>
      </c>
      <c r="O42" s="1">
        <v>14274.413098708021</v>
      </c>
      <c r="P42" s="1">
        <v>21793.800028972873</v>
      </c>
      <c r="Q42" s="1">
        <v>10452.405579310598</v>
      </c>
      <c r="R42" s="1">
        <v>12424.503184755251</v>
      </c>
      <c r="S42" s="1">
        <f t="shared" si="1"/>
        <v>9999</v>
      </c>
      <c r="T42" s="1">
        <v>13463.49953934419</v>
      </c>
      <c r="U42" s="1">
        <v>20556.416015638195</v>
      </c>
      <c r="V42" s="1">
        <v>9859.1309469058069</v>
      </c>
      <c r="W42" s="1">
        <v>12408.505851412954</v>
      </c>
      <c r="X42" s="1">
        <f t="shared" si="2"/>
        <v>9999</v>
      </c>
      <c r="Y42" s="1">
        <v>12647.173043311124</v>
      </c>
      <c r="Z42" s="1">
        <v>19310.468034108395</v>
      </c>
      <c r="AA42" s="1">
        <v>9261.6617366364208</v>
      </c>
      <c r="AB42" s="1">
        <v>12385.069206071701</v>
      </c>
      <c r="AC42" s="1">
        <f t="shared" si="3"/>
        <v>9999</v>
      </c>
      <c r="AD42" s="1">
        <v>15417.06350117508</v>
      </c>
      <c r="AE42" s="1">
        <v>23932.37910239003</v>
      </c>
      <c r="AF42" s="1">
        <v>11615.671484114908</v>
      </c>
      <c r="AG42" s="1">
        <v>12151.456918501366</v>
      </c>
      <c r="AH42" s="1">
        <v>14639.683845842117</v>
      </c>
      <c r="AI42" s="1">
        <v>22728.114393978365</v>
      </c>
      <c r="AJ42" s="1">
        <v>11031.959261751525</v>
      </c>
      <c r="AK42" s="1">
        <v>12146.389457651832</v>
      </c>
      <c r="AL42" s="1">
        <f t="shared" si="4"/>
        <v>9999</v>
      </c>
      <c r="AM42" s="1">
        <v>13854.607348903308</v>
      </c>
      <c r="AN42" s="1">
        <v>21511.530630983299</v>
      </c>
      <c r="AO42" s="1">
        <v>10442.158480035047</v>
      </c>
      <c r="AP42" s="1">
        <v>12133.934199679254</v>
      </c>
      <c r="AQ42" s="1">
        <f t="shared" si="5"/>
        <v>9999</v>
      </c>
      <c r="AR42" s="1">
        <v>13063.239132522091</v>
      </c>
      <c r="AS42" s="1">
        <v>20284.82299695459</v>
      </c>
      <c r="AT42" s="1">
        <v>9847.3377481406642</v>
      </c>
      <c r="AU42" s="1">
        <v>12114.097825831273</v>
      </c>
      <c r="AV42" s="1">
        <f t="shared" si="6"/>
        <v>9999</v>
      </c>
      <c r="AW42" s="1">
        <v>12266.985332295928</v>
      </c>
      <c r="AX42" s="1">
        <v>19050.189318554643</v>
      </c>
      <c r="AY42" s="1">
        <v>9248.5672902380884</v>
      </c>
      <c r="AZ42" s="1">
        <v>12086.889922742494</v>
      </c>
      <c r="BA42" s="1">
        <f t="shared" si="7"/>
        <v>9999</v>
      </c>
    </row>
    <row r="43" spans="1:53" x14ac:dyDescent="0.3">
      <c r="A43">
        <f t="shared" si="8"/>
        <v>2037</v>
      </c>
      <c r="B43" s="1"/>
      <c r="C43" s="1"/>
      <c r="D43" s="1"/>
      <c r="E43" s="1">
        <f>0.8*SUMPRODUCT(economy!B83:D83,economy!K83:M83)/SUM(economy!B83:D83)</f>
        <v>10142.408836546112</v>
      </c>
      <c r="F43" s="1"/>
      <c r="G43" s="1"/>
      <c r="H43" s="1"/>
      <c r="I43" s="1">
        <v>12678.011045682639</v>
      </c>
      <c r="J43" s="1"/>
      <c r="K43" s="1"/>
      <c r="L43" s="1"/>
      <c r="M43" s="1">
        <v>12677.346215592139</v>
      </c>
      <c r="N43" s="1">
        <f t="shared" si="0"/>
        <v>9999</v>
      </c>
      <c r="O43" s="1">
        <v>14364.048792059499</v>
      </c>
      <c r="P43" s="1">
        <v>22128.713532629175</v>
      </c>
      <c r="Q43" s="1">
        <v>10740.786998724025</v>
      </c>
      <c r="R43" s="1">
        <v>12669.071002486842</v>
      </c>
      <c r="S43" s="1">
        <f t="shared" si="1"/>
        <v>9999</v>
      </c>
      <c r="T43" s="1">
        <v>13548.425308364403</v>
      </c>
      <c r="U43" s="1">
        <v>20872.951886489198</v>
      </c>
      <c r="V43" s="1">
        <v>10131.458798546126</v>
      </c>
      <c r="W43" s="1">
        <v>12653.179376258833</v>
      </c>
      <c r="X43" s="1">
        <f t="shared" si="2"/>
        <v>9999</v>
      </c>
      <c r="Y43" s="1">
        <v>12727.274250140639</v>
      </c>
      <c r="Z43" s="1">
        <v>19608.37263266158</v>
      </c>
      <c r="AA43" s="1">
        <v>9517.7630339591979</v>
      </c>
      <c r="AB43" s="1">
        <v>12629.668427492998</v>
      </c>
      <c r="AC43" s="1">
        <f t="shared" si="3"/>
        <v>9999</v>
      </c>
      <c r="AD43" s="1">
        <v>15524.396246778117</v>
      </c>
      <c r="AE43" s="1">
        <v>24314.310801657422</v>
      </c>
      <c r="AF43" s="1">
        <v>11942.239752296129</v>
      </c>
      <c r="AG43" s="1">
        <v>12399.524480688453</v>
      </c>
      <c r="AH43" s="1">
        <v>14741.434992011526</v>
      </c>
      <c r="AI43" s="1">
        <v>23090.862293232967</v>
      </c>
      <c r="AJ43" s="1">
        <v>11342.229193897487</v>
      </c>
      <c r="AK43" s="1">
        <v>12394.28164883211</v>
      </c>
      <c r="AL43" s="1">
        <f t="shared" si="4"/>
        <v>9999</v>
      </c>
      <c r="AM43" s="1">
        <v>13950.710928707365</v>
      </c>
      <c r="AN43" s="1">
        <v>21854.848676056012</v>
      </c>
      <c r="AO43" s="1">
        <v>10735.924787908716</v>
      </c>
      <c r="AP43" s="1">
        <v>12381.473769117883</v>
      </c>
      <c r="AQ43" s="1">
        <f t="shared" si="5"/>
        <v>9999</v>
      </c>
      <c r="AR43" s="1">
        <v>13153.64441973622</v>
      </c>
      <c r="AS43" s="1">
        <v>20608.507842694162</v>
      </c>
      <c r="AT43" s="1">
        <v>10124.428726886897</v>
      </c>
      <c r="AU43" s="1">
        <v>12361.107929783688</v>
      </c>
      <c r="AV43" s="1">
        <f t="shared" si="6"/>
        <v>9999</v>
      </c>
      <c r="AW43" s="1">
        <v>12351.656834402855</v>
      </c>
      <c r="AX43" s="1">
        <v>19354.080487325904</v>
      </c>
      <c r="AY43" s="1">
        <v>9508.8449651468527</v>
      </c>
      <c r="AZ43" s="1">
        <v>12333.194281212496</v>
      </c>
      <c r="BA43" s="1">
        <f t="shared" si="7"/>
        <v>9999</v>
      </c>
    </row>
    <row r="44" spans="1:53" x14ac:dyDescent="0.3">
      <c r="A44">
        <f t="shared" si="8"/>
        <v>2038</v>
      </c>
      <c r="B44" s="1"/>
      <c r="C44" s="1"/>
      <c r="D44" s="1"/>
      <c r="E44" s="1">
        <f>0.8*SUMPRODUCT(economy!B84:D84,economy!K84:M84)/SUM(economy!B84:D84)</f>
        <v>10339.225023619225</v>
      </c>
      <c r="F44" s="1"/>
      <c r="G44" s="1"/>
      <c r="H44" s="1"/>
      <c r="I44" s="1">
        <v>12924.03127952403</v>
      </c>
      <c r="J44" s="1"/>
      <c r="K44" s="1"/>
      <c r="L44" s="1"/>
      <c r="M44" s="1">
        <v>12923.902207008703</v>
      </c>
      <c r="N44" s="1">
        <f t="shared" si="0"/>
        <v>9999</v>
      </c>
      <c r="O44" s="1">
        <v>14449.674322594938</v>
      </c>
      <c r="P44" s="1">
        <v>22459.573375072589</v>
      </c>
      <c r="Q44" s="1">
        <v>11031.648369130338</v>
      </c>
      <c r="R44" s="1">
        <v>12915.984134767548</v>
      </c>
      <c r="S44" s="1">
        <f t="shared" si="1"/>
        <v>9999</v>
      </c>
      <c r="T44" s="1">
        <v>13629.634850809696</v>
      </c>
      <c r="U44" s="1">
        <v>21185.76558570471</v>
      </c>
      <c r="V44" s="1">
        <v>10406.177678506807</v>
      </c>
      <c r="W44" s="1">
        <v>12900.268965118759</v>
      </c>
      <c r="X44" s="1">
        <f t="shared" si="2"/>
        <v>9999</v>
      </c>
      <c r="Y44" s="1">
        <v>12803.946649572314</v>
      </c>
      <c r="Z44" s="1">
        <v>19902.875986232884</v>
      </c>
      <c r="AA44" s="1">
        <v>9776.1591543767227</v>
      </c>
      <c r="AB44" s="1">
        <v>12876.751866404642</v>
      </c>
      <c r="AC44" s="1">
        <f t="shared" si="3"/>
        <v>9999</v>
      </c>
      <c r="AD44" s="1">
        <v>15628.375928303578</v>
      </c>
      <c r="AE44" s="1">
        <v>24693.000378334018</v>
      </c>
      <c r="AF44" s="1">
        <v>12272.082866744811</v>
      </c>
      <c r="AG44" s="1">
        <v>12650.795549803741</v>
      </c>
      <c r="AH44" s="1">
        <v>14840.014901172122</v>
      </c>
      <c r="AI44" s="1">
        <v>23450.572939535537</v>
      </c>
      <c r="AJ44" s="1">
        <v>11655.641282381715</v>
      </c>
      <c r="AK44" s="1">
        <v>12645.393334864873</v>
      </c>
      <c r="AL44" s="1">
        <f t="shared" si="4"/>
        <v>9999</v>
      </c>
      <c r="AM44" s="1">
        <v>14043.825259949448</v>
      </c>
      <c r="AN44" s="1">
        <v>22195.330597935703</v>
      </c>
      <c r="AO44" s="1">
        <v>11032.694468847039</v>
      </c>
      <c r="AP44" s="1">
        <v>12632.245463466646</v>
      </c>
      <c r="AQ44" s="1">
        <f t="shared" si="5"/>
        <v>9999</v>
      </c>
      <c r="AR44" s="1">
        <v>13241.242347724945</v>
      </c>
      <c r="AS44" s="1">
        <v>20929.553796484768</v>
      </c>
      <c r="AT44" s="1">
        <v>10404.37863201409</v>
      </c>
      <c r="AU44" s="1">
        <v>12611.359444538602</v>
      </c>
      <c r="AV44" s="1">
        <f t="shared" si="6"/>
        <v>9999</v>
      </c>
      <c r="AW44" s="1">
        <v>12433.702518233076</v>
      </c>
      <c r="AX44" s="1">
        <v>19655.525970501516</v>
      </c>
      <c r="AY44" s="1">
        <v>9771.8319101378947</v>
      </c>
      <c r="AZ44" s="1">
        <v>12582.746028650772</v>
      </c>
      <c r="BA44" s="1">
        <f t="shared" si="7"/>
        <v>9999</v>
      </c>
    </row>
    <row r="45" spans="1:53" x14ac:dyDescent="0.3">
      <c r="A45">
        <f t="shared" si="8"/>
        <v>2039</v>
      </c>
      <c r="B45" s="1"/>
      <c r="C45" s="1"/>
      <c r="D45" s="1"/>
      <c r="E45" s="1">
        <f>0.8*SUMPRODUCT(economy!B85:D85,economy!K85:M85)/SUM(economy!B85:D85)</f>
        <v>10537.723479967348</v>
      </c>
      <c r="F45" s="1"/>
      <c r="G45" s="1"/>
      <c r="H45" s="1"/>
      <c r="I45" s="1">
        <v>13172.154349959184</v>
      </c>
      <c r="J45" s="1"/>
      <c r="K45" s="1"/>
      <c r="L45" s="1"/>
      <c r="M45" s="1">
        <v>13172.641897950551</v>
      </c>
      <c r="N45" s="1">
        <f t="shared" si="0"/>
        <v>2039</v>
      </c>
      <c r="O45" s="1">
        <v>14531.268909580025</v>
      </c>
      <c r="P45" s="1">
        <v>22786.205310714551</v>
      </c>
      <c r="Q45" s="1">
        <v>11324.903560591178</v>
      </c>
      <c r="R45" s="1">
        <v>13165.159679576696</v>
      </c>
      <c r="S45" s="1">
        <f t="shared" si="1"/>
        <v>9999</v>
      </c>
      <c r="T45" s="1">
        <v>13707.111566848074</v>
      </c>
      <c r="U45" s="1">
        <v>21494.698105448126</v>
      </c>
      <c r="V45" s="1">
        <v>10683.209848780361</v>
      </c>
      <c r="W45" s="1">
        <v>13149.697203101538</v>
      </c>
      <c r="X45" s="1">
        <f t="shared" si="2"/>
        <v>9999</v>
      </c>
      <c r="Y45" s="1">
        <v>12877.17724091725</v>
      </c>
      <c r="Z45" s="1">
        <v>20193.833430548773</v>
      </c>
      <c r="AA45" s="1">
        <v>10036.780236263397</v>
      </c>
      <c r="AB45" s="1">
        <v>13126.24739381793</v>
      </c>
      <c r="AC45" s="1">
        <f t="shared" si="3"/>
        <v>9999</v>
      </c>
      <c r="AD45" s="1">
        <v>15728.961590080286</v>
      </c>
      <c r="AE45" s="1">
        <v>25068.241613514314</v>
      </c>
      <c r="AF45" s="1">
        <v>12605.102798455435</v>
      </c>
      <c r="AG45" s="1">
        <v>12905.2031549618</v>
      </c>
      <c r="AH45" s="1">
        <v>14935.389858130067</v>
      </c>
      <c r="AI45" s="1">
        <v>23807.059727444648</v>
      </c>
      <c r="AJ45" s="1">
        <v>11972.10826044633</v>
      </c>
      <c r="AK45" s="1">
        <v>12899.663350743591</v>
      </c>
      <c r="AL45" s="1">
        <f t="shared" si="4"/>
        <v>9999</v>
      </c>
      <c r="AM45" s="1">
        <v>14133.922736972519</v>
      </c>
      <c r="AN45" s="1">
        <v>22532.807583324007</v>
      </c>
      <c r="AO45" s="1">
        <v>11332.389963879441</v>
      </c>
      <c r="AP45" s="1">
        <v>12886.193323040821</v>
      </c>
      <c r="AQ45" s="1">
        <f t="shared" si="5"/>
        <v>9999</v>
      </c>
      <c r="AR45" s="1">
        <v>13326.010388481007</v>
      </c>
      <c r="AS45" s="1">
        <v>21247.808155395676</v>
      </c>
      <c r="AT45" s="1">
        <v>10687.118627725855</v>
      </c>
      <c r="AU45" s="1">
        <v>12864.801017316677</v>
      </c>
      <c r="AV45" s="1">
        <f t="shared" si="6"/>
        <v>9999</v>
      </c>
      <c r="AW45" s="1">
        <v>12513.10400432552</v>
      </c>
      <c r="AX45" s="1">
        <v>19954.387640219255</v>
      </c>
      <c r="AY45" s="1">
        <v>10037.467102230159</v>
      </c>
      <c r="AZ45" s="1">
        <v>12835.49782846161</v>
      </c>
      <c r="BA45" s="1">
        <f t="shared" si="7"/>
        <v>9999</v>
      </c>
    </row>
    <row r="46" spans="1:53" x14ac:dyDescent="0.3">
      <c r="A46">
        <f t="shared" si="8"/>
        <v>2040</v>
      </c>
      <c r="B46" s="1"/>
      <c r="C46" s="1"/>
      <c r="D46" s="1"/>
      <c r="E46" s="1">
        <f>0.8*SUMPRODUCT(economy!B86:D86,economy!K86:M86)/SUM(economy!B86:D86)</f>
        <v>10737.825960898363</v>
      </c>
      <c r="F46" s="1"/>
      <c r="G46" s="1"/>
      <c r="H46" s="1"/>
      <c r="I46" s="1">
        <v>13422.282451122952</v>
      </c>
      <c r="J46" s="1"/>
      <c r="K46" s="1"/>
      <c r="L46" s="1"/>
      <c r="M46" s="1">
        <v>13423.47342132917</v>
      </c>
      <c r="N46" s="1">
        <f t="shared" si="0"/>
        <v>2040</v>
      </c>
      <c r="O46" s="1">
        <v>14608.813176408608</v>
      </c>
      <c r="P46" s="1">
        <v>23108.437931833425</v>
      </c>
      <c r="Q46" s="1">
        <v>11620.465880748801</v>
      </c>
      <c r="R46" s="1">
        <v>13416.511579673075</v>
      </c>
      <c r="S46" s="1">
        <f t="shared" si="1"/>
        <v>9999</v>
      </c>
      <c r="T46" s="1">
        <v>13780.840098388908</v>
      </c>
      <c r="U46" s="1">
        <v>21799.593124968818</v>
      </c>
      <c r="V46" s="1">
        <v>10962.477148590882</v>
      </c>
      <c r="W46" s="1">
        <v>13401.383684522229</v>
      </c>
      <c r="X46" s="1">
        <f t="shared" si="2"/>
        <v>9999</v>
      </c>
      <c r="Y46" s="1">
        <v>12946.954136098942</v>
      </c>
      <c r="Z46" s="1">
        <v>20481.102859981067</v>
      </c>
      <c r="AA46" s="1">
        <v>10299.556127267639</v>
      </c>
      <c r="AB46" s="1">
        <v>13378.08006767707</v>
      </c>
      <c r="AC46" s="1">
        <f t="shared" si="3"/>
        <v>9999</v>
      </c>
      <c r="AD46" s="1">
        <v>15826.109251286205</v>
      </c>
      <c r="AE46" s="1">
        <v>25439.82287654042</v>
      </c>
      <c r="AF46" s="1">
        <v>12941.195882925804</v>
      </c>
      <c r="AG46" s="1">
        <v>13162.673144528397</v>
      </c>
      <c r="AH46" s="1">
        <v>15027.523975035498</v>
      </c>
      <c r="AI46" s="1">
        <v>24160.132223210923</v>
      </c>
      <c r="AJ46" s="1">
        <v>12291.538377870118</v>
      </c>
      <c r="AK46" s="1">
        <v>13157.024306300906</v>
      </c>
      <c r="AL46" s="1">
        <f t="shared" si="4"/>
        <v>9999</v>
      </c>
      <c r="AM46" s="1">
        <v>14220.974312920765</v>
      </c>
      <c r="AN46" s="1">
        <v>22867.108338036018</v>
      </c>
      <c r="AO46" s="1">
        <v>11634.930223831567</v>
      </c>
      <c r="AP46" s="1">
        <v>13143.256038923102</v>
      </c>
      <c r="AQ46" s="1">
        <f t="shared" si="5"/>
        <v>9999</v>
      </c>
      <c r="AR46" s="1">
        <v>13407.9251918918</v>
      </c>
      <c r="AS46" s="1">
        <v>21563.116864535499</v>
      </c>
      <c r="AT46" s="1">
        <v>10972.577234176835</v>
      </c>
      <c r="AU46" s="1">
        <v>13121.376743414929</v>
      </c>
      <c r="AV46" s="1">
        <f t="shared" si="6"/>
        <v>9999</v>
      </c>
      <c r="AW46" s="1">
        <v>12589.84260689081</v>
      </c>
      <c r="AX46" s="1">
        <v>20250.526945370973</v>
      </c>
      <c r="AY46" s="1">
        <v>10305.687585660617</v>
      </c>
      <c r="AZ46" s="1">
        <v>13091.398512789478</v>
      </c>
      <c r="BA46" s="1">
        <f t="shared" si="7"/>
        <v>9999</v>
      </c>
    </row>
    <row r="47" spans="1:53" x14ac:dyDescent="0.3">
      <c r="A47">
        <f t="shared" si="8"/>
        <v>2041</v>
      </c>
      <c r="B47" s="1"/>
      <c r="C47" s="1"/>
      <c r="D47" s="1"/>
      <c r="E47" s="1">
        <f>0.8*SUMPRODUCT(economy!B87:D87,economy!K87:M87)/SUM(economy!B87:D87)</f>
        <v>10939.451548524339</v>
      </c>
      <c r="F47" s="1"/>
      <c r="G47" s="1"/>
      <c r="H47" s="1"/>
      <c r="I47" s="1">
        <v>13674.314435655424</v>
      </c>
      <c r="J47" s="1"/>
      <c r="K47" s="1"/>
      <c r="L47" s="1"/>
      <c r="M47" s="1">
        <v>13676.301691570156</v>
      </c>
      <c r="N47" s="1">
        <f t="shared" si="0"/>
        <v>2041</v>
      </c>
      <c r="O47" s="1">
        <v>14682.289260058124</v>
      </c>
      <c r="P47" s="1">
        <v>23426.102767962271</v>
      </c>
      <c r="Q47" s="1">
        <v>11918.248026857174</v>
      </c>
      <c r="R47" s="1">
        <v>13669.950698137518</v>
      </c>
      <c r="S47" s="1">
        <f t="shared" si="1"/>
        <v>9999</v>
      </c>
      <c r="T47" s="1">
        <v>13850.806417006967</v>
      </c>
      <c r="U47" s="1">
        <v>22100.297080961693</v>
      </c>
      <c r="V47" s="1">
        <v>11243.900942580109</v>
      </c>
      <c r="W47" s="1">
        <v>13655.245077602369</v>
      </c>
      <c r="X47" s="1">
        <f t="shared" si="2"/>
        <v>9999</v>
      </c>
      <c r="Y47" s="1">
        <v>13013.266627251955</v>
      </c>
      <c r="Z47" s="1">
        <v>20764.544771562771</v>
      </c>
      <c r="AA47" s="1">
        <v>10564.416329749207</v>
      </c>
      <c r="AB47" s="1">
        <v>13632.172186981987</v>
      </c>
      <c r="AC47" s="1">
        <f t="shared" si="3"/>
        <v>9999</v>
      </c>
      <c r="AD47" s="1">
        <v>15919.771480397423</v>
      </c>
      <c r="AE47" s="1">
        <v>25807.526206053146</v>
      </c>
      <c r="AF47" s="1">
        <v>13280.252044675062</v>
      </c>
      <c r="AG47" s="1">
        <v>13423.123488468316</v>
      </c>
      <c r="AH47" s="1">
        <v>15116.378840863876</v>
      </c>
      <c r="AI47" s="1">
        <v>24509.595415543252</v>
      </c>
      <c r="AJ47" s="1">
        <v>12613.834765054526</v>
      </c>
      <c r="AK47" s="1">
        <v>13417.401996406968</v>
      </c>
      <c r="AL47" s="1">
        <f t="shared" si="4"/>
        <v>9999</v>
      </c>
      <c r="AM47" s="1">
        <v>14304.949211209903</v>
      </c>
      <c r="AN47" s="1">
        <v>23198.058480000611</v>
      </c>
      <c r="AO47" s="1">
        <v>11940.230192258152</v>
      </c>
      <c r="AP47" s="1">
        <v>13403.366459047476</v>
      </c>
      <c r="AQ47" s="1">
        <f t="shared" si="5"/>
        <v>9999</v>
      </c>
      <c r="AR47" s="1">
        <v>13486.96234756683</v>
      </c>
      <c r="AS47" s="1">
        <v>21875.324027549301</v>
      </c>
      <c r="AT47" s="1">
        <v>11260.679910415522</v>
      </c>
      <c r="AU47" s="1">
        <v>13381.025756458119</v>
      </c>
      <c r="AV47" s="1">
        <f t="shared" si="6"/>
        <v>9999</v>
      </c>
      <c r="AW47" s="1">
        <v>12663.899135805099</v>
      </c>
      <c r="AX47" s="1">
        <v>20543.804517669818</v>
      </c>
      <c r="AY47" s="1">
        <v>10576.428137940657</v>
      </c>
      <c r="AZ47" s="1">
        <v>13350.392745602579</v>
      </c>
      <c r="BA47" s="1">
        <f t="shared" si="7"/>
        <v>9999</v>
      </c>
    </row>
    <row r="48" spans="1:53" x14ac:dyDescent="0.3">
      <c r="A48">
        <f t="shared" si="8"/>
        <v>2042</v>
      </c>
      <c r="B48" s="1"/>
      <c r="C48" s="1"/>
      <c r="D48" s="1"/>
      <c r="E48" s="1">
        <f>0.8*SUMPRODUCT(economy!B88:D88,economy!K88:M88)/SUM(economy!B88:D88)</f>
        <v>11142.516734912364</v>
      </c>
      <c r="F48" s="1"/>
      <c r="G48" s="1"/>
      <c r="H48" s="1"/>
      <c r="I48" s="1">
        <v>13928.145918640455</v>
      </c>
      <c r="J48" s="1"/>
      <c r="K48" s="1"/>
      <c r="L48" s="1"/>
      <c r="M48" s="1">
        <v>13931.028496777473</v>
      </c>
      <c r="N48" s="1">
        <f t="shared" si="0"/>
        <v>2042</v>
      </c>
      <c r="O48" s="1">
        <v>14751.680916797292</v>
      </c>
      <c r="P48" s="1">
        <v>23739.034393448957</v>
      </c>
      <c r="Q48" s="1">
        <v>12218.162044083632</v>
      </c>
      <c r="R48" s="1">
        <v>13925.384898962378</v>
      </c>
      <c r="S48" s="1">
        <f t="shared" si="1"/>
        <v>9999</v>
      </c>
      <c r="T48" s="1">
        <v>13916.997909184811</v>
      </c>
      <c r="U48" s="1">
        <v>22396.659245959632</v>
      </c>
      <c r="V48" s="1">
        <v>11527.402074582264</v>
      </c>
      <c r="W48" s="1">
        <v>13911.19519375918</v>
      </c>
      <c r="X48" s="1">
        <f t="shared" si="2"/>
        <v>9999</v>
      </c>
      <c r="Y48" s="1">
        <v>13076.105252639791</v>
      </c>
      <c r="Z48" s="1">
        <v>21044.02231690778</v>
      </c>
      <c r="AA48" s="1">
        <v>10831.289951188135</v>
      </c>
      <c r="AB48" s="1">
        <v>13888.443350118929</v>
      </c>
      <c r="AC48" s="1">
        <f t="shared" si="3"/>
        <v>9999</v>
      </c>
      <c r="AD48" s="1">
        <v>16009.896964048554</v>
      </c>
      <c r="AE48" s="1">
        <v>26171.126358050144</v>
      </c>
      <c r="AF48" s="1">
        <v>13622.153969976343</v>
      </c>
      <c r="AG48" s="1">
        <v>13686.463530724061</v>
      </c>
      <c r="AH48" s="1">
        <v>15201.913167560802</v>
      </c>
      <c r="AI48" s="1">
        <v>24855.248942075385</v>
      </c>
      <c r="AJ48" s="1">
        <v>12938.894756482421</v>
      </c>
      <c r="AK48" s="1">
        <v>13680.714769801452</v>
      </c>
      <c r="AL48" s="1">
        <f t="shared" si="4"/>
        <v>9999</v>
      </c>
      <c r="AM48" s="1">
        <v>14385.81463561917</v>
      </c>
      <c r="AN48" s="1">
        <v>23525.479915264947</v>
      </c>
      <c r="AO48" s="1">
        <v>12248.200257131248</v>
      </c>
      <c r="AP48" s="1">
        <v>13666.45106066729</v>
      </c>
      <c r="AQ48" s="1">
        <f t="shared" si="5"/>
        <v>9999</v>
      </c>
      <c r="AR48" s="1">
        <v>13563.096146965283</v>
      </c>
      <c r="AS48" s="1">
        <v>22184.271406154545</v>
      </c>
      <c r="AT48" s="1">
        <v>11551.348613852231</v>
      </c>
      <c r="AU48" s="1">
        <v>13643.681791946177</v>
      </c>
      <c r="AV48" s="1">
        <f t="shared" si="6"/>
        <v>9999</v>
      </c>
      <c r="AW48" s="1">
        <v>12735.253700319568</v>
      </c>
      <c r="AX48" s="1">
        <v>20834.07977164898</v>
      </c>
      <c r="AY48" s="1">
        <v>10849.620918764411</v>
      </c>
      <c r="AZ48" s="1">
        <v>13612.420665172869</v>
      </c>
      <c r="BA48" s="1">
        <f t="shared" si="7"/>
        <v>9999</v>
      </c>
    </row>
    <row r="49" spans="1:53" x14ac:dyDescent="0.3">
      <c r="A49">
        <f t="shared" si="8"/>
        <v>2043</v>
      </c>
      <c r="B49" s="1"/>
      <c r="C49" s="1"/>
      <c r="D49" s="1"/>
      <c r="E49" s="1">
        <f>0.8*SUMPRODUCT(economy!B89:D89,economy!K89:M89)/SUM(economy!B89:D89)</f>
        <v>11346.935510209636</v>
      </c>
      <c r="F49" s="1"/>
      <c r="G49" s="1"/>
      <c r="H49" s="1"/>
      <c r="I49" s="1">
        <v>14183.669387762046</v>
      </c>
      <c r="J49" s="1"/>
      <c r="K49" s="1"/>
      <c r="L49" s="1"/>
      <c r="M49" s="1">
        <v>14187.55259654873</v>
      </c>
      <c r="N49" s="1">
        <f t="shared" si="0"/>
        <v>2043</v>
      </c>
      <c r="O49" s="1">
        <v>14816.973623949456</v>
      </c>
      <c r="P49" s="1">
        <v>24047.070542313508</v>
      </c>
      <c r="Q49" s="1">
        <v>12520.119290247041</v>
      </c>
      <c r="R49" s="1">
        <v>14182.719132779541</v>
      </c>
      <c r="S49" s="1">
        <f t="shared" si="1"/>
        <v>9999</v>
      </c>
      <c r="T49" s="1">
        <v>13979.40345869361</v>
      </c>
      <c r="U49" s="1">
        <v>22688.531813985403</v>
      </c>
      <c r="V49" s="1">
        <v>11812.900827157993</v>
      </c>
      <c r="W49" s="1">
        <v>14169.145061580552</v>
      </c>
      <c r="X49" s="1">
        <f t="shared" si="2"/>
        <v>9999</v>
      </c>
      <c r="Y49" s="1">
        <v>13135.461860715162</v>
      </c>
      <c r="Z49" s="1">
        <v>21319.401361340726</v>
      </c>
      <c r="AA49" s="1">
        <v>11100.105659734256</v>
      </c>
      <c r="AB49" s="1">
        <v>14146.81051748915</v>
      </c>
      <c r="AC49" s="1">
        <f t="shared" si="3"/>
        <v>9999</v>
      </c>
      <c r="AD49" s="1">
        <v>16096.430070956108</v>
      </c>
      <c r="AE49" s="1">
        <v>26530.38982107491</v>
      </c>
      <c r="AF49" s="1">
        <v>13966.776225692192</v>
      </c>
      <c r="AG49" s="1">
        <v>13952.593189503705</v>
      </c>
      <c r="AH49" s="1">
        <v>15284.082433240441</v>
      </c>
      <c r="AI49" s="1">
        <v>25196.886291461789</v>
      </c>
      <c r="AJ49" s="1">
        <v>13266.609171878181</v>
      </c>
      <c r="AK49" s="1">
        <v>13946.872854697258</v>
      </c>
      <c r="AL49" s="1">
        <f t="shared" si="4"/>
        <v>9999</v>
      </c>
      <c r="AM49" s="1">
        <v>14463.535479186037</v>
      </c>
      <c r="AN49" s="1">
        <v>23849.190196793603</v>
      </c>
      <c r="AO49" s="1">
        <v>12558.745669994159</v>
      </c>
      <c r="AP49" s="1">
        <v>13932.429387587565</v>
      </c>
      <c r="AQ49" s="1">
        <f t="shared" si="5"/>
        <v>9999</v>
      </c>
      <c r="AR49" s="1">
        <v>13636.299345838768</v>
      </c>
      <c r="AS49" s="1">
        <v>22489.797908409324</v>
      </c>
      <c r="AT49" s="1">
        <v>11844.50133528713</v>
      </c>
      <c r="AU49" s="1">
        <v>13909.272722696885</v>
      </c>
      <c r="AV49" s="1">
        <f t="shared" si="6"/>
        <v>9999</v>
      </c>
      <c r="AW49" s="1">
        <v>12803.885514370399</v>
      </c>
      <c r="AX49" s="1">
        <v>21121.210498218767</v>
      </c>
      <c r="AY49" s="1">
        <v>11125.195101073339</v>
      </c>
      <c r="AZ49" s="1">
        <v>13877.417504743758</v>
      </c>
      <c r="BA49" s="1">
        <f t="shared" si="7"/>
        <v>9999</v>
      </c>
    </row>
    <row r="50" spans="1:53" x14ac:dyDescent="0.3">
      <c r="A50">
        <f t="shared" si="8"/>
        <v>2044</v>
      </c>
      <c r="B50" s="1"/>
      <c r="C50" s="1"/>
      <c r="D50" s="1"/>
      <c r="E50" s="1">
        <f>0.8*SUMPRODUCT(economy!B90:D90,economy!K90:M90)/SUM(economy!B90:D90)</f>
        <v>11552.619455735005</v>
      </c>
      <c r="F50" s="1"/>
      <c r="G50" s="1"/>
      <c r="H50" s="1"/>
      <c r="I50" s="1">
        <v>14440.774319668755</v>
      </c>
      <c r="J50" s="1"/>
      <c r="K50" s="1"/>
      <c r="L50" s="1"/>
      <c r="M50" s="1">
        <v>14445.769825465532</v>
      </c>
      <c r="N50" s="1">
        <f t="shared" si="0"/>
        <v>2044</v>
      </c>
      <c r="O50" s="1">
        <v>14878.154677500219</v>
      </c>
      <c r="P50" s="1">
        <v>24350.052229511079</v>
      </c>
      <c r="Q50" s="1">
        <v>12824.030407107068</v>
      </c>
      <c r="R50" s="1">
        <v>14441.855527773765</v>
      </c>
      <c r="S50" s="1">
        <f t="shared" si="1"/>
        <v>2044</v>
      </c>
      <c r="T50" s="1">
        <v>14038.01352591879</v>
      </c>
      <c r="U50" s="1">
        <v>22975.769992675901</v>
      </c>
      <c r="V50" s="1">
        <v>12100.316887010589</v>
      </c>
      <c r="W50" s="1">
        <v>14429.003005543882</v>
      </c>
      <c r="X50" s="1">
        <f t="shared" si="2"/>
        <v>9999</v>
      </c>
      <c r="Y50" s="1">
        <v>13191.329672136586</v>
      </c>
      <c r="Z50" s="1">
        <v>21590.550549534106</v>
      </c>
      <c r="AA50" s="1">
        <v>11370.791645023881</v>
      </c>
      <c r="AB50" s="1">
        <v>14407.188078493236</v>
      </c>
      <c r="AC50" s="1">
        <f t="shared" si="3"/>
        <v>9999</v>
      </c>
      <c r="AD50" s="1">
        <v>16179.310411794015</v>
      </c>
      <c r="AE50" s="1">
        <v>26885.073799108512</v>
      </c>
      <c r="AF50" s="1">
        <v>14313.984322211869</v>
      </c>
      <c r="AG50" s="1">
        <v>14221.402103565111</v>
      </c>
      <c r="AH50" s="1">
        <v>15362.838523007338</v>
      </c>
      <c r="AI50" s="1">
        <v>25534.293981363026</v>
      </c>
      <c r="AJ50" s="1">
        <v>13596.861553461551</v>
      </c>
      <c r="AK50" s="1">
        <v>14215.777639452828</v>
      </c>
      <c r="AL50" s="1">
        <f t="shared" si="4"/>
        <v>9999</v>
      </c>
      <c r="AM50" s="1">
        <v>14538.074032221197</v>
      </c>
      <c r="AN50" s="1">
        <v>24169.001866092938</v>
      </c>
      <c r="AO50" s="1">
        <v>12871.765931322181</v>
      </c>
      <c r="AP50" s="1">
        <v>14201.213450662255</v>
      </c>
      <c r="AQ50" s="1">
        <f t="shared" si="5"/>
        <v>9999</v>
      </c>
      <c r="AR50" s="1">
        <v>13706.542927108911</v>
      </c>
      <c r="AS50" s="1">
        <v>22791.739065578215</v>
      </c>
      <c r="AT50" s="1">
        <v>12140.051608540154</v>
      </c>
      <c r="AU50" s="1">
        <v>14177.720064875106</v>
      </c>
      <c r="AV50" s="1">
        <f t="shared" si="6"/>
        <v>9999</v>
      </c>
      <c r="AW50" s="1">
        <v>12869.772703454741</v>
      </c>
      <c r="AX50" s="1">
        <v>21405.052451531734</v>
      </c>
      <c r="AY50" s="1">
        <v>11403.076483572433</v>
      </c>
      <c r="AZ50" s="1">
        <v>14145.313190248982</v>
      </c>
      <c r="BA50" s="1">
        <f t="shared" si="7"/>
        <v>9999</v>
      </c>
    </row>
    <row r="51" spans="1:53" x14ac:dyDescent="0.3">
      <c r="A51">
        <f t="shared" si="8"/>
        <v>2045</v>
      </c>
      <c r="B51" s="1"/>
      <c r="C51" s="1"/>
      <c r="D51" s="1"/>
      <c r="E51" s="1">
        <f>0.8*SUMPRODUCT(economy!B91:D91,economy!K91:M91)/SUM(economy!B91:D91)</f>
        <v>11759.477841989652</v>
      </c>
      <c r="F51" s="1"/>
      <c r="G51" s="1"/>
      <c r="H51" s="1"/>
      <c r="I51" s="1">
        <v>14699.347302487064</v>
      </c>
      <c r="J51" s="1"/>
      <c r="K51" s="1"/>
      <c r="L51" s="1"/>
      <c r="M51" s="1">
        <v>14705.573202237141</v>
      </c>
      <c r="N51" s="1">
        <f t="shared" si="0"/>
        <v>2045</v>
      </c>
      <c r="O51" s="1">
        <v>14935.213285328899</v>
      </c>
      <c r="P51" s="1">
        <v>24647.823877699975</v>
      </c>
      <c r="Q51" s="1">
        <v>13129.805298270594</v>
      </c>
      <c r="R51" s="1">
        <v>14702.69348578648</v>
      </c>
      <c r="S51" s="1">
        <f t="shared" si="1"/>
        <v>2045</v>
      </c>
      <c r="T51" s="1">
        <v>14092.82022392951</v>
      </c>
      <c r="U51" s="1">
        <v>23258.232101084464</v>
      </c>
      <c r="V51" s="1">
        <v>12389.569316363499</v>
      </c>
      <c r="W51" s="1">
        <v>14690.674729499899</v>
      </c>
      <c r="X51" s="1">
        <f t="shared" si="2"/>
        <v>9999</v>
      </c>
      <c r="Y51" s="1">
        <v>13243.703339549853</v>
      </c>
      <c r="Z51" s="1">
        <v>21857.341376945427</v>
      </c>
      <c r="AA51" s="1">
        <v>11643.275584349303</v>
      </c>
      <c r="AB51" s="1">
        <v>14669.487922897872</v>
      </c>
      <c r="AC51" s="1">
        <f t="shared" si="3"/>
        <v>9999</v>
      </c>
      <c r="AD51" s="1">
        <v>16258.472396161997</v>
      </c>
      <c r="AE51" s="1">
        <v>27234.925163236778</v>
      </c>
      <c r="AF51" s="1">
        <v>14663.633718647794</v>
      </c>
      <c r="AG51" s="1">
        <v>14492.768722834799</v>
      </c>
      <c r="AH51" s="1">
        <v>15438.129368161854</v>
      </c>
      <c r="AI51" s="1">
        <v>25867.250712949775</v>
      </c>
      <c r="AJ51" s="1">
        <v>13929.527357786515</v>
      </c>
      <c r="AK51" s="1">
        <v>14487.320906799596</v>
      </c>
      <c r="AL51" s="1">
        <f t="shared" si="4"/>
        <v>9999</v>
      </c>
      <c r="AM51" s="1">
        <v>14609.38968990433</v>
      </c>
      <c r="AN51" s="1">
        <v>24484.721777960418</v>
      </c>
      <c r="AO51" s="1">
        <v>13187.154140886461</v>
      </c>
      <c r="AP51" s="1">
        <v>14472.707090199885</v>
      </c>
      <c r="AQ51" s="1">
        <f t="shared" si="5"/>
        <v>9999</v>
      </c>
      <c r="AR51" s="1">
        <v>13773.795864406851</v>
      </c>
      <c r="AS51" s="1">
        <v>23089.926497654731</v>
      </c>
      <c r="AT51" s="1">
        <v>12437.907993749996</v>
      </c>
      <c r="AU51" s="1">
        <v>14448.938453408115</v>
      </c>
      <c r="AV51" s="1">
        <f t="shared" si="6"/>
        <v>9999</v>
      </c>
      <c r="AW51" s="1">
        <v>12932.89211312045</v>
      </c>
      <c r="AX51" s="1">
        <v>21685.458929041954</v>
      </c>
      <c r="AY51" s="1">
        <v>11683.187083997969</v>
      </c>
      <c r="AZ51" s="1">
        <v>14416.031914029209</v>
      </c>
      <c r="BA51" s="1">
        <f t="shared" si="7"/>
        <v>9999</v>
      </c>
    </row>
    <row r="52" spans="1:53" x14ac:dyDescent="0.3">
      <c r="A52">
        <f t="shared" si="8"/>
        <v>2046</v>
      </c>
      <c r="B52" s="1"/>
      <c r="C52" s="1"/>
      <c r="D52" s="1"/>
      <c r="E52" s="1">
        <f>0.8*SUMPRODUCT(economy!B92:D92,economy!K92:M92)/SUM(economy!B92:D92)</f>
        <v>11967.41773150289</v>
      </c>
      <c r="F52" s="1"/>
      <c r="G52" s="1"/>
      <c r="H52" s="1"/>
      <c r="I52" s="1">
        <v>14959.272164378614</v>
      </c>
      <c r="J52" s="1"/>
      <c r="K52" s="1"/>
      <c r="L52" s="1"/>
      <c r="M52" s="1">
        <v>14966.853044432977</v>
      </c>
      <c r="N52" s="1">
        <f t="shared" si="0"/>
        <v>2046</v>
      </c>
      <c r="O52" s="1">
        <v>14988.140655839228</v>
      </c>
      <c r="P52" s="1">
        <v>24940.233448609644</v>
      </c>
      <c r="Q52" s="1">
        <v>13437.353113737796</v>
      </c>
      <c r="R52" s="1">
        <v>14965.129783576182</v>
      </c>
      <c r="S52" s="1">
        <f t="shared" si="1"/>
        <v>2046</v>
      </c>
      <c r="T52" s="1">
        <v>14143.817391086917</v>
      </c>
      <c r="U52" s="1">
        <v>23535.77967236358</v>
      </c>
      <c r="V52" s="1">
        <v>12680.576530338203</v>
      </c>
      <c r="W52" s="1">
        <v>14954.06340490852</v>
      </c>
      <c r="X52" s="1">
        <f t="shared" si="2"/>
        <v>9999</v>
      </c>
      <c r="Y52" s="1">
        <v>13292.579004940575</v>
      </c>
      <c r="Z52" s="1">
        <v>22119.648266345735</v>
      </c>
      <c r="AA52" s="1">
        <v>11917.484614231043</v>
      </c>
      <c r="AB52" s="1">
        <v>14933.619516582836</v>
      </c>
      <c r="AC52" s="1">
        <f t="shared" si="3"/>
        <v>9999</v>
      </c>
      <c r="AD52" s="1">
        <v>16333.844788053289</v>
      </c>
      <c r="AE52" s="1">
        <v>27579.67937371934</v>
      </c>
      <c r="AF52" s="1">
        <v>15015.568768661593</v>
      </c>
      <c r="AG52" s="1">
        <v>14766.55934199844</v>
      </c>
      <c r="AH52" s="1">
        <v>15509.898584747923</v>
      </c>
      <c r="AI52" s="1">
        <v>26195.526502962668</v>
      </c>
      <c r="AJ52" s="1">
        <v>14264.473100795914</v>
      </c>
      <c r="AK52" s="1">
        <v>14761.384020336214</v>
      </c>
      <c r="AL52" s="1">
        <f t="shared" si="4"/>
        <v>9999</v>
      </c>
      <c r="AM52" s="1">
        <v>14677.438660069749</v>
      </c>
      <c r="AN52" s="1">
        <v>24796.150408954796</v>
      </c>
      <c r="AO52" s="1">
        <v>13504.796312003327</v>
      </c>
      <c r="AP52" s="1">
        <v>14746.805299089472</v>
      </c>
      <c r="AQ52" s="1">
        <f t="shared" si="5"/>
        <v>9999</v>
      </c>
      <c r="AR52" s="1">
        <v>13838.02488661393</v>
      </c>
      <c r="AS52" s="1">
        <v>23384.187367812119</v>
      </c>
      <c r="AT52" s="1">
        <v>12737.973533456652</v>
      </c>
      <c r="AU52" s="1">
        <v>14722.835085711962</v>
      </c>
      <c r="AV52" s="1">
        <f t="shared" si="6"/>
        <v>9999</v>
      </c>
      <c r="AW52" s="1">
        <v>12993.219119202222</v>
      </c>
      <c r="AX52" s="1">
        <v>21962.28034479648</v>
      </c>
      <c r="AY52" s="1">
        <v>11965.444712457836</v>
      </c>
      <c r="AZ52" s="1">
        <v>14689.491683587423</v>
      </c>
      <c r="BA52" s="1">
        <f t="shared" si="7"/>
        <v>9999</v>
      </c>
    </row>
    <row r="53" spans="1:53" x14ac:dyDescent="0.3">
      <c r="A53">
        <f t="shared" si="8"/>
        <v>2047</v>
      </c>
      <c r="B53" s="1"/>
      <c r="C53" s="1"/>
      <c r="D53" s="1"/>
      <c r="E53" s="1">
        <f>0.8*SUMPRODUCT(economy!B93:D93,economy!K93:M93)/SUM(economy!B93:D93)</f>
        <v>12176.344086395187</v>
      </c>
      <c r="F53" s="1"/>
      <c r="G53" s="1"/>
      <c r="H53" s="1"/>
      <c r="I53" s="1">
        <v>15220.430107993983</v>
      </c>
      <c r="J53" s="1"/>
      <c r="K53" s="1"/>
      <c r="L53" s="1"/>
      <c r="M53" s="1">
        <v>15229.4970886998</v>
      </c>
      <c r="N53" s="1">
        <f t="shared" si="0"/>
        <v>2047</v>
      </c>
      <c r="O53" s="1">
        <v>15036.930081765273</v>
      </c>
      <c r="P53" s="1">
        <v>25227.13257810241</v>
      </c>
      <c r="Q53" s="1">
        <v>13746.582241070046</v>
      </c>
      <c r="R53" s="1">
        <v>15229.058679165433</v>
      </c>
      <c r="S53" s="1">
        <f t="shared" si="1"/>
        <v>2047</v>
      </c>
      <c r="T53" s="1">
        <v>14191.000659986066</v>
      </c>
      <c r="U53" s="1">
        <v>23808.277560529557</v>
      </c>
      <c r="V53" s="1">
        <v>12973.256280335032</v>
      </c>
      <c r="W53" s="1">
        <v>15219.069763781805</v>
      </c>
      <c r="X53" s="1">
        <f t="shared" si="2"/>
        <v>9999</v>
      </c>
      <c r="Y53" s="1">
        <v>13337.954354364709</v>
      </c>
      <c r="Z53" s="1">
        <v>22377.348648731517</v>
      </c>
      <c r="AA53" s="1">
        <v>12193.345307409341</v>
      </c>
      <c r="AB53" s="1">
        <v>15199.489981639003</v>
      </c>
      <c r="AC53" s="1">
        <f t="shared" si="3"/>
        <v>9999</v>
      </c>
      <c r="AD53" s="1">
        <v>16405.350261508163</v>
      </c>
      <c r="AE53" s="1">
        <v>27919.059374692129</v>
      </c>
      <c r="AF53" s="1">
        <v>15369.621605561872</v>
      </c>
      <c r="AG53" s="1">
        <v>15042.627076051853</v>
      </c>
      <c r="AH53" s="1">
        <v>15578.085112611036</v>
      </c>
      <c r="AI53" s="1">
        <v>26518.881794809316</v>
      </c>
      <c r="AJ53" s="1">
        <v>14601.555454904676</v>
      </c>
      <c r="AK53" s="1">
        <v>15037.837062265873</v>
      </c>
      <c r="AL53" s="1">
        <f t="shared" si="4"/>
        <v>9999</v>
      </c>
      <c r="AM53" s="1">
        <v>14742.173671946184</v>
      </c>
      <c r="AN53" s="1">
        <v>25103.081150504619</v>
      </c>
      <c r="AO53" s="1">
        <v>13824.570648667601</v>
      </c>
      <c r="AP53" s="1">
        <v>15023.393505655184</v>
      </c>
      <c r="AQ53" s="1">
        <f t="shared" si="5"/>
        <v>9999</v>
      </c>
      <c r="AR53" s="1">
        <v>13899.194243857222</v>
      </c>
      <c r="AS53" s="1">
        <v>23674.343826283348</v>
      </c>
      <c r="AT53" s="1">
        <v>13040.145180651502</v>
      </c>
      <c r="AU53" s="1">
        <v>14999.309132799657</v>
      </c>
      <c r="AV53" s="1">
        <f t="shared" si="6"/>
        <v>9999</v>
      </c>
      <c r="AW53" s="1">
        <v>13050.727440022791</v>
      </c>
      <c r="AX53" s="1">
        <v>22235.363796158461</v>
      </c>
      <c r="AY53" s="1">
        <v>12249.762524202146</v>
      </c>
      <c r="AZ53" s="1">
        <v>14965.603844532157</v>
      </c>
      <c r="BA53" s="1">
        <f t="shared" si="7"/>
        <v>9999</v>
      </c>
    </row>
    <row r="54" spans="1:53" x14ac:dyDescent="0.3">
      <c r="A54">
        <f t="shared" si="8"/>
        <v>2048</v>
      </c>
      <c r="B54" s="1"/>
      <c r="C54" s="1"/>
      <c r="D54" s="1"/>
      <c r="E54" s="1">
        <f>0.8*SUMPRODUCT(economy!B94:D94,economy!K94:M94)/SUM(economy!B94:D94)</f>
        <v>12386.159880509214</v>
      </c>
      <c r="F54" s="1"/>
      <c r="G54" s="1"/>
      <c r="H54" s="1"/>
      <c r="I54" s="1">
        <v>15482.699850636516</v>
      </c>
      <c r="J54" s="1"/>
      <c r="K54" s="1"/>
      <c r="L54" s="1"/>
      <c r="M54" s="1">
        <v>15493.390616322715</v>
      </c>
      <c r="N54" s="1">
        <f t="shared" si="0"/>
        <v>2048</v>
      </c>
      <c r="O54" s="1">
        <v>15081.577018932923</v>
      </c>
      <c r="P54" s="1">
        <v>25508.376714028676</v>
      </c>
      <c r="Q54" s="1">
        <v>14057.400303124999</v>
      </c>
      <c r="R54" s="1">
        <v>15494.372023171152</v>
      </c>
      <c r="S54" s="1">
        <f t="shared" si="1"/>
        <v>2048</v>
      </c>
      <c r="T54" s="1">
        <v>14234.367522529874</v>
      </c>
      <c r="U54" s="1">
        <v>24075.594050515658</v>
      </c>
      <c r="V54" s="1">
        <v>13267.525643385608</v>
      </c>
      <c r="W54" s="1">
        <v>15485.592196259076</v>
      </c>
      <c r="X54" s="1">
        <f t="shared" si="2"/>
        <v>2048</v>
      </c>
      <c r="Y54" s="1">
        <v>13379.828669867386</v>
      </c>
      <c r="Z54" s="1">
        <v>22630.323047917369</v>
      </c>
      <c r="AA54" s="1">
        <v>12470.783655241066</v>
      </c>
      <c r="AB54" s="1">
        <v>15467.004180762355</v>
      </c>
      <c r="AC54" s="1">
        <f t="shared" si="3"/>
        <v>9999</v>
      </c>
      <c r="AD54" s="1">
        <v>16472.904958435603</v>
      </c>
      <c r="AE54" s="1">
        <v>28252.774464399925</v>
      </c>
      <c r="AF54" s="1">
        <v>15725.610965650876</v>
      </c>
      <c r="AG54" s="1">
        <v>15320.810777211622</v>
      </c>
      <c r="AH54" s="1">
        <v>15642.622856353248</v>
      </c>
      <c r="AI54" s="1">
        <v>26837.066550667103</v>
      </c>
      <c r="AJ54" s="1">
        <v>14940.620297152775</v>
      </c>
      <c r="AK54" s="1">
        <v>15316.53792166028</v>
      </c>
      <c r="AL54" s="1">
        <f t="shared" si="4"/>
        <v>9999</v>
      </c>
      <c r="AM54" s="1">
        <v>14803.543686776102</v>
      </c>
      <c r="AN54" s="1">
        <v>25405.299587924816</v>
      </c>
      <c r="AO54" s="1">
        <v>14146.34678471816</v>
      </c>
      <c r="AP54" s="1">
        <v>15302.346815476449</v>
      </c>
      <c r="AQ54" s="1">
        <f t="shared" si="5"/>
        <v>9999</v>
      </c>
      <c r="AR54" s="1">
        <v>13957.265475533155</v>
      </c>
      <c r="AS54" s="1">
        <v>23960.212444423312</v>
      </c>
      <c r="AT54" s="1">
        <v>13344.313198071903</v>
      </c>
      <c r="AU54" s="1">
        <v>15278.251117009178</v>
      </c>
      <c r="AV54" s="1">
        <f t="shared" si="6"/>
        <v>9999</v>
      </c>
      <c r="AW54" s="1">
        <v>13105.388950866325</v>
      </c>
      <c r="AX54" s="1">
        <v>22504.5526243401</v>
      </c>
      <c r="AY54" s="1">
        <v>12536.04855123531</v>
      </c>
      <c r="AZ54" s="1">
        <v>15244.272576980389</v>
      </c>
      <c r="BA54" s="1">
        <f t="shared" si="7"/>
        <v>9999</v>
      </c>
    </row>
    <row r="55" spans="1:53" x14ac:dyDescent="0.3">
      <c r="A55">
        <f t="shared" si="8"/>
        <v>2049</v>
      </c>
      <c r="B55" s="1"/>
      <c r="C55" s="1"/>
      <c r="D55" s="1"/>
      <c r="E55" s="1">
        <f>0.8*SUMPRODUCT(economy!B95:D95,economy!K95:M95)/SUM(economy!B95:D95)</f>
        <v>12596.766215930737</v>
      </c>
      <c r="F55" s="1"/>
      <c r="G55" s="1"/>
      <c r="H55" s="1"/>
      <c r="I55" s="1">
        <v>15745.957769913419</v>
      </c>
      <c r="J55" s="1"/>
      <c r="K55" s="1"/>
      <c r="L55" s="1"/>
      <c r="M55" s="1">
        <v>15758.416583955111</v>
      </c>
      <c r="N55" s="1">
        <f t="shared" si="0"/>
        <v>2049</v>
      </c>
      <c r="O55" s="1">
        <v>15122.079159765588</v>
      </c>
      <c r="P55" s="1">
        <v>25783.825255982832</v>
      </c>
      <c r="Q55" s="1">
        <v>14369.714162271142</v>
      </c>
      <c r="R55" s="1">
        <v>15760.959374982973</v>
      </c>
      <c r="S55" s="1">
        <f t="shared" si="1"/>
        <v>2049</v>
      </c>
      <c r="T55" s="1">
        <v>14273.917390939414</v>
      </c>
      <c r="U55" s="1">
        <v>24337.600970726216</v>
      </c>
      <c r="V55" s="1">
        <v>13563.301017416035</v>
      </c>
      <c r="W55" s="1">
        <v>15753.526852711351</v>
      </c>
      <c r="X55" s="1">
        <f t="shared" si="2"/>
        <v>2049</v>
      </c>
      <c r="Y55" s="1">
        <v>13418.202878405751</v>
      </c>
      <c r="Z55" s="1">
        <v>22878.45516811261</v>
      </c>
      <c r="AA55" s="1">
        <v>12749.725055461315</v>
      </c>
      <c r="AB55" s="1">
        <v>15736.064805864886</v>
      </c>
      <c r="AC55" s="1">
        <f t="shared" si="3"/>
        <v>9999</v>
      </c>
      <c r="AD55" s="1">
        <v>16536.418050895609</v>
      </c>
      <c r="AE55" s="1">
        <v>28580.519144575443</v>
      </c>
      <c r="AF55" s="1">
        <v>16083.340949202755</v>
      </c>
      <c r="AG55" s="1">
        <v>15600.933893058662</v>
      </c>
      <c r="AH55" s="1">
        <v>15703.440329800589</v>
      </c>
      <c r="AI55" s="1">
        <v>27149.819327086025</v>
      </c>
      <c r="AJ55" s="1">
        <v>15281.501707748605</v>
      </c>
      <c r="AK55" s="1">
        <v>15597.331332889644</v>
      </c>
      <c r="AL55" s="1">
        <f t="shared" si="4"/>
        <v>9999</v>
      </c>
      <c r="AM55" s="1">
        <v>14861.493611407444</v>
      </c>
      <c r="AN55" s="1">
        <v>25702.58276698921</v>
      </c>
      <c r="AO55" s="1">
        <v>14469.984984370414</v>
      </c>
      <c r="AP55" s="1">
        <v>15583.529211672714</v>
      </c>
      <c r="AQ55" s="1">
        <f t="shared" si="5"/>
        <v>9999</v>
      </c>
      <c r="AR55" s="1">
        <v>14012.197181053943</v>
      </c>
      <c r="AS55" s="1">
        <v>24241.603639974383</v>
      </c>
      <c r="AT55" s="1">
        <v>13650.360528136607</v>
      </c>
      <c r="AU55" s="1">
        <v>15559.542255781589</v>
      </c>
      <c r="AV55" s="1">
        <f t="shared" si="6"/>
        <v>9999</v>
      </c>
      <c r="AW55" s="1">
        <v>13157.173501120735</v>
      </c>
      <c r="AX55" s="1">
        <v>22769.685969311086</v>
      </c>
      <c r="AY55" s="1">
        <v>12824.205212252768</v>
      </c>
      <c r="AZ55" s="1">
        <v>15525.394364831218</v>
      </c>
      <c r="BA55" s="1">
        <f t="shared" si="7"/>
        <v>9999</v>
      </c>
    </row>
    <row r="56" spans="1:53" x14ac:dyDescent="0.3">
      <c r="A56">
        <f t="shared" si="8"/>
        <v>2050</v>
      </c>
      <c r="B56" s="1"/>
      <c r="C56" s="1"/>
      <c r="D56" s="1"/>
      <c r="E56" s="1">
        <f>0.8*SUMPRODUCT(economy!B96:D96,economy!K96:M96)/SUM(economy!B96:D96)</f>
        <v>12808.062443694726</v>
      </c>
      <c r="F56" s="1"/>
      <c r="G56" s="1"/>
      <c r="H56" s="1"/>
      <c r="I56" s="1">
        <v>16010.078054618407</v>
      </c>
      <c r="J56" s="1"/>
      <c r="K56" s="1"/>
      <c r="L56" s="1"/>
      <c r="M56" s="1">
        <v>16024.455759311304</v>
      </c>
      <c r="N56" s="1">
        <f t="shared" si="0"/>
        <v>2050</v>
      </c>
      <c r="O56" s="1">
        <v>15158.436501333224</v>
      </c>
      <c r="P56" s="1">
        <v>26053.341696081363</v>
      </c>
      <c r="Q56" s="1">
        <v>14683.429930962804</v>
      </c>
      <c r="R56" s="1">
        <v>16028.708123626167</v>
      </c>
      <c r="S56" s="1">
        <f t="shared" si="1"/>
        <v>2050</v>
      </c>
      <c r="T56" s="1">
        <v>14309.651654513793</v>
      </c>
      <c r="U56" s="1">
        <v>24594.173807316736</v>
      </c>
      <c r="V56" s="1">
        <v>13860.498122330966</v>
      </c>
      <c r="W56" s="1">
        <v>16022.767750246227</v>
      </c>
      <c r="X56" s="1">
        <f t="shared" si="2"/>
        <v>2050</v>
      </c>
      <c r="Y56" s="1">
        <v>13453.079597599193</v>
      </c>
      <c r="Z56" s="1">
        <v>23121.631983796189</v>
      </c>
      <c r="AA56" s="1">
        <v>13030.094305243027</v>
      </c>
      <c r="AB56" s="1">
        <v>16006.57247080084</v>
      </c>
      <c r="AC56" s="1">
        <f t="shared" si="3"/>
        <v>9999</v>
      </c>
      <c r="AD56" s="1">
        <v>16595.791310460379</v>
      </c>
      <c r="AE56" s="1">
        <v>28901.971953363842</v>
      </c>
      <c r="AF56" s="1">
        <v>16442.59971893486</v>
      </c>
      <c r="AG56" s="1">
        <v>15882.803266333911</v>
      </c>
      <c r="AH56" s="1">
        <v>15760.460305837349</v>
      </c>
      <c r="AI56" s="1">
        <v>27456.866337156716</v>
      </c>
      <c r="AJ56" s="1">
        <v>15624.020918655058</v>
      </c>
      <c r="AK56" s="1">
        <v>15880.047864265667</v>
      </c>
      <c r="AL56" s="1">
        <f t="shared" si="4"/>
        <v>9999</v>
      </c>
      <c r="AM56" s="1">
        <v>14915.964016124442</v>
      </c>
      <c r="AN56" s="1">
        <v>25994.698450117387</v>
      </c>
      <c r="AO56" s="1">
        <v>14795.335303673313</v>
      </c>
      <c r="AP56" s="1">
        <v>15866.792713452502</v>
      </c>
      <c r="AQ56" s="1">
        <f t="shared" si="5"/>
        <v>9999</v>
      </c>
      <c r="AR56" s="1">
        <v>14063.944794138166</v>
      </c>
      <c r="AS56" s="1">
        <v>24518.321094847513</v>
      </c>
      <c r="AT56" s="1">
        <v>13958.162133062504</v>
      </c>
      <c r="AU56" s="1">
        <v>15843.053771137826</v>
      </c>
      <c r="AV56" s="1">
        <f t="shared" si="6"/>
        <v>9999</v>
      </c>
      <c r="AW56" s="1">
        <v>13206.048734577309</v>
      </c>
      <c r="AX56" s="1">
        <v>23030.598319852546</v>
      </c>
      <c r="AY56" s="1">
        <v>13114.128800474678</v>
      </c>
      <c r="AZ56" s="1">
        <v>15808.857437479261</v>
      </c>
      <c r="BA56" s="1">
        <f t="shared" si="7"/>
        <v>9999</v>
      </c>
    </row>
    <row r="57" spans="1:53" x14ac:dyDescent="0.3">
      <c r="A57">
        <f t="shared" si="8"/>
        <v>2051</v>
      </c>
      <c r="B57" s="1"/>
      <c r="C57" s="1"/>
      <c r="D57" s="1"/>
      <c r="E57" s="1">
        <f>0.8*SUMPRODUCT(economy!B97:D97,economy!K97:M97)/SUM(economy!B97:D97)</f>
        <v>13019.946288447625</v>
      </c>
      <c r="F57" s="1"/>
      <c r="G57" s="1"/>
      <c r="H57" s="1"/>
      <c r="I57" s="1">
        <v>16274.932860559531</v>
      </c>
      <c r="J57" s="1"/>
      <c r="K57" s="1"/>
      <c r="L57" s="1"/>
      <c r="M57" s="1">
        <v>16291.386861586559</v>
      </c>
      <c r="N57" s="1">
        <f t="shared" si="0"/>
        <v>2051</v>
      </c>
      <c r="O57" s="1">
        <v>15190.651407758047</v>
      </c>
      <c r="P57" s="1">
        <v>26316.793759899942</v>
      </c>
      <c r="Q57" s="1">
        <v>14998.452988529874</v>
      </c>
      <c r="R57" s="1">
        <v>16297.503613118026</v>
      </c>
      <c r="S57" s="1">
        <f t="shared" si="1"/>
        <v>2051</v>
      </c>
      <c r="T57" s="1">
        <v>14341.573731963705</v>
      </c>
      <c r="U57" s="1">
        <v>24845.191819436997</v>
      </c>
      <c r="V57" s="1">
        <v>14159.032006804771</v>
      </c>
      <c r="W57" s="1">
        <v>16293.206883459789</v>
      </c>
      <c r="X57" s="1">
        <f t="shared" si="2"/>
        <v>2051</v>
      </c>
      <c r="Y57" s="1">
        <v>13484.463178139653</v>
      </c>
      <c r="Z57" s="1">
        <v>23359.743831215157</v>
      </c>
      <c r="AA57" s="1">
        <v>13311.815599466368</v>
      </c>
      <c r="AB57" s="1">
        <v>16278.425808085047</v>
      </c>
      <c r="AC57" s="1">
        <f t="shared" si="3"/>
        <v>2051</v>
      </c>
      <c r="AD57" s="1">
        <v>16650.918687614165</v>
      </c>
      <c r="AE57" s="1">
        <v>29216.794287034194</v>
      </c>
      <c r="AF57" s="1">
        <v>16803.158136396469</v>
      </c>
      <c r="AG57" s="1">
        <v>16166.207877426807</v>
      </c>
      <c r="AH57" s="1">
        <v>15813.599473710558</v>
      </c>
      <c r="AI57" s="1">
        <v>27757.920502919824</v>
      </c>
      <c r="AJ57" s="1">
        <v>15967.985212263731</v>
      </c>
      <c r="AK57" s="1">
        <v>16164.502857408945</v>
      </c>
      <c r="AL57" s="1">
        <f t="shared" si="4"/>
        <v>9999</v>
      </c>
      <c r="AM57" s="1">
        <v>14966.890858163755</v>
      </c>
      <c r="AN57" s="1">
        <v>26281.404364670936</v>
      </c>
      <c r="AO57" s="1">
        <v>15122.236712715423</v>
      </c>
      <c r="AP57" s="1">
        <v>16151.97649306833</v>
      </c>
      <c r="AQ57" s="1">
        <f t="shared" si="5"/>
        <v>9999</v>
      </c>
      <c r="AR57" s="1">
        <v>14112.460361595473</v>
      </c>
      <c r="AS57" s="1">
        <v>24790.161167038459</v>
      </c>
      <c r="AT57" s="1">
        <v>14267.584304879116</v>
      </c>
      <c r="AU57" s="1">
        <v>16128.646164750691</v>
      </c>
      <c r="AV57" s="1">
        <f t="shared" si="6"/>
        <v>9999</v>
      </c>
      <c r="AW57" s="1">
        <v>13251.979913469222</v>
      </c>
      <c r="AX57" s="1">
        <v>23287.119059740435</v>
      </c>
      <c r="AY57" s="1">
        <v>13405.708949059815</v>
      </c>
      <c r="AZ57" s="1">
        <v>16094.541183713671</v>
      </c>
      <c r="BA57" s="1">
        <f t="shared" si="7"/>
        <v>9999</v>
      </c>
    </row>
    <row r="58" spans="1:53" x14ac:dyDescent="0.3">
      <c r="A58">
        <f t="shared" si="8"/>
        <v>2052</v>
      </c>
      <c r="B58" s="1"/>
      <c r="C58" s="1"/>
      <c r="D58" s="1"/>
      <c r="E58" s="1">
        <f>0.8*SUMPRODUCT(economy!B98:D98,economy!K98:M98)/SUM(economy!B98:D98)</f>
        <v>13229.048044510078</v>
      </c>
      <c r="F58" s="1"/>
      <c r="G58" s="1"/>
      <c r="H58" s="1"/>
      <c r="I58" s="1">
        <v>16540.392471018324</v>
      </c>
      <c r="J58" s="1"/>
      <c r="K58" s="1"/>
      <c r="L58" s="1"/>
      <c r="M58" s="1">
        <v>16559.0867063431</v>
      </c>
      <c r="N58" s="1">
        <f t="shared" si="0"/>
        <v>2052</v>
      </c>
      <c r="O58" s="1">
        <v>15218.728666805453</v>
      </c>
      <c r="P58" s="1">
        <v>26574.053546727726</v>
      </c>
      <c r="Q58" s="1">
        <v>15314.688004010442</v>
      </c>
      <c r="R58" s="1">
        <v>16567.229272102613</v>
      </c>
      <c r="S58" s="1">
        <f t="shared" si="1"/>
        <v>2052</v>
      </c>
      <c r="T58" s="1">
        <v>14369.689119155464</v>
      </c>
      <c r="U58" s="1">
        <v>25090.538154692134</v>
      </c>
      <c r="V58" s="1">
        <v>14458.817060641977</v>
      </c>
      <c r="W58" s="1">
        <v>16564.734339259929</v>
      </c>
      <c r="X58" s="1">
        <f t="shared" si="2"/>
        <v>2052</v>
      </c>
      <c r="Y58" s="1">
        <v>13512.359742705446</v>
      </c>
      <c r="Z58" s="1">
        <v>23592.684500847288</v>
      </c>
      <c r="AA58" s="1">
        <v>13594.812534088054</v>
      </c>
      <c r="AB58" s="1">
        <v>16551.521569460641</v>
      </c>
      <c r="AC58" s="1">
        <f t="shared" si="3"/>
        <v>2052</v>
      </c>
      <c r="AD58" s="1">
        <v>16701.685904507649</v>
      </c>
      <c r="AE58" s="1">
        <v>29524.629216626174</v>
      </c>
      <c r="AF58" s="1">
        <v>17164.768337347847</v>
      </c>
      <c r="AG58" s="1">
        <v>16450.917531303334</v>
      </c>
      <c r="AH58" s="1">
        <v>15862.768106166566</v>
      </c>
      <c r="AI58" s="1">
        <v>28052.680502351373</v>
      </c>
      <c r="AJ58" s="1">
        <v>16313.186770655748</v>
      </c>
      <c r="AK58" s="1">
        <v>16450.495318379279</v>
      </c>
      <c r="AL58" s="1">
        <f t="shared" si="4"/>
        <v>9999</v>
      </c>
      <c r="AM58" s="1">
        <v>15014.205212548484</v>
      </c>
      <c r="AN58" s="1">
        <v>26562.447446324059</v>
      </c>
      <c r="AO58" s="1">
        <v>15450.51617871332</v>
      </c>
      <c r="AP58" s="1">
        <v>16438.905951705663</v>
      </c>
      <c r="AQ58" s="1">
        <f t="shared" si="5"/>
        <v>9999</v>
      </c>
      <c r="AR58" s="1">
        <v>14157.69232768861</v>
      </c>
      <c r="AS58" s="1">
        <v>25056.912298629919</v>
      </c>
      <c r="AT58" s="1">
        <v>14578.483945260727</v>
      </c>
      <c r="AU58" s="1">
        <v>16416.168458787979</v>
      </c>
      <c r="AV58" s="1">
        <f t="shared" si="6"/>
        <v>9999</v>
      </c>
      <c r="AW58" s="1">
        <v>13294.929746924936</v>
      </c>
      <c r="AX58" s="1">
        <v>23539.072011271848</v>
      </c>
      <c r="AY58" s="1">
        <v>13698.828073912717</v>
      </c>
      <c r="AZ58" s="1">
        <v>16382.315537748431</v>
      </c>
      <c r="BA58" s="1">
        <f t="shared" si="7"/>
        <v>9999</v>
      </c>
    </row>
    <row r="59" spans="1:53" x14ac:dyDescent="0.3">
      <c r="A59">
        <f t="shared" si="8"/>
        <v>2053</v>
      </c>
      <c r="B59" s="1"/>
      <c r="C59" s="1"/>
      <c r="D59" s="1"/>
      <c r="E59" s="1">
        <f>0.8*SUMPRODUCT(economy!B99:D99,economy!K99:M99)/SUM(economy!B99:D99)</f>
        <v>13441.658899903403</v>
      </c>
      <c r="F59" s="1"/>
      <c r="G59" s="1"/>
      <c r="H59" s="1"/>
      <c r="I59" s="1">
        <v>16806.325461501478</v>
      </c>
      <c r="J59" s="1"/>
      <c r="K59" s="1"/>
      <c r="L59" s="1"/>
      <c r="M59" s="1">
        <v>16827.43035457607</v>
      </c>
      <c r="N59" s="1">
        <f t="shared" si="0"/>
        <v>2053</v>
      </c>
      <c r="O59" s="1">
        <v>15242.675540507222</v>
      </c>
      <c r="P59" s="1">
        <v>26824.997668319855</v>
      </c>
      <c r="Q59" s="1">
        <v>15632.038964832422</v>
      </c>
      <c r="R59" s="1">
        <v>16837.766747525311</v>
      </c>
      <c r="S59" s="1">
        <f t="shared" si="1"/>
        <v>2053</v>
      </c>
      <c r="T59" s="1">
        <v>14394.005432117121</v>
      </c>
      <c r="U59" s="1">
        <v>25330.099964095771</v>
      </c>
      <c r="V59" s="1">
        <v>14759.767032549427</v>
      </c>
      <c r="W59" s="1">
        <v>16837.238415564221</v>
      </c>
      <c r="X59" s="1">
        <f t="shared" si="2"/>
        <v>2053</v>
      </c>
      <c r="Y59" s="1">
        <v>13536.777221234213</v>
      </c>
      <c r="Z59" s="1">
        <v>23820.351330184683</v>
      </c>
      <c r="AA59" s="1">
        <v>13879.008114482838</v>
      </c>
      <c r="AB59" s="1">
        <v>16825.754730154571</v>
      </c>
      <c r="AC59" s="1">
        <f t="shared" si="3"/>
        <v>2053</v>
      </c>
      <c r="AD59" s="1">
        <v>16747.970064754474</v>
      </c>
      <c r="AE59" s="1">
        <v>29825.100306651184</v>
      </c>
      <c r="AF59" s="1">
        <v>17527.162247947548</v>
      </c>
      <c r="AG59" s="1">
        <v>16736.681491415882</v>
      </c>
      <c r="AH59" s="1">
        <v>15907.86973905083</v>
      </c>
      <c r="AI59" s="1">
        <v>28340.829815959532</v>
      </c>
      <c r="AJ59" s="1">
        <v>16659.401476470852</v>
      </c>
      <c r="AK59" s="1">
        <v>16737.806762200144</v>
      </c>
      <c r="AL59" s="1">
        <f t="shared" si="4"/>
        <v>9999</v>
      </c>
      <c r="AM59" s="1">
        <v>15057.833012064193</v>
      </c>
      <c r="AN59" s="1">
        <v>26837.563080972563</v>
      </c>
      <c r="AO59" s="1">
        <v>15779.987710473502</v>
      </c>
      <c r="AP59" s="1">
        <v>16727.391755268989</v>
      </c>
      <c r="AQ59" s="1">
        <f t="shared" si="5"/>
        <v>9999</v>
      </c>
      <c r="AR59" s="1">
        <v>14199.585325291442</v>
      </c>
      <c r="AS59" s="1">
        <v>25318.354422178796</v>
      </c>
      <c r="AT59" s="1">
        <v>14890.70781533463</v>
      </c>
      <c r="AU59" s="1">
        <v>16705.457403016426</v>
      </c>
      <c r="AV59" s="1">
        <f t="shared" si="6"/>
        <v>9999</v>
      </c>
      <c r="AW59" s="1">
        <v>13334.858224608921</v>
      </c>
      <c r="AX59" s="1">
        <v>23786.274977588306</v>
      </c>
      <c r="AY59" s="1">
        <v>13993.360793850452</v>
      </c>
      <c r="AZ59" s="1">
        <v>16672.040337552018</v>
      </c>
      <c r="BA59" s="1">
        <f t="shared" si="7"/>
        <v>9999</v>
      </c>
    </row>
    <row r="60" spans="1:53" x14ac:dyDescent="0.3">
      <c r="A60">
        <f t="shared" si="8"/>
        <v>2054</v>
      </c>
      <c r="B60" s="1"/>
      <c r="C60" s="1"/>
      <c r="D60" s="1"/>
      <c r="E60" s="1">
        <f>0.8*SUMPRODUCT(economy!B100:D100,economy!K100:M100)/SUM(economy!B100:D100)</f>
        <v>13654.618568492697</v>
      </c>
      <c r="F60" s="1"/>
      <c r="G60" s="1"/>
      <c r="H60" s="1"/>
      <c r="I60" s="1">
        <v>17072.598868423804</v>
      </c>
      <c r="J60" s="1"/>
      <c r="K60" s="1"/>
      <c r="L60" s="1"/>
      <c r="M60" s="1">
        <v>17096.29126565238</v>
      </c>
      <c r="N60" s="1">
        <f t="shared" si="0"/>
        <v>2054</v>
      </c>
      <c r="O60" s="1">
        <v>15262.501809682388</v>
      </c>
      <c r="P60" s="1">
        <v>27069.507385356563</v>
      </c>
      <c r="Q60" s="1">
        <v>15950.409211130191</v>
      </c>
      <c r="R60" s="1">
        <v>17108.996042088496</v>
      </c>
      <c r="S60" s="1">
        <f t="shared" si="1"/>
        <v>2054</v>
      </c>
      <c r="T60" s="1">
        <v>14414.532445173634</v>
      </c>
      <c r="U60" s="1">
        <v>25563.768515811695</v>
      </c>
      <c r="V60" s="1">
        <v>15061.795053143564</v>
      </c>
      <c r="W60" s="1">
        <v>17110.605743656692</v>
      </c>
      <c r="X60" s="1">
        <f t="shared" si="2"/>
        <v>2054</v>
      </c>
      <c r="Y60" s="1">
        <v>13557.725382423832</v>
      </c>
      <c r="Z60" s="1">
        <v>24042.64529621468</v>
      </c>
      <c r="AA60" s="1">
        <v>14164.324768612616</v>
      </c>
      <c r="AB60" s="1">
        <v>17101.018596642327</v>
      </c>
      <c r="AC60" s="1">
        <f t="shared" si="3"/>
        <v>2054</v>
      </c>
      <c r="AD60" s="1">
        <v>16789.639284342866</v>
      </c>
      <c r="AE60" s="1">
        <v>30117.810444004157</v>
      </c>
      <c r="AF60" s="1">
        <v>17890.050044412903</v>
      </c>
      <c r="AG60" s="1">
        <v>17023.227064030372</v>
      </c>
      <c r="AH60" s="1">
        <v>15948.800866278805</v>
      </c>
      <c r="AI60" s="1">
        <v>28622.035778776713</v>
      </c>
      <c r="AJ60" s="1">
        <v>17006.38766700132</v>
      </c>
      <c r="AK60" s="1">
        <v>17026.200013074296</v>
      </c>
      <c r="AL60" s="1">
        <f t="shared" si="4"/>
        <v>9999</v>
      </c>
      <c r="AM60" s="1">
        <v>15097.694798398692</v>
      </c>
      <c r="AN60" s="1">
        <v>27106.474349175071</v>
      </c>
      <c r="AO60" s="1">
        <v>16110.451365127277</v>
      </c>
      <c r="AP60" s="1">
        <v>17017.228831515498</v>
      </c>
      <c r="AQ60" s="1">
        <f t="shared" si="5"/>
        <v>9999</v>
      </c>
      <c r="AR60" s="1">
        <v>14238.079975201124</v>
      </c>
      <c r="AS60" s="1">
        <v>25574.258368158513</v>
      </c>
      <c r="AT60" s="1">
        <v>15204.091755896347</v>
      </c>
      <c r="AU60" s="1">
        <v>16996.336649006709</v>
      </c>
      <c r="AV60" s="1">
        <f t="shared" si="6"/>
        <v>9999</v>
      </c>
      <c r="AW60" s="1">
        <v>13371.72245641944</v>
      </c>
      <c r="AX60" s="1">
        <v>24028.539285505198</v>
      </c>
      <c r="AY60" s="1">
        <v>14289.17332827182</v>
      </c>
      <c r="AZ60" s="1">
        <v>16963.564655892551</v>
      </c>
      <c r="BA60" s="1">
        <f t="shared" si="7"/>
        <v>9999</v>
      </c>
    </row>
    <row r="61" spans="1:53" x14ac:dyDescent="0.3">
      <c r="A61">
        <f t="shared" si="8"/>
        <v>2055</v>
      </c>
      <c r="B61" s="1"/>
      <c r="C61" s="1"/>
      <c r="D61" s="1"/>
      <c r="E61" s="1">
        <f>0.8*SUMPRODUCT(economy!B101:D101,economy!K101:M101)/SUM(economy!B101:D101)</f>
        <v>13867.82576307455</v>
      </c>
      <c r="F61" s="1"/>
      <c r="G61" s="1"/>
      <c r="H61" s="1"/>
      <c r="I61" s="1">
        <v>17339.078361341497</v>
      </c>
      <c r="J61" s="1"/>
      <c r="K61" s="1"/>
      <c r="L61" s="1"/>
      <c r="M61" s="1">
        <v>17365.541453795111</v>
      </c>
      <c r="N61" s="1">
        <f t="shared" si="0"/>
        <v>2055</v>
      </c>
      <c r="O61" s="1">
        <v>15278.219812242674</v>
      </c>
      <c r="P61" s="1">
        <v>27307.468740845863</v>
      </c>
      <c r="Q61" s="1">
        <v>16269.701475462936</v>
      </c>
      <c r="R61" s="1">
        <v>17380.795655210753</v>
      </c>
      <c r="S61" s="1">
        <f t="shared" si="1"/>
        <v>2055</v>
      </c>
      <c r="T61" s="1">
        <v>14431.282124095485</v>
      </c>
      <c r="U61" s="1">
        <v>25791.439307004268</v>
      </c>
      <c r="V61" s="1">
        <v>15364.813662999246</v>
      </c>
      <c r="W61" s="1">
        <v>17384.721413969874</v>
      </c>
      <c r="X61" s="1">
        <f t="shared" si="2"/>
        <v>2055</v>
      </c>
      <c r="Y61" s="1">
        <v>13575.215861344408</v>
      </c>
      <c r="Z61" s="1">
        <v>24259.471106993631</v>
      </c>
      <c r="AA61" s="1">
        <v>14450.68436486282</v>
      </c>
      <c r="AB61" s="1">
        <v>17377.204917727089</v>
      </c>
      <c r="AC61" s="1">
        <f t="shared" si="3"/>
        <v>2055</v>
      </c>
      <c r="AD61" s="1">
        <v>16826.552348135396</v>
      </c>
      <c r="AE61" s="1">
        <v>30402.340686342803</v>
      </c>
      <c r="AF61" s="1">
        <v>18253.118559772898</v>
      </c>
      <c r="AG61" s="1">
        <v>17310.258137402237</v>
      </c>
      <c r="AH61" s="1">
        <v>15985.450653373588</v>
      </c>
      <c r="AI61" s="1">
        <v>28895.948644322627</v>
      </c>
      <c r="AJ61" s="1">
        <v>17353.884843798645</v>
      </c>
      <c r="AK61" s="1">
        <v>17315.417963329266</v>
      </c>
      <c r="AL61" s="1">
        <f t="shared" si="4"/>
        <v>9999</v>
      </c>
      <c r="AM61" s="1">
        <v>15133.705486670258</v>
      </c>
      <c r="AN61" s="1">
        <v>27368.89127768149</v>
      </c>
      <c r="AO61" s="1">
        <v>16441.692218499327</v>
      </c>
      <c r="AP61" s="1">
        <v>17308.195330529485</v>
      </c>
      <c r="AQ61" s="1">
        <f t="shared" si="5"/>
        <v>9999</v>
      </c>
      <c r="AR61" s="1">
        <v>14273.112695104197</v>
      </c>
      <c r="AS61" s="1">
        <v>25824.385276515553</v>
      </c>
      <c r="AT61" s="1">
        <v>15518.459878771133</v>
      </c>
      <c r="AU61" s="1">
        <v>17288.615892669808</v>
      </c>
      <c r="AV61" s="1">
        <f t="shared" si="6"/>
        <v>9999</v>
      </c>
      <c r="AW61" s="1">
        <v>13405.476519211848</v>
      </c>
      <c r="AX61" s="1">
        <v>24265.669330822566</v>
      </c>
      <c r="AY61" s="1">
        <v>14586.122872671893</v>
      </c>
      <c r="AZ61" s="1">
        <v>17256.726104790017</v>
      </c>
      <c r="BA61" s="1">
        <f t="shared" si="7"/>
        <v>9999</v>
      </c>
    </row>
    <row r="62" spans="1:53" x14ac:dyDescent="0.3">
      <c r="A62">
        <f t="shared" si="8"/>
        <v>2056</v>
      </c>
      <c r="B62" s="1"/>
      <c r="C62" s="1"/>
      <c r="D62" s="1"/>
      <c r="E62" s="1">
        <f>0.8*SUMPRODUCT(economy!B102:D102,economy!K102:M102)/SUM(economy!B102:D102)</f>
        <v>14081.17859784264</v>
      </c>
      <c r="F62" s="1"/>
      <c r="G62" s="1"/>
      <c r="H62" s="1"/>
      <c r="I62" s="1">
        <v>17605.628418337783</v>
      </c>
      <c r="J62" s="1"/>
      <c r="K62" s="1"/>
      <c r="L62" s="1"/>
      <c r="M62" s="1">
        <v>17635.051647769655</v>
      </c>
      <c r="N62" s="1">
        <f t="shared" si="0"/>
        <v>2056</v>
      </c>
      <c r="O62" s="1">
        <v>15289.844475190426</v>
      </c>
      <c r="P62" s="1">
        <v>27538.772689739715</v>
      </c>
      <c r="Q62" s="1">
        <v>16589.817927687294</v>
      </c>
      <c r="R62" s="1">
        <v>17653.042727195163</v>
      </c>
      <c r="S62" s="1">
        <f t="shared" si="1"/>
        <v>2056</v>
      </c>
      <c r="T62" s="1">
        <v>14444.268654162403</v>
      </c>
      <c r="U62" s="1">
        <v>26013.012173145267</v>
      </c>
      <c r="V62" s="1">
        <v>15668.734845533076</v>
      </c>
      <c r="W62" s="1">
        <v>17659.469105043281</v>
      </c>
      <c r="X62" s="1">
        <f t="shared" si="2"/>
        <v>2056</v>
      </c>
      <c r="Y62" s="1">
        <v>13589.262183058991</v>
      </c>
      <c r="Z62" s="1">
        <v>24470.737291733272</v>
      </c>
      <c r="AA62" s="1">
        <v>14738.008234373898</v>
      </c>
      <c r="AB62" s="1">
        <v>17654.203998724592</v>
      </c>
      <c r="AC62" s="1">
        <f t="shared" si="3"/>
        <v>2056</v>
      </c>
      <c r="AD62" s="1">
        <v>16858.558396840919</v>
      </c>
      <c r="AE62" s="1">
        <v>30678.249140360338</v>
      </c>
      <c r="AF62" s="1">
        <v>18616.029642407178</v>
      </c>
      <c r="AG62" s="1">
        <v>17597.45368134027</v>
      </c>
      <c r="AH62" s="1">
        <v>16017.70067305971</v>
      </c>
      <c r="AI62" s="1">
        <v>29162.200667953271</v>
      </c>
      <c r="AJ62" s="1">
        <v>17701.612340838525</v>
      </c>
      <c r="AK62" s="1">
        <v>17605.182294955652</v>
      </c>
      <c r="AL62" s="1">
        <f t="shared" si="4"/>
        <v>9999</v>
      </c>
      <c r="AM62" s="1">
        <v>15165.77414577628</v>
      </c>
      <c r="AN62" s="1">
        <v>27624.51010319484</v>
      </c>
      <c r="AO62" s="1">
        <v>16773.479300992145</v>
      </c>
      <c r="AP62" s="1">
        <v>17600.051551133347</v>
      </c>
      <c r="AQ62" s="1">
        <f t="shared" si="5"/>
        <v>9999</v>
      </c>
      <c r="AR62" s="1">
        <v>14304.615519840789</v>
      </c>
      <c r="AS62" s="1">
        <v>26068.486015810271</v>
      </c>
      <c r="AT62" s="1">
        <v>15833.623730411535</v>
      </c>
      <c r="AU62" s="1">
        <v>17582.089986787378</v>
      </c>
      <c r="AV62" s="1">
        <f t="shared" si="6"/>
        <v>9999</v>
      </c>
      <c r="AW62" s="1">
        <v>13436.071311615668</v>
      </c>
      <c r="AX62" s="1">
        <v>24497.46212837267</v>
      </c>
      <c r="AY62" s="1">
        <v>14884.056952573694</v>
      </c>
      <c r="AZ62" s="1">
        <v>17551.35011437146</v>
      </c>
      <c r="BA62" s="1">
        <f t="shared" si="7"/>
        <v>9999</v>
      </c>
    </row>
    <row r="63" spans="1:53" x14ac:dyDescent="0.3">
      <c r="A63">
        <f t="shared" si="8"/>
        <v>2057</v>
      </c>
      <c r="B63" s="1"/>
      <c r="C63" s="1"/>
      <c r="D63" s="1"/>
      <c r="E63" s="1">
        <f>0.8*SUMPRODUCT(economy!B103:D103,economy!K103:M103)/SUM(economy!B103:D103)</f>
        <v>14294.574792553172</v>
      </c>
      <c r="F63" s="1"/>
      <c r="G63" s="1"/>
      <c r="H63" s="1"/>
      <c r="I63" s="1">
        <v>17872.112504147375</v>
      </c>
      <c r="J63" s="1"/>
      <c r="K63" s="1"/>
      <c r="L63" s="1"/>
      <c r="M63" s="1">
        <v>17904.691453411961</v>
      </c>
      <c r="N63" s="1">
        <f t="shared" si="0"/>
        <v>2057</v>
      </c>
      <c r="O63" s="1">
        <v>15297.393340239438</v>
      </c>
      <c r="P63" s="1">
        <v>27763.315224067697</v>
      </c>
      <c r="Q63" s="1">
        <v>16910.660224720505</v>
      </c>
      <c r="R63" s="1">
        <v>17925.613186297251</v>
      </c>
      <c r="S63" s="1">
        <f t="shared" si="1"/>
        <v>2057</v>
      </c>
      <c r="T63" s="1">
        <v>14453.508463063174</v>
      </c>
      <c r="U63" s="1">
        <v>26228.391394153179</v>
      </c>
      <c r="V63" s="1">
        <v>15973.470064499021</v>
      </c>
      <c r="W63" s="1">
        <v>17934.731215394288</v>
      </c>
      <c r="X63" s="1">
        <f t="shared" si="2"/>
        <v>2057</v>
      </c>
      <c r="Y63" s="1">
        <v>13599.879782166909</v>
      </c>
      <c r="Z63" s="1">
        <v>24676.356288842115</v>
      </c>
      <c r="AA63" s="1">
        <v>15026.217197681792</v>
      </c>
      <c r="AB63" s="1">
        <v>17931.904818530504</v>
      </c>
      <c r="AC63" s="1">
        <f t="shared" si="3"/>
        <v>2057</v>
      </c>
      <c r="AD63" s="1">
        <v>16885.496649766308</v>
      </c>
      <c r="AE63" s="1">
        <v>30945.069881607211</v>
      </c>
      <c r="AF63" s="1">
        <v>18978.418472257632</v>
      </c>
      <c r="AG63" s="1">
        <v>17884.466213919804</v>
      </c>
      <c r="AH63" s="1">
        <v>16045.424666704734</v>
      </c>
      <c r="AI63" s="1">
        <v>29420.40521789285</v>
      </c>
      <c r="AJ63" s="1">
        <v>18049.26795512937</v>
      </c>
      <c r="AK63" s="1">
        <v>17895.192168511232</v>
      </c>
      <c r="AL63" s="1">
        <f t="shared" si="4"/>
        <v>2057</v>
      </c>
      <c r="AM63" s="1">
        <v>15193.803797206496</v>
      </c>
      <c r="AN63" s="1">
        <v>27873.012554134562</v>
      </c>
      <c r="AO63" s="1">
        <v>17105.564501447156</v>
      </c>
      <c r="AP63" s="1">
        <v>17892.538836495663</v>
      </c>
      <c r="AQ63" s="1">
        <f t="shared" si="5"/>
        <v>2057</v>
      </c>
      <c r="AR63" s="1">
        <v>14332.515934758227</v>
      </c>
      <c r="AS63" s="1">
        <v>26306.300613840831</v>
      </c>
      <c r="AT63" s="1">
        <v>16149.381429208855</v>
      </c>
      <c r="AU63" s="1">
        <v>17876.538025675025</v>
      </c>
      <c r="AV63" s="1">
        <f t="shared" si="6"/>
        <v>2057</v>
      </c>
      <c r="AW63" s="1">
        <v>13463.454418114314</v>
      </c>
      <c r="AX63" s="1">
        <v>24723.706869351685</v>
      </c>
      <c r="AY63" s="1">
        <v>15182.812756701423</v>
      </c>
      <c r="AZ63" s="1">
        <v>17847.249187459489</v>
      </c>
      <c r="BA63" s="1">
        <f t="shared" si="7"/>
        <v>9999</v>
      </c>
    </row>
    <row r="64" spans="1:53" x14ac:dyDescent="0.3">
      <c r="A64">
        <f t="shared" si="8"/>
        <v>2058</v>
      </c>
      <c r="B64" s="1"/>
      <c r="C64" s="1"/>
      <c r="D64" s="1"/>
      <c r="E64" s="1">
        <f>0.8*SUMPRODUCT(economy!B104:D104,economy!K104:M104)/SUM(economy!B104:D104)</f>
        <v>14507.911642979183</v>
      </c>
      <c r="F64" s="1"/>
      <c r="G64" s="1"/>
      <c r="H64" s="1"/>
      <c r="I64" s="1">
        <v>18138.393250595029</v>
      </c>
      <c r="J64" s="1"/>
      <c r="K64" s="1"/>
      <c r="L64" s="1"/>
      <c r="M64" s="1">
        <v>18174.329518626972</v>
      </c>
      <c r="N64" s="1">
        <f t="shared" si="0"/>
        <v>2058</v>
      </c>
      <c r="O64" s="1">
        <v>15300.886583011616</v>
      </c>
      <c r="P64" s="1">
        <v>27980.997492928229</v>
      </c>
      <c r="Q64" s="1">
        <v>17232.129564920393</v>
      </c>
      <c r="R64" s="1">
        <v>18198.381898370521</v>
      </c>
      <c r="S64" s="1">
        <f t="shared" si="1"/>
        <v>2058</v>
      </c>
      <c r="T64" s="1">
        <v>14459.020238570538</v>
      </c>
      <c r="U64" s="1">
        <v>26437.485796770776</v>
      </c>
      <c r="V64" s="1">
        <v>16278.930305865126</v>
      </c>
      <c r="W64" s="1">
        <v>18210.388998025406</v>
      </c>
      <c r="X64" s="1">
        <f t="shared" si="2"/>
        <v>2058</v>
      </c>
      <c r="Y64" s="1">
        <v>13607.086018198173</v>
      </c>
      <c r="Z64" s="1">
        <v>24876.244531390166</v>
      </c>
      <c r="AA64" s="1">
        <v>15315.231595473053</v>
      </c>
      <c r="AB64" s="1">
        <v>18210.195149336694</v>
      </c>
      <c r="AC64" s="1">
        <f t="shared" si="3"/>
        <v>2058</v>
      </c>
      <c r="AD64" s="1">
        <v>16907.19616908571</v>
      </c>
      <c r="AE64" s="1">
        <v>31202.311928810377</v>
      </c>
      <c r="AF64" s="1">
        <v>19339.891841927099</v>
      </c>
      <c r="AG64" s="1">
        <v>18170.920243453264</v>
      </c>
      <c r="AH64" s="1">
        <v>16068.488335706961</v>
      </c>
      <c r="AI64" s="1">
        <v>29670.155923171122</v>
      </c>
      <c r="AJ64" s="1">
        <v>18396.52654458797</v>
      </c>
      <c r="AK64" s="1">
        <v>18185.122885165947</v>
      </c>
      <c r="AL64" s="1">
        <f t="shared" si="4"/>
        <v>2058</v>
      </c>
      <c r="AM64" s="1">
        <v>15217.69123517964</v>
      </c>
      <c r="AN64" s="1">
        <v>28114.065156818848</v>
      </c>
      <c r="AO64" s="1">
        <v>17437.681442090296</v>
      </c>
      <c r="AP64" s="1">
        <v>18185.378442929174</v>
      </c>
      <c r="AQ64" s="1">
        <f t="shared" si="5"/>
        <v>2058</v>
      </c>
      <c r="AR64" s="1">
        <v>14356.736724092576</v>
      </c>
      <c r="AS64" s="1">
        <v>26537.557704098042</v>
      </c>
      <c r="AT64" s="1">
        <v>16465.51677843184</v>
      </c>
      <c r="AU64" s="1">
        <v>18171.722404642183</v>
      </c>
      <c r="AV64" s="1">
        <f t="shared" si="6"/>
        <v>2058</v>
      </c>
      <c r="AW64" s="1">
        <v>13487.569983656833</v>
      </c>
      <c r="AX64" s="1">
        <v>24944.184488785435</v>
      </c>
      <c r="AY64" s="1">
        <v>15482.216450505521</v>
      </c>
      <c r="AZ64" s="1">
        <v>18144.222131592989</v>
      </c>
      <c r="BA64" s="1">
        <f t="shared" si="7"/>
        <v>2058</v>
      </c>
    </row>
    <row r="65" spans="1:53" x14ac:dyDescent="0.3">
      <c r="A65">
        <f t="shared" si="8"/>
        <v>2059</v>
      </c>
      <c r="B65" s="1"/>
      <c r="C65" s="1"/>
      <c r="D65" s="1"/>
      <c r="E65" s="1">
        <f>0.8*SUMPRODUCT(economy!B105:D105,economy!K105:M105)/SUM(economy!B105:D105)</f>
        <v>14721.086048257826</v>
      </c>
      <c r="F65" s="1"/>
      <c r="G65" s="1"/>
      <c r="H65" s="1"/>
      <c r="I65" s="1">
        <v>18404.33263891251</v>
      </c>
      <c r="J65" s="1"/>
      <c r="K65" s="1"/>
      <c r="L65" s="1"/>
      <c r="M65" s="1">
        <v>18443.833700474399</v>
      </c>
      <c r="N65" s="1">
        <f t="shared" si="0"/>
        <v>2059</v>
      </c>
      <c r="O65" s="1">
        <v>15300.347025786195</v>
      </c>
      <c r="P65" s="1">
        <v>28191.725916716328</v>
      </c>
      <c r="Q65" s="1">
        <v>17554.126746795846</v>
      </c>
      <c r="R65" s="1">
        <v>18471.222818756014</v>
      </c>
      <c r="S65" s="1">
        <f t="shared" si="1"/>
        <v>2059</v>
      </c>
      <c r="T65" s="1">
        <v>14460.824940950357</v>
      </c>
      <c r="U65" s="1">
        <v>26640.208852619431</v>
      </c>
      <c r="V65" s="1">
        <v>16585.026123827902</v>
      </c>
      <c r="W65" s="1">
        <v>18486.322697280746</v>
      </c>
      <c r="X65" s="1">
        <f t="shared" si="2"/>
        <v>2059</v>
      </c>
      <c r="Y65" s="1">
        <v>13610.900186805447</v>
      </c>
      <c r="Z65" s="1">
        <v>25070.322529491688</v>
      </c>
      <c r="AA65" s="1">
        <v>15604.971323248981</v>
      </c>
      <c r="AB65" s="1">
        <v>18488.961678750715</v>
      </c>
      <c r="AC65" s="1">
        <f t="shared" si="3"/>
        <v>2059</v>
      </c>
      <c r="AD65" s="1">
        <v>16923.475671804048</v>
      </c>
      <c r="AE65" s="1">
        <v>31449.45828698908</v>
      </c>
      <c r="AF65" s="1">
        <v>19700.026411339633</v>
      </c>
      <c r="AG65" s="1">
        <v>18456.4106952982</v>
      </c>
      <c r="AH65" s="1">
        <v>16086.74916723943</v>
      </c>
      <c r="AI65" s="1">
        <v>29911.025868654458</v>
      </c>
      <c r="AJ65" s="1">
        <v>18743.038599035543</v>
      </c>
      <c r="AK65" s="1">
        <v>18474.624528759203</v>
      </c>
      <c r="AL65" s="1">
        <f t="shared" si="4"/>
        <v>2059</v>
      </c>
      <c r="AM65" s="1">
        <v>15237.326871180168</v>
      </c>
      <c r="AN65" s="1">
        <v>28347.318573161941</v>
      </c>
      <c r="AO65" s="1">
        <v>17769.544328380547</v>
      </c>
      <c r="AP65" s="1">
        <v>18478.27038667196</v>
      </c>
      <c r="AQ65" s="1">
        <f t="shared" si="5"/>
        <v>2059</v>
      </c>
      <c r="AR65" s="1">
        <v>14377.195836467181</v>
      </c>
      <c r="AS65" s="1">
        <v>26761.973992864783</v>
      </c>
      <c r="AT65" s="1">
        <v>16781.798357184027</v>
      </c>
      <c r="AU65" s="1">
        <v>18467.387857484959</v>
      </c>
      <c r="AV65" s="1">
        <f t="shared" si="6"/>
        <v>2059</v>
      </c>
      <c r="AW65" s="1">
        <v>13508.358600173004</v>
      </c>
      <c r="AX65" s="1">
        <v>25158.667246294761</v>
      </c>
      <c r="AY65" s="1">
        <v>15782.082471462039</v>
      </c>
      <c r="AZ65" s="1">
        <v>18442.053270580152</v>
      </c>
      <c r="BA65" s="1">
        <f t="shared" si="7"/>
        <v>2059</v>
      </c>
    </row>
    <row r="66" spans="1:53" x14ac:dyDescent="0.3">
      <c r="A66">
        <f t="shared" si="8"/>
        <v>2060</v>
      </c>
      <c r="B66" s="1"/>
      <c r="C66" s="1"/>
      <c r="D66" s="1"/>
      <c r="E66" s="1">
        <f>0.8*SUMPRODUCT(economy!B106:D106,economy!K106:M106)/SUM(economy!B106:D106)</f>
        <v>14933.994575483572</v>
      </c>
      <c r="F66" s="1"/>
      <c r="G66" s="1"/>
      <c r="H66" s="1"/>
      <c r="I66" s="1">
        <v>18669.792183490885</v>
      </c>
      <c r="J66" s="1"/>
      <c r="K66" s="1"/>
      <c r="L66" s="1"/>
      <c r="M66" s="1">
        <v>18713.071233949708</v>
      </c>
      <c r="N66" s="1">
        <f t="shared" si="0"/>
        <v>2060</v>
      </c>
      <c r="O66" s="1">
        <v>15295.800143800483</v>
      </c>
      <c r="P66" s="1">
        <v>28395.412295006692</v>
      </c>
      <c r="Q66" s="1">
        <v>17876.552231754402</v>
      </c>
      <c r="R66" s="1">
        <v>18744.009146072935</v>
      </c>
      <c r="S66" s="1">
        <f t="shared" si="1"/>
        <v>2060</v>
      </c>
      <c r="T66" s="1">
        <v>14458.945810083342</v>
      </c>
      <c r="U66" s="1">
        <v>26836.478771401788</v>
      </c>
      <c r="V66" s="1">
        <v>16891.667690714286</v>
      </c>
      <c r="W66" s="1">
        <v>18762.411687754317</v>
      </c>
      <c r="X66" s="1">
        <f t="shared" si="2"/>
        <v>2060</v>
      </c>
      <c r="Y66" s="1">
        <v>13611.343526714572</v>
      </c>
      <c r="Z66" s="1">
        <v>25258.514949129691</v>
      </c>
      <c r="AA66" s="1">
        <v>15895.355869687002</v>
      </c>
      <c r="AB66" s="1">
        <v>18768.090134064303</v>
      </c>
      <c r="AC66" s="1">
        <f t="shared" si="3"/>
        <v>2060</v>
      </c>
      <c r="AD66" s="1">
        <v>16934.143396030013</v>
      </c>
      <c r="AE66" s="1">
        <v>31685.965075069173</v>
      </c>
      <c r="AF66" s="1">
        <v>20058.366946242269</v>
      </c>
      <c r="AG66" s="1">
        <v>18740.501334687073</v>
      </c>
      <c r="AH66" s="1">
        <v>16100.056299073101</v>
      </c>
      <c r="AI66" s="1">
        <v>30142.566848363596</v>
      </c>
      <c r="AJ66" s="1">
        <v>19088.428791302944</v>
      </c>
      <c r="AK66" s="1">
        <v>18763.320595936013</v>
      </c>
      <c r="AL66" s="1">
        <f t="shared" si="4"/>
        <v>2060</v>
      </c>
      <c r="AM66" s="1">
        <v>15252.59460618983</v>
      </c>
      <c r="AN66" s="1">
        <v>28572.406977686049</v>
      </c>
      <c r="AO66" s="1">
        <v>18100.846778364077</v>
      </c>
      <c r="AP66" s="1">
        <v>18770.892274318674</v>
      </c>
      <c r="AQ66" s="1">
        <f t="shared" si="5"/>
        <v>2060</v>
      </c>
      <c r="AR66" s="1">
        <v>14393.806269745895</v>
      </c>
      <c r="AS66" s="1">
        <v>26979.253752257391</v>
      </c>
      <c r="AT66" s="1">
        <v>17097.978592299816</v>
      </c>
      <c r="AU66" s="1">
        <v>18763.260475873412</v>
      </c>
      <c r="AV66" s="1">
        <f t="shared" si="6"/>
        <v>2060</v>
      </c>
      <c r="AW66" s="1">
        <v>13525.75720646327</v>
      </c>
      <c r="AX66" s="1">
        <v>25366.91832365116</v>
      </c>
      <c r="AY66" s="1">
        <v>16082.212807915865</v>
      </c>
      <c r="AZ66" s="1">
        <v>18740.511638121639</v>
      </c>
      <c r="BA66" s="1">
        <f t="shared" si="7"/>
        <v>2060</v>
      </c>
    </row>
    <row r="67" spans="1:53" x14ac:dyDescent="0.3">
      <c r="A67">
        <f t="shared" si="8"/>
        <v>2061</v>
      </c>
      <c r="B67" s="1"/>
      <c r="C67" s="1"/>
      <c r="D67" s="1"/>
      <c r="E67" s="1">
        <f>0.8*SUMPRODUCT(economy!B107:D107,economy!K107:M107)/SUM(economy!B107:D107)</f>
        <v>15146.533548595999</v>
      </c>
      <c r="F67" s="1"/>
      <c r="G67" s="1"/>
      <c r="H67" s="1"/>
      <c r="I67" s="1">
        <v>18934.633116619974</v>
      </c>
      <c r="J67" s="1"/>
      <c r="K67" s="1"/>
      <c r="L67" s="1"/>
      <c r="M67" s="1">
        <v>18981.908902062518</v>
      </c>
      <c r="N67" s="1">
        <f t="shared" si="0"/>
        <v>2061</v>
      </c>
      <c r="O67" s="1">
        <v>15287.27406512486</v>
      </c>
      <c r="P67" s="1">
        <v>28591.973907551645</v>
      </c>
      <c r="Q67" s="1">
        <v>18199.30621058559</v>
      </c>
      <c r="R67" s="1">
        <v>19016.613477560084</v>
      </c>
      <c r="S67" s="1">
        <f t="shared" si="1"/>
        <v>2061</v>
      </c>
      <c r="T67" s="1">
        <v>14453.408367296881</v>
      </c>
      <c r="U67" s="1">
        <v>27026.218588758704</v>
      </c>
      <c r="V67" s="1">
        <v>17198.764850513187</v>
      </c>
      <c r="W67" s="1">
        <v>19038.534614945467</v>
      </c>
      <c r="X67" s="1">
        <f t="shared" si="2"/>
        <v>2061</v>
      </c>
      <c r="Y67" s="1">
        <v>13608.439222412353</v>
      </c>
      <c r="Z67" s="1">
        <v>25440.750686972828</v>
      </c>
      <c r="AA67" s="1">
        <v>16186.304358479989</v>
      </c>
      <c r="AB67" s="1">
        <v>19047.46540840813</v>
      </c>
      <c r="AC67" s="1">
        <f t="shared" si="3"/>
        <v>2061</v>
      </c>
      <c r="AD67" s="1">
        <v>16938.997028613478</v>
      </c>
      <c r="AE67" s="1">
        <v>31911.260755145817</v>
      </c>
      <c r="AF67" s="1">
        <v>20414.424552577184</v>
      </c>
      <c r="AG67" s="1">
        <v>19022.723198501357</v>
      </c>
      <c r="AH67" s="1">
        <v>16108.250428514793</v>
      </c>
      <c r="AI67" s="1">
        <v>30364.308689305628</v>
      </c>
      <c r="AJ67" s="1">
        <v>19432.294516670849</v>
      </c>
      <c r="AK67" s="1">
        <v>19050.806623725199</v>
      </c>
      <c r="AL67" s="1">
        <f t="shared" si="4"/>
        <v>2061</v>
      </c>
      <c r="AM67" s="1">
        <v>15263.371734126875</v>
      </c>
      <c r="AN67" s="1">
        <v>28788.947482373242</v>
      </c>
      <c r="AO67" s="1">
        <v>18431.260636992251</v>
      </c>
      <c r="AP67" s="1">
        <v>19062.898123516308</v>
      </c>
      <c r="AQ67" s="1">
        <f t="shared" si="5"/>
        <v>2061</v>
      </c>
      <c r="AR67" s="1">
        <v>14406.475977627942</v>
      </c>
      <c r="AS67" s="1">
        <v>27189.088345004031</v>
      </c>
      <c r="AT67" s="1">
        <v>17413.792814675795</v>
      </c>
      <c r="AU67" s="1">
        <v>19059.046715173561</v>
      </c>
      <c r="AV67" s="1">
        <f t="shared" si="6"/>
        <v>2061</v>
      </c>
      <c r="AW67" s="1">
        <v>13539.699003035401</v>
      </c>
      <c r="AX67" s="1">
        <v>25568.691442947122</v>
      </c>
      <c r="AY67" s="1">
        <v>16382.396263615323</v>
      </c>
      <c r="AZ67" s="1">
        <v>19039.350156516815</v>
      </c>
      <c r="BA67" s="1">
        <f t="shared" si="7"/>
        <v>2061</v>
      </c>
    </row>
    <row r="68" spans="1:53" x14ac:dyDescent="0.3">
      <c r="A68">
        <f t="shared" si="8"/>
        <v>2062</v>
      </c>
      <c r="B68" s="1"/>
      <c r="C68" s="1"/>
      <c r="D68" s="1"/>
      <c r="E68" s="1">
        <f>0.8*SUMPRODUCT(economy!B108:D108,economy!K108:M108)/SUM(economy!B108:D108)</f>
        <v>15358.599153008019</v>
      </c>
      <c r="F68" s="1"/>
      <c r="G68" s="1"/>
      <c r="H68" s="1"/>
      <c r="I68" s="1">
        <v>19198.716573763282</v>
      </c>
      <c r="J68" s="1"/>
      <c r="K68" s="1"/>
      <c r="L68" s="1"/>
      <c r="M68" s="1">
        <v>19250.213206809003</v>
      </c>
      <c r="N68" s="1">
        <f t="shared" si="0"/>
        <v>2062</v>
      </c>
      <c r="O68" s="1">
        <v>15274.799564157298</v>
      </c>
      <c r="P68" s="1">
        <v>28781.333607896326</v>
      </c>
      <c r="Q68" s="1">
        <v>18522.288673373088</v>
      </c>
      <c r="R68" s="1">
        <v>19288.907965611947</v>
      </c>
      <c r="S68" s="1">
        <f t="shared" si="1"/>
        <v>2062</v>
      </c>
      <c r="T68" s="1">
        <v>14444.240411924302</v>
      </c>
      <c r="U68" s="1">
        <v>27209.356248321685</v>
      </c>
      <c r="V68" s="1">
        <v>17506.22717577338</v>
      </c>
      <c r="W68" s="1">
        <v>19314.569537350002</v>
      </c>
      <c r="X68" s="1">
        <f t="shared" si="2"/>
        <v>2062</v>
      </c>
      <c r="Y68" s="1">
        <v>13602.212402565941</v>
      </c>
      <c r="Z68" s="1">
        <v>25616.962940766596</v>
      </c>
      <c r="AA68" s="1">
        <v>16477.735593429054</v>
      </c>
      <c r="AB68" s="1">
        <v>19326.97168852355</v>
      </c>
      <c r="AC68" s="1">
        <f t="shared" si="3"/>
        <v>2062</v>
      </c>
      <c r="AD68" s="1">
        <v>16937.823701634137</v>
      </c>
      <c r="AE68" s="1">
        <v>32124.74548202955</v>
      </c>
      <c r="AF68" s="1">
        <v>20767.67492065344</v>
      </c>
      <c r="AG68" s="1">
        <v>19302.573050784758</v>
      </c>
      <c r="AH68" s="1">
        <v>16111.163770804142</v>
      </c>
      <c r="AI68" s="1">
        <v>30575.758659112711</v>
      </c>
      <c r="AJ68" s="1">
        <v>19774.204430217258</v>
      </c>
      <c r="AK68" s="1">
        <v>19336.648825321969</v>
      </c>
      <c r="AL68" s="1">
        <f t="shared" si="4"/>
        <v>2062</v>
      </c>
      <c r="AM68" s="1">
        <v>15269.528880221438</v>
      </c>
      <c r="AN68" s="1">
        <v>28996.539618628412</v>
      </c>
      <c r="AO68" s="1">
        <v>18760.434781793338</v>
      </c>
      <c r="AP68" s="1">
        <v>19353.917181563491</v>
      </c>
      <c r="AQ68" s="1">
        <f t="shared" si="5"/>
        <v>2062</v>
      </c>
      <c r="AR68" s="1">
        <v>14415.107800518796</v>
      </c>
      <c r="AS68" s="1">
        <v>27391.155787266562</v>
      </c>
      <c r="AT68" s="1">
        <v>17728.958304163167</v>
      </c>
      <c r="AU68" s="1">
        <v>19354.432391977323</v>
      </c>
      <c r="AV68" s="1">
        <f t="shared" si="6"/>
        <v>2062</v>
      </c>
      <c r="AW68" s="1">
        <v>13550.113383558422</v>
      </c>
      <c r="AX68" s="1">
        <v>25763.730509549492</v>
      </c>
      <c r="AY68" s="1">
        <v>16682.407710499025</v>
      </c>
      <c r="AZ68" s="1">
        <v>19338.30480397911</v>
      </c>
      <c r="BA68" s="1">
        <f t="shared" si="7"/>
        <v>2062</v>
      </c>
    </row>
    <row r="69" spans="1:53" x14ac:dyDescent="0.3">
      <c r="A69">
        <f t="shared" si="8"/>
        <v>2063</v>
      </c>
      <c r="B69" s="1"/>
      <c r="C69" s="1"/>
      <c r="D69" s="1"/>
      <c r="E69" s="1">
        <f>0.8*SUMPRODUCT(economy!B109:D109,economy!K109:M109)/SUM(economy!B109:D109)</f>
        <v>15570.087550307018</v>
      </c>
      <c r="F69" s="1"/>
      <c r="G69" s="1"/>
      <c r="H69" s="1"/>
      <c r="I69" s="1">
        <v>19461.903778915414</v>
      </c>
      <c r="J69" s="1"/>
      <c r="K69" s="1"/>
      <c r="L69" s="1"/>
      <c r="M69" s="1">
        <v>19517.85054063232</v>
      </c>
      <c r="N69" s="1">
        <f t="shared" si="0"/>
        <v>2063</v>
      </c>
      <c r="O69" s="1">
        <v>15258.410048805023</v>
      </c>
      <c r="P69" s="1">
        <v>28963.419909157325</v>
      </c>
      <c r="Q69" s="1">
        <v>18845.399482524739</v>
      </c>
      <c r="R69" s="1">
        <v>19560.76447514883</v>
      </c>
      <c r="S69" s="1">
        <f t="shared" si="1"/>
        <v>2063</v>
      </c>
      <c r="T69" s="1">
        <v>14431.472012627486</v>
      </c>
      <c r="U69" s="1">
        <v>27385.824677539626</v>
      </c>
      <c r="V69" s="1">
        <v>17813.964027599475</v>
      </c>
      <c r="W69" s="1">
        <v>19590.39406967011</v>
      </c>
      <c r="X69" s="1">
        <f t="shared" si="2"/>
        <v>2063</v>
      </c>
      <c r="Y69" s="1">
        <v>13592.69013418436</v>
      </c>
      <c r="Z69" s="1">
        <v>25787.089274911046</v>
      </c>
      <c r="AA69" s="1">
        <v>16769.568106560717</v>
      </c>
      <c r="AB69" s="1">
        <v>19606.492583876094</v>
      </c>
      <c r="AC69" s="1">
        <f t="shared" si="3"/>
        <v>2063</v>
      </c>
      <c r="AD69" s="1">
        <v>16930.400065647511</v>
      </c>
      <c r="AE69" s="1">
        <v>32325.790593220448</v>
      </c>
      <c r="AF69" s="1">
        <v>21117.556595097067</v>
      </c>
      <c r="AG69" s="1">
        <v>19579.511878797544</v>
      </c>
      <c r="AH69" s="1">
        <v>16108.620072615207</v>
      </c>
      <c r="AI69" s="1">
        <v>30776.400971864881</v>
      </c>
      <c r="AJ69" s="1">
        <v>20113.696993099162</v>
      </c>
      <c r="AK69" s="1">
        <v>19620.382746339015</v>
      </c>
      <c r="AL69" s="1">
        <f t="shared" si="4"/>
        <v>2063</v>
      </c>
      <c r="AM69" s="1">
        <v>15270.929978266387</v>
      </c>
      <c r="AN69" s="1">
        <v>29194.764886386965</v>
      </c>
      <c r="AO69" s="1">
        <v>19087.993927296331</v>
      </c>
      <c r="AP69" s="1">
        <v>19643.552750652634</v>
      </c>
      <c r="AQ69" s="1">
        <f t="shared" si="5"/>
        <v>2063</v>
      </c>
      <c r="AR69" s="1">
        <v>14419.599423355357</v>
      </c>
      <c r="AS69" s="1">
        <v>27585.12035633533</v>
      </c>
      <c r="AT69" s="1">
        <v>18043.173327827888</v>
      </c>
      <c r="AU69" s="1">
        <v>19649.081679402989</v>
      </c>
      <c r="AV69" s="1">
        <f t="shared" si="6"/>
        <v>2063</v>
      </c>
      <c r="AW69" s="1">
        <v>13556.925884700613</v>
      </c>
      <c r="AX69" s="1">
        <v>25951.769284353384</v>
      </c>
      <c r="AY69" s="1">
        <v>16982.007332743095</v>
      </c>
      <c r="AZ69" s="1">
        <v>19637.093774639008</v>
      </c>
      <c r="BA69" s="1">
        <f t="shared" si="7"/>
        <v>2063</v>
      </c>
    </row>
    <row r="70" spans="1:53" x14ac:dyDescent="0.3">
      <c r="A70">
        <f t="shared" si="8"/>
        <v>2064</v>
      </c>
      <c r="B70" s="1"/>
      <c r="C70" s="1"/>
      <c r="D70" s="1"/>
      <c r="E70" s="1">
        <f>0.8*SUMPRODUCT(economy!B110:D110,economy!K110:M110)/SUM(economy!B110:D110)</f>
        <v>15780.89499924847</v>
      </c>
      <c r="F70" s="1"/>
      <c r="G70" s="1"/>
      <c r="H70" s="1"/>
      <c r="I70" s="1">
        <v>19724.056229590926</v>
      </c>
      <c r="J70" s="1"/>
      <c r="K70" s="1"/>
      <c r="L70" s="1"/>
      <c r="M70" s="1">
        <v>19784.687357964744</v>
      </c>
      <c r="N70" s="1">
        <f t="shared" si="0"/>
        <v>2064</v>
      </c>
      <c r="O70" s="1">
        <v>15238.141541442727</v>
      </c>
      <c r="P70" s="1">
        <v>29138.167061553038</v>
      </c>
      <c r="Q70" s="1">
        <v>19168.538448606581</v>
      </c>
      <c r="R70" s="1">
        <v>19832.054741458636</v>
      </c>
      <c r="S70" s="1">
        <f t="shared" si="1"/>
        <v>2064</v>
      </c>
      <c r="T70" s="1">
        <v>14415.135493537575</v>
      </c>
      <c r="U70" s="1">
        <v>27555.561856893361</v>
      </c>
      <c r="V70" s="1">
        <v>18121.884618475258</v>
      </c>
      <c r="W70" s="1">
        <v>19865.885526823327</v>
      </c>
      <c r="X70" s="1">
        <f t="shared" si="2"/>
        <v>2064</v>
      </c>
      <c r="Y70" s="1">
        <v>13579.901412548696</v>
      </c>
      <c r="Z70" s="1">
        <v>25951.071680866946</v>
      </c>
      <c r="AA70" s="1">
        <v>17061.720209036008</v>
      </c>
      <c r="AB70" s="1">
        <v>19885.911256831616</v>
      </c>
      <c r="AC70" s="1">
        <f t="shared" si="3"/>
        <v>2064</v>
      </c>
      <c r="AD70" s="1">
        <v>16916.492447995137</v>
      </c>
      <c r="AE70" s="1">
        <v>32513.738260972979</v>
      </c>
      <c r="AF70" s="1">
        <v>21463.469288758541</v>
      </c>
      <c r="AG70" s="1">
        <v>19852.963448550381</v>
      </c>
      <c r="AH70" s="1">
        <v>16100.434686597495</v>
      </c>
      <c r="AI70" s="1">
        <v>30965.696407566891</v>
      </c>
      <c r="AJ70" s="1">
        <v>20450.279040360547</v>
      </c>
      <c r="AK70" s="1">
        <v>19901.511955395192</v>
      </c>
      <c r="AL70" s="1">
        <f t="shared" si="4"/>
        <v>2064</v>
      </c>
      <c r="AM70" s="1">
        <v>15267.432290886667</v>
      </c>
      <c r="AN70" s="1">
        <v>29383.186381169031</v>
      </c>
      <c r="AO70" s="1">
        <v>19413.53743669199</v>
      </c>
      <c r="AP70" s="1">
        <v>19931.381029673634</v>
      </c>
      <c r="AQ70" s="1">
        <f t="shared" si="5"/>
        <v>2064</v>
      </c>
      <c r="AR70" s="1">
        <v>14419.843363203612</v>
      </c>
      <c r="AS70" s="1">
        <v>27770.632250553459</v>
      </c>
      <c r="AT70" s="1">
        <v>18356.116177121094</v>
      </c>
      <c r="AU70" s="1">
        <v>19942.636107075286</v>
      </c>
      <c r="AV70" s="1">
        <f t="shared" si="6"/>
        <v>2064</v>
      </c>
      <c r="AW70" s="1">
        <v>13560.05815621219</v>
      </c>
      <c r="AX70" s="1">
        <v>26132.531090208286</v>
      </c>
      <c r="AY70" s="1">
        <v>17280.939865561373</v>
      </c>
      <c r="AZ70" s="1">
        <v>19935.416635906531</v>
      </c>
      <c r="BA70" s="1">
        <f t="shared" si="7"/>
        <v>2064</v>
      </c>
    </row>
    <row r="71" spans="1:53" x14ac:dyDescent="0.3">
      <c r="A71">
        <f t="shared" si="8"/>
        <v>2065</v>
      </c>
      <c r="B71" s="1"/>
      <c r="C71" s="1"/>
      <c r="D71" s="1"/>
      <c r="E71" s="1">
        <f>0.8*SUMPRODUCT(economy!B111:D111,economy!K111:M111)/SUM(economy!B111:D111)</f>
        <v>15990.917980490056</v>
      </c>
      <c r="F71" s="1"/>
      <c r="G71" s="1"/>
      <c r="H71" s="1"/>
      <c r="I71" s="1">
        <v>19985.035880995263</v>
      </c>
      <c r="J71" s="1"/>
      <c r="K71" s="1"/>
      <c r="L71" s="1"/>
      <c r="M71" s="1">
        <v>20050.590346445195</v>
      </c>
      <c r="N71" s="1">
        <f t="shared" ref="N71:N134" si="9">IF(M71&gt;$I71,$A71,9999)</f>
        <v>2065</v>
      </c>
      <c r="O71" s="1">
        <v>15214.032653757893</v>
      </c>
      <c r="P71" s="1">
        <v>29305.515121321005</v>
      </c>
      <c r="Q71" s="1">
        <v>19491.605408665775</v>
      </c>
      <c r="R71" s="1">
        <v>20102.650528146401</v>
      </c>
      <c r="S71" s="1">
        <f t="shared" ref="S71:S134" si="10">IF(R71&gt;$I71,$A71,9999)</f>
        <v>2065</v>
      </c>
      <c r="T71" s="1">
        <v>14395.26541528656</v>
      </c>
      <c r="U71" s="1">
        <v>27718.510882151462</v>
      </c>
      <c r="V71" s="1">
        <v>18429.898077641101</v>
      </c>
      <c r="W71" s="1">
        <v>20140.921068428033</v>
      </c>
      <c r="X71" s="1">
        <f t="shared" ref="X71:X134" si="11">IF(W71&gt;$I71,$A71,9999)</f>
        <v>2065</v>
      </c>
      <c r="Y71" s="1">
        <v>13563.877146952764</v>
      </c>
      <c r="Z71" s="1">
        <v>26108.856632065119</v>
      </c>
      <c r="AA71" s="1">
        <v>17354.110044617115</v>
      </c>
      <c r="AB71" s="1">
        <v>20165.110553612423</v>
      </c>
      <c r="AC71" s="1">
        <f t="shared" ref="AC71:AC134" si="12">IF(AB71&gt;$I71,$A71,9999)</f>
        <v>2065</v>
      </c>
      <c r="AD71" s="1">
        <v>16895.857104857019</v>
      </c>
      <c r="AE71" s="1">
        <v>32687.901329628243</v>
      </c>
      <c r="AF71" s="1">
        <v>21804.77226110312</v>
      </c>
      <c r="AG71" s="1">
        <v>20122.312941016618</v>
      </c>
      <c r="AH71" s="1">
        <v>16086.414713164098</v>
      </c>
      <c r="AI71" s="1">
        <v>31143.082061848279</v>
      </c>
      <c r="AJ71" s="1">
        <v>20783.424384532365</v>
      </c>
      <c r="AK71" s="1">
        <v>20179.506784612604</v>
      </c>
      <c r="AL71" s="1">
        <f t="shared" ref="AL71:AL134" si="13">IF(AK71&gt;$I71,$A71,9999)</f>
        <v>2065</v>
      </c>
      <c r="AM71" s="1">
        <v>15258.886477164117</v>
      </c>
      <c r="AN71" s="1">
        <v>29561.348510659296</v>
      </c>
      <c r="AO71" s="1">
        <v>19736.63815038123</v>
      </c>
      <c r="AP71" s="1">
        <v>20216.949983751161</v>
      </c>
      <c r="AQ71" s="1">
        <f t="shared" ref="AQ71:AQ134" si="14">IF(AP71&gt;$I71,$A71,9999)</f>
        <v>2065</v>
      </c>
      <c r="AR71" s="1">
        <v>14415.726989580531</v>
      </c>
      <c r="AS71" s="1">
        <v>27947.327309363005</v>
      </c>
      <c r="AT71" s="1">
        <v>18667.44421029176</v>
      </c>
      <c r="AU71" s="1">
        <v>20234.71357359556</v>
      </c>
      <c r="AV71" s="1">
        <f t="shared" ref="AV71:AV134" si="15">IF(AU71&gt;$I71,$A71,9999)</f>
        <v>2065</v>
      </c>
      <c r="AW71" s="1">
        <v>13559.427953202736</v>
      </c>
      <c r="AX71" s="1">
        <v>26305.728557746494</v>
      </c>
      <c r="AY71" s="1">
        <v>17578.93383277105</v>
      </c>
      <c r="AZ71" s="1">
        <v>20232.953488497085</v>
      </c>
      <c r="BA71" s="1">
        <f t="shared" ref="BA71:BA134" si="16">IF(AZ71&gt;$I71,$A71,9999)</f>
        <v>2065</v>
      </c>
    </row>
    <row r="72" spans="1:53" x14ac:dyDescent="0.3">
      <c r="A72">
        <f t="shared" ref="A72:A135" si="17">1+A71</f>
        <v>2066</v>
      </c>
      <c r="B72" s="1"/>
      <c r="C72" s="1"/>
      <c r="D72" s="1"/>
      <c r="E72" s="1">
        <f>0.8*SUMPRODUCT(economy!B112:D112,economy!K112:M112)/SUM(economy!B112:D112)</f>
        <v>16200.053323313441</v>
      </c>
      <c r="F72" s="1"/>
      <c r="G72" s="1"/>
      <c r="H72" s="1"/>
      <c r="I72" s="1">
        <v>20244.705328934524</v>
      </c>
      <c r="J72" s="1"/>
      <c r="K72" s="1"/>
      <c r="L72" s="1"/>
      <c r="M72" s="1">
        <v>20315.426597409038</v>
      </c>
      <c r="N72" s="1">
        <f t="shared" si="9"/>
        <v>2066</v>
      </c>
      <c r="O72" s="1">
        <v>15186.1245556141</v>
      </c>
      <c r="P72" s="1">
        <v>29465.410010699623</v>
      </c>
      <c r="Q72" s="1">
        <v>19814.50030672675</v>
      </c>
      <c r="R72" s="1">
        <v>20372.42378482877</v>
      </c>
      <c r="S72" s="1">
        <f t="shared" si="10"/>
        <v>2066</v>
      </c>
      <c r="T72" s="1">
        <v>14371.898551020109</v>
      </c>
      <c r="U72" s="1">
        <v>27874.620019356538</v>
      </c>
      <c r="V72" s="1">
        <v>18737.913518751251</v>
      </c>
      <c r="W72" s="1">
        <v>20415.377843442366</v>
      </c>
      <c r="X72" s="1">
        <f t="shared" si="11"/>
        <v>2066</v>
      </c>
      <c r="Y72" s="1">
        <v>13544.65014231102</v>
      </c>
      <c r="Z72" s="1">
        <v>26260.395133024904</v>
      </c>
      <c r="AA72" s="1">
        <v>17646.655645454866</v>
      </c>
      <c r="AB72" s="1">
        <v>20443.973135749027</v>
      </c>
      <c r="AC72" s="1">
        <f t="shared" si="12"/>
        <v>2066</v>
      </c>
      <c r="AD72" s="1">
        <v>16868.240576059165</v>
      </c>
      <c r="AE72" s="1">
        <v>32847.563362870729</v>
      </c>
      <c r="AF72" s="1">
        <v>22140.782784093655</v>
      </c>
      <c r="AG72" s="1">
        <v>20386.905692595235</v>
      </c>
      <c r="AH72" s="1">
        <v>16066.359215983699</v>
      </c>
      <c r="AI72" s="1">
        <v>31307.971243536398</v>
      </c>
      <c r="AJ72" s="1">
        <v>21112.57247106859</v>
      </c>
      <c r="AK72" s="1">
        <v>20453.80313738951</v>
      </c>
      <c r="AL72" s="1">
        <f t="shared" si="13"/>
        <v>2066</v>
      </c>
      <c r="AM72" s="1">
        <v>15245.136712133966</v>
      </c>
      <c r="AN72" s="1">
        <v>29728.776813159231</v>
      </c>
      <c r="AO72" s="1">
        <v>20056.841242301773</v>
      </c>
      <c r="AP72" s="1">
        <v>20499.778254015549</v>
      </c>
      <c r="AQ72" s="1">
        <f t="shared" si="14"/>
        <v>2066</v>
      </c>
      <c r="AR72" s="1">
        <v>14407.13258057691</v>
      </c>
      <c r="AS72" s="1">
        <v>28114.826801895226</v>
      </c>
      <c r="AT72" s="1">
        <v>18976.792907216764</v>
      </c>
      <c r="AU72" s="1">
        <v>20524.907380270666</v>
      </c>
      <c r="AV72" s="1">
        <f t="shared" si="15"/>
        <v>2066</v>
      </c>
      <c r="AW72" s="1">
        <v>13554.949152647823</v>
      </c>
      <c r="AX72" s="1">
        <v>26471.063416200588</v>
      </c>
      <c r="AY72" s="1">
        <v>17875.700787693131</v>
      </c>
      <c r="AZ72" s="1">
        <v>20529.36413509848</v>
      </c>
      <c r="BA72" s="1">
        <f t="shared" si="16"/>
        <v>2066</v>
      </c>
    </row>
    <row r="73" spans="1:53" x14ac:dyDescent="0.3">
      <c r="A73">
        <f t="shared" si="17"/>
        <v>2067</v>
      </c>
      <c r="B73" s="1"/>
      <c r="C73" s="1"/>
      <c r="D73" s="1"/>
      <c r="E73" s="1">
        <f>0.8*SUMPRODUCT(economy!B113:D113,economy!K113:M113)/SUM(economy!B113:D113)</f>
        <v>16408.198333099375</v>
      </c>
      <c r="F73" s="1"/>
      <c r="G73" s="1"/>
      <c r="H73" s="1"/>
      <c r="I73" s="1">
        <v>20502.927991026889</v>
      </c>
      <c r="J73" s="1"/>
      <c r="K73" s="1"/>
      <c r="L73" s="1"/>
      <c r="M73" s="1">
        <v>20579.063775251503</v>
      </c>
      <c r="N73" s="1">
        <f t="shared" si="9"/>
        <v>2067</v>
      </c>
      <c r="O73" s="1">
        <v>15154.46093808228</v>
      </c>
      <c r="P73" s="1">
        <v>29617.803568698058</v>
      </c>
      <c r="Q73" s="1">
        <v>20137.123276146143</v>
      </c>
      <c r="R73" s="1">
        <v>20641.246804213002</v>
      </c>
      <c r="S73" s="1">
        <f t="shared" si="10"/>
        <v>2067</v>
      </c>
      <c r="T73" s="1">
        <v>14345.073857498533</v>
      </c>
      <c r="U73" s="1">
        <v>28023.842752269989</v>
      </c>
      <c r="V73" s="1">
        <v>19045.840109536857</v>
      </c>
      <c r="W73" s="1">
        <v>20689.133134634216</v>
      </c>
      <c r="X73" s="1">
        <f t="shared" si="11"/>
        <v>2067</v>
      </c>
      <c r="Y73" s="1">
        <v>13522.255076704972</v>
      </c>
      <c r="Z73" s="1">
        <v>26405.642762418738</v>
      </c>
      <c r="AA73" s="1">
        <v>17939.274989960406</v>
      </c>
      <c r="AB73" s="1">
        <v>20722.381611742429</v>
      </c>
      <c r="AC73" s="1">
        <f t="shared" si="12"/>
        <v>2067</v>
      </c>
      <c r="AD73" s="1">
        <v>16833.380151933965</v>
      </c>
      <c r="AE73" s="1">
        <v>32991.978926996737</v>
      </c>
      <c r="AF73" s="1">
        <v>22470.774721190071</v>
      </c>
      <c r="AG73" s="1">
        <v>20646.046065868726</v>
      </c>
      <c r="AH73" s="1">
        <v>16040.059517853304</v>
      </c>
      <c r="AI73" s="1">
        <v>31459.753538809044</v>
      </c>
      <c r="AJ73" s="1">
        <v>21437.127103541701</v>
      </c>
      <c r="AK73" s="1">
        <v>20723.801382697031</v>
      </c>
      <c r="AL73" s="1">
        <f t="shared" si="13"/>
        <v>2067</v>
      </c>
      <c r="AM73" s="1">
        <v>15226.020862831543</v>
      </c>
      <c r="AN73" s="1">
        <v>29884.977891016235</v>
      </c>
      <c r="AO73" s="1">
        <v>20373.663116241169</v>
      </c>
      <c r="AP73" s="1">
        <v>20779.354121504002</v>
      </c>
      <c r="AQ73" s="1">
        <f t="shared" si="14"/>
        <v>2067</v>
      </c>
      <c r="AR73" s="1">
        <v>14393.93741797268</v>
      </c>
      <c r="AS73" s="1">
        <v>28272.737293054553</v>
      </c>
      <c r="AT73" s="1">
        <v>19283.774944720866</v>
      </c>
      <c r="AU73" s="1">
        <v>20812.785295879985</v>
      </c>
      <c r="AV73" s="1">
        <f t="shared" si="15"/>
        <v>2067</v>
      </c>
      <c r="AW73" s="1">
        <v>13546.531796237614</v>
      </c>
      <c r="AX73" s="1">
        <v>26628.226335152409</v>
      </c>
      <c r="AY73" s="1">
        <v>18170.934562550236</v>
      </c>
      <c r="AZ73" s="1">
        <v>20824.287264368882</v>
      </c>
      <c r="BA73" s="1">
        <f t="shared" si="16"/>
        <v>2067</v>
      </c>
    </row>
    <row r="74" spans="1:53" x14ac:dyDescent="0.3">
      <c r="A74">
        <f t="shared" si="17"/>
        <v>2068</v>
      </c>
      <c r="B74" s="1"/>
      <c r="C74" s="1"/>
      <c r="D74" s="1"/>
      <c r="E74" s="1">
        <f>0.8*SUMPRODUCT(economy!B114:D114,economy!K114:M114)/SUM(economy!B114:D114)</f>
        <v>16615.250918658767</v>
      </c>
      <c r="F74" s="1"/>
      <c r="G74" s="1"/>
      <c r="H74" s="1"/>
      <c r="I74" s="1">
        <v>20759.568285787165</v>
      </c>
      <c r="J74" s="1"/>
      <c r="K74" s="1"/>
      <c r="L74" s="1"/>
      <c r="M74" s="1">
        <v>20841.370285271354</v>
      </c>
      <c r="N74" s="1">
        <f t="shared" si="9"/>
        <v>2068</v>
      </c>
      <c r="O74" s="1">
        <v>15119.087970808707</v>
      </c>
      <c r="P74" s="1">
        <v>29762.6535924216</v>
      </c>
      <c r="Q74" s="1">
        <v>20459.374723514233</v>
      </c>
      <c r="R74" s="1">
        <v>20908.992378203413</v>
      </c>
      <c r="S74" s="1">
        <f t="shared" si="10"/>
        <v>2068</v>
      </c>
      <c r="T74" s="1">
        <v>14314.83244140922</v>
      </c>
      <c r="U74" s="1">
        <v>28166.137822040473</v>
      </c>
      <c r="V74" s="1">
        <v>19353.587143201836</v>
      </c>
      <c r="W74" s="1">
        <v>20962.064502561407</v>
      </c>
      <c r="X74" s="1">
        <f t="shared" si="11"/>
        <v>2068</v>
      </c>
      <c r="Y74" s="1">
        <v>13496.728474953323</v>
      </c>
      <c r="Z74" s="1">
        <v>26544.55970985282</v>
      </c>
      <c r="AA74" s="1">
        <v>18231.886062524605</v>
      </c>
      <c r="AB74" s="1">
        <v>21000.218668651993</v>
      </c>
      <c r="AC74" s="1">
        <f t="shared" si="12"/>
        <v>2068</v>
      </c>
      <c r="AD74" s="1">
        <v>16791.00446175523</v>
      </c>
      <c r="AE74" s="1">
        <v>33120.374137625076</v>
      </c>
      <c r="AF74" s="1">
        <v>22793.977247815346</v>
      </c>
      <c r="AG74" s="1">
        <v>20898.996479250796</v>
      </c>
      <c r="AH74" s="1">
        <v>16007.299583810982</v>
      </c>
      <c r="AI74" s="1">
        <v>31597.795061641445</v>
      </c>
      <c r="AJ74" s="1">
        <v>21756.455258491689</v>
      </c>
      <c r="AK74" s="1">
        <v>20988.865357101684</v>
      </c>
      <c r="AL74" s="1">
        <f t="shared" si="13"/>
        <v>2068</v>
      </c>
      <c r="AM74" s="1">
        <v>15201.370725707424</v>
      </c>
      <c r="AN74" s="1">
        <v>30029.439472865775</v>
      </c>
      <c r="AO74" s="1">
        <v>20686.590355730139</v>
      </c>
      <c r="AP74" s="1">
        <v>21055.134540547762</v>
      </c>
      <c r="AQ74" s="1">
        <f t="shared" si="14"/>
        <v>2068</v>
      </c>
      <c r="AR74" s="1">
        <v>14376.013924637502</v>
      </c>
      <c r="AS74" s="1">
        <v>28420.650596559492</v>
      </c>
      <c r="AT74" s="1">
        <v>19587.979301406987</v>
      </c>
      <c r="AU74" s="1">
        <v>21097.88866332121</v>
      </c>
      <c r="AV74" s="1">
        <f t="shared" si="15"/>
        <v>2068</v>
      </c>
      <c r="AW74" s="1">
        <v>13534.082161750619</v>
      </c>
      <c r="AX74" s="1">
        <v>26776.896823504605</v>
      </c>
      <c r="AY74" s="1">
        <v>18464.310532153588</v>
      </c>
      <c r="AZ74" s="1">
        <v>21117.339657705892</v>
      </c>
      <c r="BA74" s="1">
        <f t="shared" si="16"/>
        <v>2068</v>
      </c>
    </row>
    <row r="75" spans="1:53" x14ac:dyDescent="0.3">
      <c r="A75">
        <f t="shared" si="17"/>
        <v>2069</v>
      </c>
      <c r="B75" s="1"/>
      <c r="C75" s="1"/>
      <c r="D75" s="1"/>
      <c r="E75" s="1">
        <f>0.8*SUMPRODUCT(economy!B115:D115,economy!K115:M115)/SUM(economy!B115:D115)</f>
        <v>16821.109718742176</v>
      </c>
      <c r="F75" s="1"/>
      <c r="G75" s="1"/>
      <c r="H75" s="1"/>
      <c r="I75" s="1">
        <v>21014.49180916632</v>
      </c>
      <c r="J75" s="1"/>
      <c r="K75" s="1"/>
      <c r="L75" s="1"/>
      <c r="M75" s="1">
        <v>21102.215439609852</v>
      </c>
      <c r="N75" s="1">
        <f t="shared" si="9"/>
        <v>2069</v>
      </c>
      <c r="O75" s="1">
        <v>15080.054253905269</v>
      </c>
      <c r="P75" s="1">
        <v>29899.923868764054</v>
      </c>
      <c r="Q75" s="1">
        <v>20781.155413793353</v>
      </c>
      <c r="R75" s="1">
        <v>21175.533952683843</v>
      </c>
      <c r="S75" s="1">
        <f t="shared" si="10"/>
        <v>2069</v>
      </c>
      <c r="T75" s="1">
        <v>14281.217521028517</v>
      </c>
      <c r="U75" s="1">
        <v>28301.469258899295</v>
      </c>
      <c r="V75" s="1">
        <v>19661.064111279917</v>
      </c>
      <c r="W75" s="1">
        <v>21234.049928744978</v>
      </c>
      <c r="X75" s="1">
        <f t="shared" si="11"/>
        <v>2069</v>
      </c>
      <c r="Y75" s="1">
        <v>13468.108678303899</v>
      </c>
      <c r="Z75" s="1">
        <v>26677.110806164677</v>
      </c>
      <c r="AA75" s="1">
        <v>18524.406914849158</v>
      </c>
      <c r="AB75" s="1">
        <v>21277.367203326037</v>
      </c>
      <c r="AC75" s="1">
        <f t="shared" si="12"/>
        <v>2069</v>
      </c>
      <c r="AD75" s="1">
        <v>16740.834193416682</v>
      </c>
      <c r="AE75" s="1">
        <v>33231.94749850627</v>
      </c>
      <c r="AF75" s="1">
        <v>23109.573744455538</v>
      </c>
      <c r="AG75" s="1">
        <v>21144.976626723655</v>
      </c>
      <c r="AH75" s="1">
        <v>15967.856498483095</v>
      </c>
      <c r="AI75" s="1">
        <v>31721.438911204525</v>
      </c>
      <c r="AJ75" s="1">
        <v>22069.88601187283</v>
      </c>
      <c r="AK75" s="1">
        <v>21248.321497729667</v>
      </c>
      <c r="AL75" s="1">
        <f t="shared" si="13"/>
        <v>2069</v>
      </c>
      <c r="AM75" s="1">
        <v>15171.01233034052</v>
      </c>
      <c r="AN75" s="1">
        <v>30161.630619217904</v>
      </c>
      <c r="AO75" s="1">
        <v>20995.07874256128</v>
      </c>
      <c r="AP75" s="1">
        <v>21326.544258515663</v>
      </c>
      <c r="AQ75" s="1">
        <f t="shared" si="14"/>
        <v>2069</v>
      </c>
      <c r="AR75" s="1">
        <v>14353.229847594659</v>
      </c>
      <c r="AS75" s="1">
        <v>28558.143824897164</v>
      </c>
      <c r="AT75" s="1">
        <v>19888.970402013751</v>
      </c>
      <c r="AU75" s="1">
        <v>21379.731560082339</v>
      </c>
      <c r="AV75" s="1">
        <f t="shared" si="15"/>
        <v>2069</v>
      </c>
      <c r="AW75" s="1">
        <v>13517.50286519648</v>
      </c>
      <c r="AX75" s="1">
        <v>26916.743192303824</v>
      </c>
      <c r="AY75" s="1">
        <v>18755.484898334074</v>
      </c>
      <c r="AZ75" s="1">
        <v>21408.115427013163</v>
      </c>
      <c r="BA75" s="1">
        <f t="shared" si="16"/>
        <v>2069</v>
      </c>
    </row>
    <row r="76" spans="1:53" x14ac:dyDescent="0.3">
      <c r="A76">
        <f t="shared" si="17"/>
        <v>2070</v>
      </c>
      <c r="B76" s="1"/>
      <c r="C76" s="1"/>
      <c r="D76" s="1"/>
      <c r="E76" s="1">
        <f>0.8*SUMPRODUCT(economy!B116:D116,economy!K116:M116)/SUM(economy!B116:D116)</f>
        <v>17025.674227194242</v>
      </c>
      <c r="F76" s="1"/>
      <c r="G76" s="1"/>
      <c r="H76" s="1"/>
      <c r="I76" s="1">
        <v>21267.565508138949</v>
      </c>
      <c r="J76" s="1"/>
      <c r="K76" s="1"/>
      <c r="L76" s="1"/>
      <c r="M76" s="1">
        <v>21361.469620907788</v>
      </c>
      <c r="N76" s="1">
        <f t="shared" si="9"/>
        <v>2070</v>
      </c>
      <c r="O76" s="1">
        <v>15037.410764564253</v>
      </c>
      <c r="P76" s="1">
        <v>30029.584196322943</v>
      </c>
      <c r="Q76" s="1">
        <v>21102.366556388417</v>
      </c>
      <c r="R76" s="1">
        <v>21440.74578063031</v>
      </c>
      <c r="S76" s="1">
        <f t="shared" si="10"/>
        <v>2070</v>
      </c>
      <c r="T76" s="1">
        <v>14244.274383385931</v>
      </c>
      <c r="U76" s="1">
        <v>28429.806405722982</v>
      </c>
      <c r="V76" s="1">
        <v>19968.18077768516</v>
      </c>
      <c r="W76" s="1">
        <v>21504.967957721674</v>
      </c>
      <c r="X76" s="1">
        <f t="shared" si="11"/>
        <v>2070</v>
      </c>
      <c r="Y76" s="1">
        <v>13436.435810358438</v>
      </c>
      <c r="Z76" s="1">
        <v>26803.265547070583</v>
      </c>
      <c r="AA76" s="1">
        <v>18816.755728656044</v>
      </c>
      <c r="AB76" s="1">
        <v>21553.710452993597</v>
      </c>
      <c r="AC76" s="1">
        <f t="shared" si="12"/>
        <v>2070</v>
      </c>
      <c r="AD76" s="1">
        <v>16682.582954079036</v>
      </c>
      <c r="AE76" s="1">
        <v>33325.871062154263</v>
      </c>
      <c r="AF76" s="1">
        <v>23416.700896445105</v>
      </c>
      <c r="AG76" s="1">
        <v>21383.162921490457</v>
      </c>
      <c r="AH76" s="1">
        <v>15921.501044741506</v>
      </c>
      <c r="AI76" s="1">
        <v>31830.00585772147</v>
      </c>
      <c r="AJ76" s="1">
        <v>22376.709601159579</v>
      </c>
      <c r="AK76" s="1">
        <v>21501.458131440286</v>
      </c>
      <c r="AL76" s="1">
        <f t="shared" si="13"/>
        <v>2070</v>
      </c>
      <c r="AM76" s="1">
        <v>15134.766314457846</v>
      </c>
      <c r="AN76" s="1">
        <v>30281.002086563807</v>
      </c>
      <c r="AO76" s="1">
        <v>21298.552360486232</v>
      </c>
      <c r="AP76" s="1">
        <v>21592.975040341022</v>
      </c>
      <c r="AQ76" s="1">
        <f t="shared" si="14"/>
        <v>2070</v>
      </c>
      <c r="AR76" s="1">
        <v>14325.4484901918</v>
      </c>
      <c r="AS76" s="1">
        <v>28684.779546615529</v>
      </c>
      <c r="AT76" s="1">
        <v>20186.28731235904</v>
      </c>
      <c r="AU76" s="1">
        <v>21657.800025634322</v>
      </c>
      <c r="AV76" s="1">
        <f t="shared" si="15"/>
        <v>2070</v>
      </c>
      <c r="AW76" s="1">
        <v>13496.692996021655</v>
      </c>
      <c r="AX76" s="1">
        <v>27047.422588369751</v>
      </c>
      <c r="AY76" s="1">
        <v>19044.094002268899</v>
      </c>
      <c r="AZ76" s="1">
        <v>21696.185292509283</v>
      </c>
      <c r="BA76" s="1">
        <f t="shared" si="16"/>
        <v>2070</v>
      </c>
    </row>
    <row r="77" spans="1:53" x14ac:dyDescent="0.3">
      <c r="A77">
        <f t="shared" si="17"/>
        <v>2071</v>
      </c>
      <c r="B77" s="1"/>
      <c r="C77" s="1"/>
      <c r="D77" s="1"/>
      <c r="E77" s="1">
        <f>0.8*SUMPRODUCT(economy!B117:D117,economy!K117:M117)/SUM(economy!B117:D117)</f>
        <v>17228.844916316284</v>
      </c>
      <c r="F77" s="1"/>
      <c r="G77" s="1"/>
      <c r="H77" s="1"/>
      <c r="I77" s="1">
        <v>21518.657850945689</v>
      </c>
      <c r="J77" s="1"/>
      <c r="K77" s="1"/>
      <c r="L77" s="1"/>
      <c r="M77" s="1">
        <v>21619.004443314945</v>
      </c>
      <c r="N77" s="1">
        <f t="shared" si="9"/>
        <v>2071</v>
      </c>
      <c r="O77" s="1">
        <v>14991.210798614033</v>
      </c>
      <c r="P77" s="1">
        <v>30151.610397434164</v>
      </c>
      <c r="Q77" s="1">
        <v>21422.909891849838</v>
      </c>
      <c r="R77" s="1">
        <v>21704.503073216998</v>
      </c>
      <c r="S77" s="1">
        <f t="shared" si="10"/>
        <v>2071</v>
      </c>
      <c r="T77" s="1">
        <v>14204.050337096034</v>
      </c>
      <c r="U77" s="1">
        <v>28551.123933338895</v>
      </c>
      <c r="V77" s="1">
        <v>20274.847253690888</v>
      </c>
      <c r="W77" s="1">
        <v>21774.69783766878</v>
      </c>
      <c r="X77" s="1">
        <f t="shared" si="11"/>
        <v>2071</v>
      </c>
      <c r="Y77" s="1">
        <v>13401.751739352392</v>
      </c>
      <c r="Z77" s="1">
        <v>26922.998110025539</v>
      </c>
      <c r="AA77" s="1">
        <v>19108.850879543923</v>
      </c>
      <c r="AB77" s="1">
        <v>21829.132124941203</v>
      </c>
      <c r="AC77" s="1">
        <f t="shared" si="12"/>
        <v>2071</v>
      </c>
      <c r="AD77" s="1">
        <v>16615.958281455874</v>
      </c>
      <c r="AE77" s="1">
        <v>33401.291942886521</v>
      </c>
      <c r="AF77" s="1">
        <v>23714.448037401748</v>
      </c>
      <c r="AG77" s="1">
        <v>21612.688199979428</v>
      </c>
      <c r="AH77" s="1">
        <v>15867.998390757593</v>
      </c>
      <c r="AI77" s="1">
        <v>31922.795279018712</v>
      </c>
      <c r="AJ77" s="1">
        <v>22676.176649333422</v>
      </c>
      <c r="AK77" s="1">
        <v>21747.524947546004</v>
      </c>
      <c r="AL77" s="1">
        <f t="shared" si="13"/>
        <v>2071</v>
      </c>
      <c r="AM77" s="1">
        <v>15092.44837530764</v>
      </c>
      <c r="AN77" s="1">
        <v>30386.986865752948</v>
      </c>
      <c r="AO77" s="1">
        <v>21596.402802197375</v>
      </c>
      <c r="AP77" s="1">
        <v>21853.785017846873</v>
      </c>
      <c r="AQ77" s="1">
        <f t="shared" si="14"/>
        <v>2071</v>
      </c>
      <c r="AR77" s="1">
        <v>14292.528996864496</v>
      </c>
      <c r="AS77" s="1">
        <v>28800.106061804552</v>
      </c>
      <c r="AT77" s="1">
        <v>20479.442997008417</v>
      </c>
      <c r="AU77" s="1">
        <v>21931.551370017656</v>
      </c>
      <c r="AV77" s="1">
        <f t="shared" si="15"/>
        <v>2071</v>
      </c>
      <c r="AW77" s="1">
        <v>13471.548287707958</v>
      </c>
      <c r="AX77" s="1">
        <v>27168.581105985402</v>
      </c>
      <c r="AY77" s="1">
        <v>19329.753672581719</v>
      </c>
      <c r="AZ77" s="1">
        <v>21981.095910471915</v>
      </c>
      <c r="BA77" s="1">
        <f t="shared" si="16"/>
        <v>2071</v>
      </c>
    </row>
    <row r="78" spans="1:53" x14ac:dyDescent="0.3">
      <c r="A78">
        <f t="shared" si="17"/>
        <v>2072</v>
      </c>
      <c r="B78" s="1"/>
      <c r="C78" s="1"/>
      <c r="D78" s="1"/>
      <c r="E78" s="1">
        <f>0.8*SUMPRODUCT(economy!B118:D118,economy!K118:M118)/SUM(economy!B118:D118)</f>
        <v>17430.523358065155</v>
      </c>
      <c r="F78" s="1"/>
      <c r="G78" s="1"/>
      <c r="H78" s="1"/>
      <c r="I78" s="1">
        <v>21767.638993611145</v>
      </c>
      <c r="J78" s="1"/>
      <c r="K78" s="1"/>
      <c r="L78" s="1"/>
      <c r="M78" s="1">
        <v>21874.692910496819</v>
      </c>
      <c r="N78" s="1">
        <f t="shared" si="9"/>
        <v>2072</v>
      </c>
      <c r="O78" s="1">
        <v>14941.509907246653</v>
      </c>
      <c r="P78" s="1">
        <v>30265.984320267566</v>
      </c>
      <c r="Q78" s="1">
        <v>21742.687778914398</v>
      </c>
      <c r="R78" s="1">
        <v>21966.682148586366</v>
      </c>
      <c r="S78" s="1">
        <f t="shared" si="10"/>
        <v>2072</v>
      </c>
      <c r="T78" s="1">
        <v>14160.594661036639</v>
      </c>
      <c r="U78" s="1">
        <v>28665.401847487785</v>
      </c>
      <c r="V78" s="1">
        <v>20580.97407357673</v>
      </c>
      <c r="W78" s="1">
        <v>22043.11965929954</v>
      </c>
      <c r="X78" s="1">
        <f t="shared" si="11"/>
        <v>2072</v>
      </c>
      <c r="Y78" s="1">
        <v>13364.100036923497</v>
      </c>
      <c r="Z78" s="1">
        <v>27036.287364191274</v>
      </c>
      <c r="AA78" s="1">
        <v>19400.611001763056</v>
      </c>
      <c r="AB78" s="1">
        <v>22103.516525001254</v>
      </c>
      <c r="AC78" s="1">
        <f t="shared" si="12"/>
        <v>2072</v>
      </c>
      <c r="AD78" s="1">
        <v>16540.662815225936</v>
      </c>
      <c r="AE78" s="1">
        <v>33457.334213470313</v>
      </c>
      <c r="AF78" s="1">
        <v>24001.856776177028</v>
      </c>
      <c r="AG78" s="1">
        <v>21832.641725181336</v>
      </c>
      <c r="AH78" s="1">
        <v>15807.108892474729</v>
      </c>
      <c r="AI78" s="1">
        <v>31999.086370590092</v>
      </c>
      <c r="AJ78" s="1">
        <v>22967.497579155781</v>
      </c>
      <c r="AK78" s="1">
        <v>21985.732683470669</v>
      </c>
      <c r="AL78" s="1">
        <f t="shared" si="13"/>
        <v>2072</v>
      </c>
      <c r="AM78" s="1">
        <v>15043.869802424004</v>
      </c>
      <c r="AN78" s="1">
        <v>30479.000910882838</v>
      </c>
      <c r="AO78" s="1">
        <v>21887.988499285118</v>
      </c>
      <c r="AP78" s="1">
        <v>22108.298185483636</v>
      </c>
      <c r="AQ78" s="1">
        <f t="shared" si="14"/>
        <v>2072</v>
      </c>
      <c r="AR78" s="1">
        <v>14254.32669399352</v>
      </c>
      <c r="AS78" s="1">
        <v>28903.657807000538</v>
      </c>
      <c r="AT78" s="1">
        <v>20767.923652918769</v>
      </c>
      <c r="AU78" s="1">
        <v>22200.413579097894</v>
      </c>
      <c r="AV78" s="1">
        <f t="shared" si="15"/>
        <v>2072</v>
      </c>
      <c r="AW78" s="1">
        <v>13441.961326114964</v>
      </c>
      <c r="AX78" s="1">
        <v>27279.853984184432</v>
      </c>
      <c r="AY78" s="1">
        <v>19612.058617845698</v>
      </c>
      <c r="AZ78" s="1">
        <v>22262.369261680466</v>
      </c>
      <c r="BA78" s="1">
        <f t="shared" si="16"/>
        <v>2072</v>
      </c>
    </row>
    <row r="79" spans="1:53" x14ac:dyDescent="0.3">
      <c r="A79">
        <f t="shared" si="17"/>
        <v>2073</v>
      </c>
      <c r="B79" s="1"/>
      <c r="C79" s="1"/>
      <c r="D79" s="1"/>
      <c r="E79" s="1">
        <f>0.8*SUMPRODUCT(economy!B119:D119,economy!K119:M119)/SUM(economy!B119:D119)</f>
        <v>17630.612342762717</v>
      </c>
      <c r="F79" s="1"/>
      <c r="G79" s="1"/>
      <c r="H79" s="1"/>
      <c r="I79" s="1">
        <v>22014.380942374322</v>
      </c>
      <c r="J79" s="1"/>
      <c r="K79" s="1"/>
      <c r="L79" s="1"/>
      <c r="M79" s="1">
        <v>22128.409570296943</v>
      </c>
      <c r="N79" s="1">
        <f t="shared" si="9"/>
        <v>2073</v>
      </c>
      <c r="O79" s="1">
        <v>14888.365829159817</v>
      </c>
      <c r="P79" s="1">
        <v>30372.693830962919</v>
      </c>
      <c r="Q79" s="1">
        <v>22061.60328159761</v>
      </c>
      <c r="R79" s="1">
        <v>22227.160577965176</v>
      </c>
      <c r="S79" s="1">
        <f t="shared" si="10"/>
        <v>2073</v>
      </c>
      <c r="T79" s="1">
        <v>14113.958549062303</v>
      </c>
      <c r="U79" s="1">
        <v>28772.625487390571</v>
      </c>
      <c r="V79" s="1">
        <v>20886.47227068905</v>
      </c>
      <c r="W79" s="1">
        <v>22310.114492736026</v>
      </c>
      <c r="X79" s="1">
        <f t="shared" si="11"/>
        <v>2073</v>
      </c>
      <c r="Y79" s="1">
        <v>13323.525933512392</v>
      </c>
      <c r="Z79" s="1">
        <v>27143.116873435458</v>
      </c>
      <c r="AA79" s="1">
        <v>19691.955053684895</v>
      </c>
      <c r="AB79" s="1">
        <v>22376.748684585418</v>
      </c>
      <c r="AC79" s="1">
        <f t="shared" si="12"/>
        <v>2073</v>
      </c>
      <c r="AD79" s="1">
        <v>16456.395637725276</v>
      </c>
      <c r="AE79" s="1">
        <v>33493.101216868723</v>
      </c>
      <c r="AF79" s="1">
        <v>24277.92095003137</v>
      </c>
      <c r="AG79" s="1">
        <v>22042.069530730423</v>
      </c>
      <c r="AH79" s="1">
        <v>15738.589018361625</v>
      </c>
      <c r="AI79" s="1">
        <v>32058.139652384114</v>
      </c>
      <c r="AJ79" s="1">
        <v>23249.842248306453</v>
      </c>
      <c r="AK79" s="1">
        <v>22215.253054746787</v>
      </c>
      <c r="AL79" s="1">
        <f t="shared" si="13"/>
        <v>2073</v>
      </c>
      <c r="AM79" s="1">
        <v>14988.838096757974</v>
      </c>
      <c r="AN79" s="1">
        <v>30556.444075323907</v>
      </c>
      <c r="AO79" s="1">
        <v>22172.634196464642</v>
      </c>
      <c r="AP79" s="1">
        <v>22355.804065685141</v>
      </c>
      <c r="AQ79" s="1">
        <f t="shared" si="14"/>
        <v>2073</v>
      </c>
      <c r="AR79" s="1">
        <v>14210.693490340151</v>
      </c>
      <c r="AS79" s="1">
        <v>28994.955901066642</v>
      </c>
      <c r="AT79" s="1">
        <v>21051.188133444233</v>
      </c>
      <c r="AU79" s="1">
        <v>22463.784833176698</v>
      </c>
      <c r="AV79" s="1">
        <f t="shared" si="15"/>
        <v>2073</v>
      </c>
      <c r="AW79" s="1">
        <v>13407.821797920098</v>
      </c>
      <c r="AX79" s="1">
        <v>27380.865897413885</v>
      </c>
      <c r="AY79" s="1">
        <v>19890.581872895476</v>
      </c>
      <c r="AZ79" s="1">
        <v>22539.502112208891</v>
      </c>
      <c r="BA79" s="1">
        <f t="shared" si="16"/>
        <v>2073</v>
      </c>
    </row>
    <row r="80" spans="1:53" x14ac:dyDescent="0.3">
      <c r="A80">
        <f t="shared" si="17"/>
        <v>2074</v>
      </c>
      <c r="B80" s="1"/>
      <c r="C80" s="1"/>
      <c r="D80" s="1"/>
      <c r="E80" s="1">
        <f>0.8*SUMPRODUCT(economy!B120:D120,economy!K120:M120)/SUM(economy!B120:D120)</f>
        <v>17829.015995024049</v>
      </c>
      <c r="F80" s="1"/>
      <c r="G80" s="1"/>
      <c r="H80" s="1"/>
      <c r="I80" s="1">
        <v>22258.757711685077</v>
      </c>
      <c r="J80" s="1"/>
      <c r="K80" s="1"/>
      <c r="L80" s="1"/>
      <c r="M80" s="1">
        <v>22380.030665726441</v>
      </c>
      <c r="N80" s="1">
        <f t="shared" si="9"/>
        <v>2074</v>
      </c>
      <c r="O80" s="1">
        <v>14831.83841836759</v>
      </c>
      <c r="P80" s="1">
        <v>30471.732795826996</v>
      </c>
      <c r="Q80" s="1">
        <v>22379.560256057535</v>
      </c>
      <c r="R80" s="1">
        <v>22485.817328818666</v>
      </c>
      <c r="S80" s="1">
        <f t="shared" si="10"/>
        <v>2074</v>
      </c>
      <c r="T80" s="1">
        <v>14064.195050953063</v>
      </c>
      <c r="U80" s="1">
        <v>28872.785515901407</v>
      </c>
      <c r="V80" s="1">
        <v>21191.253453664965</v>
      </c>
      <c r="W80" s="1">
        <v>22575.564522074357</v>
      </c>
      <c r="X80" s="1">
        <f t="shared" si="11"/>
        <v>2074</v>
      </c>
      <c r="Y80" s="1">
        <v>13280.076270548379</v>
      </c>
      <c r="Z80" s="1">
        <v>27243.474892316503</v>
      </c>
      <c r="AA80" s="1">
        <v>19982.802383745835</v>
      </c>
      <c r="AB80" s="1">
        <v>22648.714486002125</v>
      </c>
      <c r="AC80" s="1">
        <f t="shared" si="12"/>
        <v>2074</v>
      </c>
      <c r="AD80" s="1">
        <v>16362.853792567254</v>
      </c>
      <c r="AE80" s="1">
        <v>33507.67832450712</v>
      </c>
      <c r="AF80" s="1">
        <v>24541.586949459113</v>
      </c>
      <c r="AG80" s="1">
        <v>22239.975149382302</v>
      </c>
      <c r="AH80" s="1">
        <v>15662.192403044797</v>
      </c>
      <c r="AI80" s="1">
        <v>32099.198795695949</v>
      </c>
      <c r="AJ80" s="1">
        <v>23522.339838097552</v>
      </c>
      <c r="AK80" s="1">
        <v>22435.218962672214</v>
      </c>
      <c r="AL80" s="1">
        <f t="shared" si="13"/>
        <v>2074</v>
      </c>
      <c r="AM80" s="1">
        <v>14927.15768102274</v>
      </c>
      <c r="AN80" s="1">
        <v>30618.701271754751</v>
      </c>
      <c r="AO80" s="1">
        <v>22449.630592960919</v>
      </c>
      <c r="AP80" s="1">
        <v>22595.557568607885</v>
      </c>
      <c r="AQ80" s="1">
        <f t="shared" si="14"/>
        <v>2074</v>
      </c>
      <c r="AR80" s="1">
        <v>14161.478340489928</v>
      </c>
      <c r="AS80" s="1">
        <v>29073.50884385041</v>
      </c>
      <c r="AT80" s="1">
        <v>21328.667478237534</v>
      </c>
      <c r="AU80" s="1">
        <v>22721.03315685393</v>
      </c>
      <c r="AV80" s="1">
        <f t="shared" si="15"/>
        <v>2074</v>
      </c>
      <c r="AW80" s="1">
        <v>13369.016781492337</v>
      </c>
      <c r="AX80" s="1">
        <v>27471.23134755604</v>
      </c>
      <c r="AY80" s="1">
        <v>20164.874309143197</v>
      </c>
      <c r="AZ80" s="1">
        <v>22811.965559117583</v>
      </c>
      <c r="BA80" s="1">
        <f t="shared" si="16"/>
        <v>2074</v>
      </c>
    </row>
    <row r="81" spans="1:53" x14ac:dyDescent="0.3">
      <c r="A81">
        <f t="shared" si="17"/>
        <v>2075</v>
      </c>
      <c r="B81" s="1"/>
      <c r="C81" s="1"/>
      <c r="D81" s="1"/>
      <c r="E81" s="1">
        <f>0.8*SUMPRODUCT(economy!B121:D121,economy!K121:M121)/SUM(economy!B121:D121)</f>
        <v>18025.63988663891</v>
      </c>
      <c r="F81" s="1"/>
      <c r="G81" s="1"/>
      <c r="H81" s="1"/>
      <c r="I81" s="1">
        <v>22500.645477438185</v>
      </c>
      <c r="J81" s="1"/>
      <c r="K81" s="1"/>
      <c r="L81" s="1"/>
      <c r="M81" s="1">
        <v>22629.434281967839</v>
      </c>
      <c r="N81" s="1">
        <f t="shared" si="9"/>
        <v>2075</v>
      </c>
      <c r="O81" s="1">
        <v>14771.989567943134</v>
      </c>
      <c r="P81" s="1">
        <v>30563.101053650753</v>
      </c>
      <c r="Q81" s="1">
        <v>22696.463436959639</v>
      </c>
      <c r="R81" s="1">
        <v>22742.532904747648</v>
      </c>
      <c r="S81" s="1">
        <f t="shared" si="10"/>
        <v>2075</v>
      </c>
      <c r="T81" s="1">
        <v>14011.359009806887</v>
      </c>
      <c r="U81" s="1">
        <v>28965.877901262938</v>
      </c>
      <c r="V81" s="1">
        <v>21495.229882577914</v>
      </c>
      <c r="W81" s="1">
        <v>22839.353177367117</v>
      </c>
      <c r="X81" s="1">
        <f t="shared" si="11"/>
        <v>2075</v>
      </c>
      <c r="Y81" s="1">
        <v>13233.799449581264</v>
      </c>
      <c r="Z81" s="1">
        <v>27337.354355035626</v>
      </c>
      <c r="AA81" s="1">
        <v>20273.072796650868</v>
      </c>
      <c r="AB81" s="1">
        <v>22919.300785804906</v>
      </c>
      <c r="AC81" s="1">
        <f t="shared" si="12"/>
        <v>2075</v>
      </c>
      <c r="AD81" s="1">
        <v>16259.733989134913</v>
      </c>
      <c r="AE81" s="1">
        <v>33500.136171964186</v>
      </c>
      <c r="AF81" s="1">
        <v>24791.75446261841</v>
      </c>
      <c r="AG81" s="1">
        <v>22425.320771529117</v>
      </c>
      <c r="AH81" s="1">
        <v>15577.671036032189</v>
      </c>
      <c r="AI81" s="1">
        <v>32121.49279344899</v>
      </c>
      <c r="AJ81" s="1">
        <v>23784.079030517503</v>
      </c>
      <c r="AK81" s="1">
        <v>22644.725014731193</v>
      </c>
      <c r="AL81" s="1">
        <f t="shared" si="13"/>
        <v>2075</v>
      </c>
      <c r="AM81" s="1">
        <v>14858.630705901447</v>
      </c>
      <c r="AN81" s="1">
        <v>30665.143873178677</v>
      </c>
      <c r="AO81" s="1">
        <v>22718.234175511046</v>
      </c>
      <c r="AP81" s="1">
        <v>22826.779072515659</v>
      </c>
      <c r="AQ81" s="1">
        <f t="shared" si="14"/>
        <v>2075</v>
      </c>
      <c r="AR81" s="1">
        <v>14106.527774639902</v>
      </c>
      <c r="AS81" s="1">
        <v>29138.813379578627</v>
      </c>
      <c r="AT81" s="1">
        <v>21599.764565727466</v>
      </c>
      <c r="AU81" s="1">
        <v>22971.496219224206</v>
      </c>
      <c r="AV81" s="1">
        <f t="shared" si="15"/>
        <v>2075</v>
      </c>
      <c r="AW81" s="1">
        <v>13325.43108249396</v>
      </c>
      <c r="AX81" s="1">
        <v>27550.555165449998</v>
      </c>
      <c r="AY81" s="1">
        <v>20434.464219896196</v>
      </c>
      <c r="AZ81" s="1">
        <v>23079.204674490051</v>
      </c>
      <c r="BA81" s="1">
        <f t="shared" si="16"/>
        <v>2075</v>
      </c>
    </row>
    <row r="82" spans="1:53" x14ac:dyDescent="0.3">
      <c r="A82">
        <f t="shared" si="17"/>
        <v>2076</v>
      </c>
      <c r="B82" s="1"/>
      <c r="C82" s="1"/>
      <c r="D82" s="1"/>
      <c r="E82" s="1">
        <f>0.8*SUMPRODUCT(economy!B122:D122,economy!K122:M122)/SUM(economy!B122:D122)</f>
        <v>18220.391146162288</v>
      </c>
      <c r="F82" s="1"/>
      <c r="G82" s="1"/>
      <c r="H82" s="1"/>
      <c r="I82" s="1">
        <v>22739.922725135202</v>
      </c>
      <c r="J82" s="1"/>
      <c r="K82" s="1"/>
      <c r="L82" s="1"/>
      <c r="M82" s="1">
        <v>22876.500489095448</v>
      </c>
      <c r="N82" s="1">
        <f t="shared" si="9"/>
        <v>2076</v>
      </c>
      <c r="O82" s="1">
        <v>14708.883129966063</v>
      </c>
      <c r="P82" s="1">
        <v>30646.804378241442</v>
      </c>
      <c r="Q82" s="1">
        <v>23012.218523080159</v>
      </c>
      <c r="R82" s="1">
        <v>22997.189481845817</v>
      </c>
      <c r="S82" s="1">
        <f t="shared" si="10"/>
        <v>2076</v>
      </c>
      <c r="T82" s="1">
        <v>13955.506996093025</v>
      </c>
      <c r="U82" s="1">
        <v>29051.903890510937</v>
      </c>
      <c r="V82" s="1">
        <v>21798.314544768607</v>
      </c>
      <c r="W82" s="1">
        <v>23101.365263757591</v>
      </c>
      <c r="X82" s="1">
        <f t="shared" si="11"/>
        <v>2076</v>
      </c>
      <c r="Y82" s="1">
        <v>13184.745378528429</v>
      </c>
      <c r="Z82" s="1">
        <v>27424.752857366264</v>
      </c>
      <c r="AA82" s="1">
        <v>20562.686619626973</v>
      </c>
      <c r="AB82" s="1">
        <v>23188.395535925982</v>
      </c>
      <c r="AC82" s="1">
        <f t="shared" si="12"/>
        <v>2076</v>
      </c>
      <c r="AD82" s="1">
        <v>16146.734499967437</v>
      </c>
      <c r="AE82" s="1">
        <v>33469.534401961551</v>
      </c>
      <c r="AF82" s="1">
        <v>25027.277689573555</v>
      </c>
      <c r="AG82" s="1">
        <v>22597.028881034781</v>
      </c>
      <c r="AH82" s="1">
        <v>15484.776591217973</v>
      </c>
      <c r="AI82" s="1">
        <v>32124.238496739297</v>
      </c>
      <c r="AJ82" s="1">
        <v>24034.108510269478</v>
      </c>
      <c r="AK82" s="1">
        <v>22842.828394479075</v>
      </c>
      <c r="AL82" s="1">
        <f t="shared" si="13"/>
        <v>2076</v>
      </c>
      <c r="AM82" s="1">
        <v>14783.057956485021</v>
      </c>
      <c r="AN82" s="1">
        <v>30695.131371803214</v>
      </c>
      <c r="AO82" s="1">
        <v>22977.667268952784</v>
      </c>
      <c r="AP82" s="1">
        <v>23048.654752473638</v>
      </c>
      <c r="AQ82" s="1">
        <f t="shared" si="14"/>
        <v>2076</v>
      </c>
      <c r="AR82" s="1">
        <v>14045.686497921663</v>
      </c>
      <c r="AS82" s="1">
        <v>29190.355537002975</v>
      </c>
      <c r="AT82" s="1">
        <v>21863.853905982283</v>
      </c>
      <c r="AU82" s="1">
        <v>23214.48130463851</v>
      </c>
      <c r="AV82" s="1">
        <f t="shared" si="15"/>
        <v>2076</v>
      </c>
      <c r="AW82" s="1">
        <v>13276.947616436877</v>
      </c>
      <c r="AX82" s="1">
        <v>27618.433130151232</v>
      </c>
      <c r="AY82" s="1">
        <v>20698.856992474437</v>
      </c>
      <c r="AZ82" s="1">
        <v>23340.638262145989</v>
      </c>
      <c r="BA82" s="1">
        <f t="shared" si="16"/>
        <v>2076</v>
      </c>
    </row>
    <row r="83" spans="1:53" x14ac:dyDescent="0.3">
      <c r="A83">
        <f t="shared" si="17"/>
        <v>2077</v>
      </c>
      <c r="B83" s="1"/>
      <c r="C83" s="1"/>
      <c r="D83" s="1"/>
      <c r="E83" s="1">
        <f>0.8*SUMPRODUCT(economy!B123:D123,economy!K123:M123)/SUM(economy!B123:D123)</f>
        <v>18413.178564988972</v>
      </c>
      <c r="F83" s="1"/>
      <c r="G83" s="1"/>
      <c r="H83" s="1"/>
      <c r="I83" s="1">
        <v>22976.470392684285</v>
      </c>
      <c r="J83" s="1"/>
      <c r="K83" s="1"/>
      <c r="L83" s="1"/>
      <c r="M83" s="1">
        <v>23121.111480231502</v>
      </c>
      <c r="N83" s="1">
        <f t="shared" si="9"/>
        <v>2077</v>
      </c>
      <c r="O83" s="1">
        <v>14642.58483195322</v>
      </c>
      <c r="P83" s="1">
        <v>30722.854431301468</v>
      </c>
      <c r="Q83" s="1">
        <v>23326.732261895566</v>
      </c>
      <c r="R83" s="1">
        <v>23249.67104124869</v>
      </c>
      <c r="S83" s="1">
        <f t="shared" si="10"/>
        <v>2077</v>
      </c>
      <c r="T83" s="1">
        <v>13896.697238589597</v>
      </c>
      <c r="U83" s="1">
        <v>29130.869974607282</v>
      </c>
      <c r="V83" s="1">
        <v>22100.421230133405</v>
      </c>
      <c r="W83" s="1">
        <v>23361.487087512269</v>
      </c>
      <c r="X83" s="1">
        <f t="shared" si="11"/>
        <v>2077</v>
      </c>
      <c r="Y83" s="1">
        <v>13132.965415212115</v>
      </c>
      <c r="Z83" s="1">
        <v>27505.67263159763</v>
      </c>
      <c r="AA83" s="1">
        <v>20851.564768523065</v>
      </c>
      <c r="AB83" s="1">
        <v>23455.887902358631</v>
      </c>
      <c r="AC83" s="1">
        <f t="shared" si="12"/>
        <v>2077</v>
      </c>
      <c r="AD83" s="1">
        <v>16023.55725689097</v>
      </c>
      <c r="AE83" s="1">
        <v>33414.92594290433</v>
      </c>
      <c r="AF83" s="1">
        <v>25246.967078445607</v>
      </c>
      <c r="AG83" s="1">
        <v>22753.984416879182</v>
      </c>
      <c r="AH83" s="1">
        <v>15383.261902181832</v>
      </c>
      <c r="AI83" s="1">
        <v>32106.643539746361</v>
      </c>
      <c r="AJ83" s="1">
        <v>24271.437830186242</v>
      </c>
      <c r="AK83" s="1">
        <v>23028.550118933636</v>
      </c>
      <c r="AL83" s="1">
        <f t="shared" si="13"/>
        <v>2077</v>
      </c>
      <c r="AM83" s="1">
        <v>14700.239862933629</v>
      </c>
      <c r="AN83" s="1">
        <v>30708.01331236347</v>
      </c>
      <c r="AO83" s="1">
        <v>23227.118331790476</v>
      </c>
      <c r="AP83" s="1">
        <v>23260.337186285153</v>
      </c>
      <c r="AQ83" s="1">
        <f t="shared" si="14"/>
        <v>2077</v>
      </c>
      <c r="AR83" s="1">
        <v>13978.798062255197</v>
      </c>
      <c r="AS83" s="1">
        <v>29227.611858242777</v>
      </c>
      <c r="AT83" s="1">
        <v>22120.281592863601</v>
      </c>
      <c r="AU83" s="1">
        <v>23449.2654753473</v>
      </c>
      <c r="AV83" s="1">
        <f t="shared" si="15"/>
        <v>2077</v>
      </c>
      <c r="AW83" s="1">
        <v>13223.447840321502</v>
      </c>
      <c r="AX83" s="1">
        <v>27674.452714199877</v>
      </c>
      <c r="AY83" s="1">
        <v>20957.534879720366</v>
      </c>
      <c r="AZ83" s="1">
        <v>23595.658742223841</v>
      </c>
      <c r="BA83" s="1">
        <f t="shared" si="16"/>
        <v>2077</v>
      </c>
    </row>
    <row r="84" spans="1:53" x14ac:dyDescent="0.3">
      <c r="A84">
        <f t="shared" si="17"/>
        <v>2078</v>
      </c>
      <c r="B84" s="1"/>
      <c r="C84" s="1"/>
      <c r="D84" s="1"/>
      <c r="E84" s="1">
        <f>0.8*SUMPRODUCT(economy!B124:D124,economy!K124:M124)/SUM(economy!B124:D124)</f>
        <v>18603.912699704255</v>
      </c>
      <c r="F84" s="1"/>
      <c r="G84" s="1"/>
      <c r="H84" s="1"/>
      <c r="I84" s="1">
        <v>23210.172007568133</v>
      </c>
      <c r="J84" s="1"/>
      <c r="K84" s="1"/>
      <c r="L84" s="1"/>
      <c r="M84" s="1">
        <v>23363.151704874639</v>
      </c>
      <c r="N84" s="1">
        <f t="shared" si="9"/>
        <v>2078</v>
      </c>
      <c r="O84" s="1">
        <v>14573.162190058129</v>
      </c>
      <c r="P84" s="1">
        <v>30791.268705817656</v>
      </c>
      <c r="Q84" s="1">
        <v>23639.91253291586</v>
      </c>
      <c r="R84" s="1">
        <v>23499.863497619797</v>
      </c>
      <c r="S84" s="1">
        <f t="shared" si="10"/>
        <v>2078</v>
      </c>
      <c r="T84" s="1">
        <v>13834.989552435452</v>
      </c>
      <c r="U84" s="1">
        <v>29202.787845409195</v>
      </c>
      <c r="V84" s="1">
        <v>22401.464605650355</v>
      </c>
      <c r="W84" s="1">
        <v>23619.606578709467</v>
      </c>
      <c r="X84" s="1">
        <f t="shared" si="11"/>
        <v>2078</v>
      </c>
      <c r="Y84" s="1">
        <v>13078.51230836849</v>
      </c>
      <c r="Z84" s="1">
        <v>27580.120514554597</v>
      </c>
      <c r="AA84" s="1">
        <v>21139.6288135592</v>
      </c>
      <c r="AB84" s="1">
        <v>23721.668381161162</v>
      </c>
      <c r="AC84" s="1">
        <f t="shared" si="12"/>
        <v>2078</v>
      </c>
      <c r="AD84" s="1">
        <v>15889.910150302343</v>
      </c>
      <c r="AE84" s="1">
        <v>33335.361848928616</v>
      </c>
      <c r="AF84" s="1">
        <v>25449.591636985941</v>
      </c>
      <c r="AG84" s="1">
        <v>22895.037509761056</v>
      </c>
      <c r="AH84" s="1">
        <v>15272.882587450871</v>
      </c>
      <c r="AI84" s="1">
        <v>32067.909673925828</v>
      </c>
      <c r="AJ84" s="1">
        <v>24495.038679867535</v>
      </c>
      <c r="AK84" s="1">
        <v>23200.87672253776</v>
      </c>
      <c r="AL84" s="1">
        <f t="shared" si="13"/>
        <v>9999</v>
      </c>
      <c r="AM84" s="1">
        <v>14609.977618879717</v>
      </c>
      <c r="AN84" s="1">
        <v>30703.131515919686</v>
      </c>
      <c r="AO84" s="1">
        <v>23465.742525423713</v>
      </c>
      <c r="AP84" s="1">
        <v>23460.94626769585</v>
      </c>
      <c r="AQ84" s="1">
        <f t="shared" si="14"/>
        <v>2078</v>
      </c>
      <c r="AR84" s="1">
        <v>13905.705613473394</v>
      </c>
      <c r="AS84" s="1">
        <v>29250.050828062405</v>
      </c>
      <c r="AT84" s="1">
        <v>22368.365435414591</v>
      </c>
      <c r="AU84" s="1">
        <v>23675.095948335515</v>
      </c>
      <c r="AV84" s="1">
        <f t="shared" si="15"/>
        <v>2078</v>
      </c>
      <c r="AW84" s="1">
        <v>13164.812235355022</v>
      </c>
      <c r="AX84" s="1">
        <v>27718.193963121535</v>
      </c>
      <c r="AY84" s="1">
        <v>21209.956884267307</v>
      </c>
      <c r="AZ84" s="1">
        <v>23843.632179647957</v>
      </c>
      <c r="BA84" s="1">
        <f t="shared" si="16"/>
        <v>2078</v>
      </c>
    </row>
    <row r="85" spans="1:53" x14ac:dyDescent="0.3">
      <c r="A85">
        <f t="shared" si="17"/>
        <v>2079</v>
      </c>
      <c r="B85" s="1"/>
      <c r="C85" s="1"/>
      <c r="D85" s="1"/>
      <c r="E85" s="1">
        <f>0.8*SUMPRODUCT(economy!B125:D125,economy!K125:M125)/SUM(economy!B125:D125)</f>
        <v>18792.505970518876</v>
      </c>
      <c r="F85" s="1"/>
      <c r="G85" s="1"/>
      <c r="H85" s="1"/>
      <c r="I85" s="1">
        <v>23440.91381813107</v>
      </c>
      <c r="J85" s="1"/>
      <c r="K85" s="1"/>
      <c r="L85" s="1"/>
      <c r="M85" s="1">
        <v>23602.50799715468</v>
      </c>
      <c r="N85" s="1">
        <f t="shared" si="9"/>
        <v>2079</v>
      </c>
      <c r="O85" s="1">
        <v>14500.684419328441</v>
      </c>
      <c r="P85" s="1">
        <v>30852.070460158076</v>
      </c>
      <c r="Q85" s="1">
        <v>23951.668429530415</v>
      </c>
      <c r="R85" s="1">
        <v>23747.654823334928</v>
      </c>
      <c r="S85" s="1">
        <f t="shared" si="10"/>
        <v>2079</v>
      </c>
      <c r="T85" s="1">
        <v>13770.445264530592</v>
      </c>
      <c r="U85" s="1">
        <v>29267.674344610947</v>
      </c>
      <c r="V85" s="1">
        <v>22701.36028893177</v>
      </c>
      <c r="W85" s="1">
        <v>23875.613410354192</v>
      </c>
      <c r="X85" s="1">
        <f t="shared" si="11"/>
        <v>2079</v>
      </c>
      <c r="Y85" s="1">
        <v>13021.440136314335</v>
      </c>
      <c r="Z85" s="1">
        <v>27648.107908780945</v>
      </c>
      <c r="AA85" s="1">
        <v>21426.801044534976</v>
      </c>
      <c r="AB85" s="1">
        <v>23985.628911565193</v>
      </c>
      <c r="AC85" s="1">
        <f t="shared" si="12"/>
        <v>2079</v>
      </c>
      <c r="AD85" s="1">
        <v>15745.509534274137</v>
      </c>
      <c r="AE85" s="1">
        <v>33229.896724358907</v>
      </c>
      <c r="AF85" s="1">
        <v>25633.881873918999</v>
      </c>
      <c r="AG85" s="1">
        <v>23019.006842810537</v>
      </c>
      <c r="AH85" s="1">
        <v>15153.398828859757</v>
      </c>
      <c r="AI85" s="1">
        <v>32007.236530744038</v>
      </c>
      <c r="AJ85" s="1">
        <v>24703.846598521046</v>
      </c>
      <c r="AK85" s="1">
        <v>23358.762407383027</v>
      </c>
      <c r="AL85" s="1">
        <f t="shared" si="13"/>
        <v>9999</v>
      </c>
      <c r="AM85" s="1">
        <v>14512.074410501758</v>
      </c>
      <c r="AN85" s="1">
        <v>30679.822609331626</v>
      </c>
      <c r="AO85" s="1">
        <v>23692.662586848153</v>
      </c>
      <c r="AP85" s="1">
        <v>23649.570457756396</v>
      </c>
      <c r="AQ85" s="1">
        <f t="shared" si="14"/>
        <v>2079</v>
      </c>
      <c r="AR85" s="1">
        <v>13826.252716133798</v>
      </c>
      <c r="AS85" s="1">
        <v>29257.134514949725</v>
      </c>
      <c r="AT85" s="1">
        <v>22607.395289383814</v>
      </c>
      <c r="AU85" s="1">
        <v>23891.190709538005</v>
      </c>
      <c r="AV85" s="1">
        <f t="shared" si="15"/>
        <v>2079</v>
      </c>
      <c r="AW85" s="1">
        <v>13100.920842576772</v>
      </c>
      <c r="AX85" s="1">
        <v>27749.230517248823</v>
      </c>
      <c r="AY85" s="1">
        <v>21455.558769674033</v>
      </c>
      <c r="AZ85" s="1">
        <v>24083.898473261313</v>
      </c>
      <c r="BA85" s="1">
        <f t="shared" si="16"/>
        <v>2079</v>
      </c>
    </row>
    <row r="86" spans="1:53" x14ac:dyDescent="0.3">
      <c r="A86">
        <f t="shared" si="17"/>
        <v>2080</v>
      </c>
      <c r="B86" s="1"/>
      <c r="C86" s="1"/>
      <c r="D86" s="1"/>
      <c r="E86" s="1">
        <f>0.8*SUMPRODUCT(economy!B126:D126,economy!K126:M126)/SUM(economy!B126:D126)</f>
        <v>18978.872755612632</v>
      </c>
      <c r="F86" s="1"/>
      <c r="G86" s="1"/>
      <c r="H86" s="1"/>
      <c r="I86" s="1">
        <v>23668.584918758192</v>
      </c>
      <c r="J86" s="1"/>
      <c r="K86" s="1"/>
      <c r="L86" s="1"/>
      <c r="M86" s="1">
        <v>23839.069698786956</v>
      </c>
      <c r="N86" s="1">
        <f t="shared" si="9"/>
        <v>2080</v>
      </c>
      <c r="O86" s="1">
        <v>14425.222341314047</v>
      </c>
      <c r="P86" s="1">
        <v>30905.288643102467</v>
      </c>
      <c r="Q86" s="1">
        <v>24261.91033914491</v>
      </c>
      <c r="R86" s="1">
        <v>23992.935168141084</v>
      </c>
      <c r="S86" s="1">
        <f t="shared" si="10"/>
        <v>2080</v>
      </c>
      <c r="T86" s="1">
        <v>13703.127136523241</v>
      </c>
      <c r="U86" s="1">
        <v>29325.551404821457</v>
      </c>
      <c r="V86" s="1">
        <v>23000.024920600314</v>
      </c>
      <c r="W86" s="1">
        <v>24129.399113703315</v>
      </c>
      <c r="X86" s="1">
        <f t="shared" si="11"/>
        <v>2080</v>
      </c>
      <c r="Y86" s="1">
        <v>12961.804243461524</v>
      </c>
      <c r="Z86" s="1">
        <v>27709.650736996569</v>
      </c>
      <c r="AA86" s="1">
        <v>21713.004535313445</v>
      </c>
      <c r="AB86" s="1">
        <v>24247.662985982115</v>
      </c>
      <c r="AC86" s="1">
        <f t="shared" si="12"/>
        <v>2080</v>
      </c>
      <c r="AD86" s="1">
        <v>15590.082938088975</v>
      </c>
      <c r="AE86" s="1">
        <v>33097.594751581179</v>
      </c>
      <c r="AF86" s="1">
        <v>25798.53342451865</v>
      </c>
      <c r="AG86" s="1">
        <v>23124.683684779229</v>
      </c>
      <c r="AH86" s="1">
        <v>15024.577304908902</v>
      </c>
      <c r="AI86" s="1">
        <v>31923.825830033275</v>
      </c>
      <c r="AJ86" s="1">
        <v>24896.763173715724</v>
      </c>
      <c r="AK86" s="1">
        <v>23501.13169952816</v>
      </c>
      <c r="AL86" s="1">
        <f t="shared" si="13"/>
        <v>9999</v>
      </c>
      <c r="AM86" s="1">
        <v>14406.33675848486</v>
      </c>
      <c r="AN86" s="1">
        <v>30637.420874467189</v>
      </c>
      <c r="AO86" s="1">
        <v>23906.970035542319</v>
      </c>
      <c r="AP86" s="1">
        <v>23825.268405822266</v>
      </c>
      <c r="AQ86" s="1">
        <f t="shared" si="14"/>
        <v>2080</v>
      </c>
      <c r="AR86" s="1">
        <v>13740.284258040423</v>
      </c>
      <c r="AS86" s="1">
        <v>29248.320434810259</v>
      </c>
      <c r="AT86" s="1">
        <v>22836.633610636294</v>
      </c>
      <c r="AU86" s="1">
        <v>24096.739389348761</v>
      </c>
      <c r="AV86" s="1">
        <f t="shared" si="15"/>
        <v>2080</v>
      </c>
      <c r="AW86" s="1">
        <v>13031.653853009009</v>
      </c>
      <c r="AX86" s="1">
        <v>27767.130783714383</v>
      </c>
      <c r="AY86" s="1">
        <v>21693.753213225536</v>
      </c>
      <c r="AZ86" s="1">
        <v>24315.771723095968</v>
      </c>
      <c r="BA86" s="1">
        <f t="shared" si="16"/>
        <v>2080</v>
      </c>
    </row>
    <row r="87" spans="1:53" x14ac:dyDescent="0.3">
      <c r="A87">
        <f t="shared" si="17"/>
        <v>2081</v>
      </c>
      <c r="B87" s="1"/>
      <c r="C87" s="1"/>
      <c r="D87" s="1"/>
      <c r="E87" s="1">
        <f>0.8*SUMPRODUCT(economy!B127:D127,economy!K127:M127)/SUM(economy!B127:D127)</f>
        <v>19162.929481225987</v>
      </c>
      <c r="F87" s="1"/>
      <c r="G87" s="1"/>
      <c r="H87" s="1"/>
      <c r="I87" s="1">
        <v>23893.077368740309</v>
      </c>
      <c r="J87" s="1"/>
      <c r="K87" s="1"/>
      <c r="L87" s="1"/>
      <c r="M87" s="1">
        <v>24072.728776517451</v>
      </c>
      <c r="N87" s="1">
        <f t="shared" si="9"/>
        <v>2081</v>
      </c>
      <c r="O87" s="1">
        <v>14346.848289320258</v>
      </c>
      <c r="P87" s="1">
        <v>30950.957810061791</v>
      </c>
      <c r="Q87" s="1">
        <v>24570.550021401239</v>
      </c>
      <c r="R87" s="1">
        <v>24235.596974082473</v>
      </c>
      <c r="S87" s="1">
        <f t="shared" si="10"/>
        <v>2081</v>
      </c>
      <c r="T87" s="1">
        <v>13633.099285624572</v>
      </c>
      <c r="U87" s="1">
        <v>29376.44598296631</v>
      </c>
      <c r="V87" s="1">
        <v>23297.376235296557</v>
      </c>
      <c r="W87" s="1">
        <v>24380.857189597478</v>
      </c>
      <c r="X87" s="1">
        <f t="shared" si="11"/>
        <v>2081</v>
      </c>
      <c r="Y87" s="1">
        <v>12899.66117487245</v>
      </c>
      <c r="Z87" s="1">
        <v>27764.769389961784</v>
      </c>
      <c r="AA87" s="1">
        <v>21998.163207405567</v>
      </c>
      <c r="AB87" s="1">
        <v>24507.665756711962</v>
      </c>
      <c r="AC87" s="1">
        <f t="shared" si="12"/>
        <v>2081</v>
      </c>
      <c r="AD87" s="1">
        <v>15423.371982407891</v>
      </c>
      <c r="AE87" s="1">
        <v>32937.536336514793</v>
      </c>
      <c r="AF87" s="1">
        <v>25942.211414150017</v>
      </c>
      <c r="AG87" s="1">
        <v>23210.83664237184</v>
      </c>
      <c r="AH87" s="1">
        <v>14886.193279567155</v>
      </c>
      <c r="AI87" s="1">
        <v>31816.886048283213</v>
      </c>
      <c r="AJ87" s="1">
        <v>25072.658767990964</v>
      </c>
      <c r="AK87" s="1">
        <v>23626.882650816286</v>
      </c>
      <c r="AL87" s="1">
        <f t="shared" si="13"/>
        <v>9999</v>
      </c>
      <c r="AM87" s="1">
        <v>14292.575974237991</v>
      </c>
      <c r="AN87" s="1">
        <v>30575.26142970577</v>
      </c>
      <c r="AO87" s="1">
        <v>24107.72674589029</v>
      </c>
      <c r="AP87" s="1">
        <v>23987.070971917696</v>
      </c>
      <c r="AQ87" s="1">
        <f t="shared" si="14"/>
        <v>2081</v>
      </c>
      <c r="AR87" s="1">
        <v>13647.647436024294</v>
      </c>
      <c r="AS87" s="1">
        <v>29223.063647333478</v>
      </c>
      <c r="AT87" s="1">
        <v>23055.316252915432</v>
      </c>
      <c r="AU87" s="1">
        <v>24290.904423874199</v>
      </c>
      <c r="AV87" s="1">
        <f t="shared" si="15"/>
        <v>2081</v>
      </c>
      <c r="AW87" s="1">
        <v>12956.892253697342</v>
      </c>
      <c r="AX87" s="1">
        <v>27771.459266115442</v>
      </c>
      <c r="AY87" s="1">
        <v>21923.930115830197</v>
      </c>
      <c r="AZ87" s="1">
        <v>24538.540793845736</v>
      </c>
      <c r="BA87" s="1">
        <f t="shared" si="16"/>
        <v>2081</v>
      </c>
    </row>
    <row r="88" spans="1:53" x14ac:dyDescent="0.3">
      <c r="A88">
        <f t="shared" si="17"/>
        <v>2082</v>
      </c>
      <c r="B88" s="1"/>
      <c r="C88" s="1"/>
      <c r="D88" s="1"/>
      <c r="E88" s="1">
        <f>0.8*SUMPRODUCT(economy!B128:D128,economy!K128:M128)/SUM(economy!B128:D128)</f>
        <v>19344.594707354987</v>
      </c>
      <c r="F88" s="1"/>
      <c r="G88" s="1"/>
      <c r="H88" s="1"/>
      <c r="I88" s="1">
        <v>24114.286304641369</v>
      </c>
      <c r="J88" s="1"/>
      <c r="K88" s="1"/>
      <c r="L88" s="1"/>
      <c r="M88" s="1">
        <v>24303.379933869997</v>
      </c>
      <c r="N88" s="1">
        <f t="shared" si="9"/>
        <v>2082</v>
      </c>
      <c r="O88" s="1">
        <v>14265.63601160132</v>
      </c>
      <c r="P88" s="1">
        <v>30989.118030766993</v>
      </c>
      <c r="Q88" s="1">
        <v>24877.500684282273</v>
      </c>
      <c r="R88" s="1">
        <v>24475.535085503132</v>
      </c>
      <c r="S88" s="1">
        <f t="shared" si="10"/>
        <v>2082</v>
      </c>
      <c r="T88" s="1">
        <v>13560.427103493415</v>
      </c>
      <c r="U88" s="1">
        <v>29420.389986225513</v>
      </c>
      <c r="V88" s="1">
        <v>23593.333131133812</v>
      </c>
      <c r="W88" s="1">
        <v>24629.883215611266</v>
      </c>
      <c r="X88" s="1">
        <f t="shared" si="11"/>
        <v>2082</v>
      </c>
      <c r="Y88" s="1">
        <v>12835.06860905189</v>
      </c>
      <c r="Z88" s="1">
        <v>27813.488667901565</v>
      </c>
      <c r="AA88" s="1">
        <v>22282.201892486715</v>
      </c>
      <c r="AB88" s="1">
        <v>24765.534139171421</v>
      </c>
      <c r="AC88" s="1">
        <f t="shared" si="12"/>
        <v>2082</v>
      </c>
      <c r="AD88" s="1">
        <v>15245.135495513283</v>
      </c>
      <c r="AE88" s="1">
        <v>32748.825380033551</v>
      </c>
      <c r="AF88" s="1">
        <v>26063.555611775344</v>
      </c>
      <c r="AG88" s="1">
        <v>23276.217175622263</v>
      </c>
      <c r="AH88" s="1">
        <v>14738.032845278385</v>
      </c>
      <c r="AI88" s="1">
        <v>31685.637557779646</v>
      </c>
      <c r="AJ88" s="1">
        <v>25230.375814906613</v>
      </c>
      <c r="AK88" s="1">
        <v>23734.890624498894</v>
      </c>
      <c r="AL88" s="1">
        <f t="shared" si="13"/>
        <v>9999</v>
      </c>
      <c r="AM88" s="1">
        <v>14170.60973074703</v>
      </c>
      <c r="AN88" s="1">
        <v>30492.683754410402</v>
      </c>
      <c r="AO88" s="1">
        <v>24293.966916792666</v>
      </c>
      <c r="AP88" s="1">
        <v>24133.983682038284</v>
      </c>
      <c r="AQ88" s="1">
        <f t="shared" si="14"/>
        <v>2082</v>
      </c>
      <c r="AR88" s="1">
        <v>13548.192823972555</v>
      </c>
      <c r="AS88" s="1">
        <v>29180.819094102597</v>
      </c>
      <c r="AT88" s="1">
        <v>23262.653532957516</v>
      </c>
      <c r="AU88" s="1">
        <v>24472.822526691281</v>
      </c>
      <c r="AV88" s="1">
        <f t="shared" si="15"/>
        <v>2082</v>
      </c>
      <c r="AW88" s="1">
        <v>12876.518530702177</v>
      </c>
      <c r="AX88" s="1">
        <v>27761.778058869149</v>
      </c>
      <c r="AY88" s="1">
        <v>22145.457084987134</v>
      </c>
      <c r="AZ88" s="1">
        <v>24751.47009307997</v>
      </c>
      <c r="BA88" s="1">
        <f t="shared" si="16"/>
        <v>2082</v>
      </c>
    </row>
    <row r="89" spans="1:53" x14ac:dyDescent="0.3">
      <c r="A89">
        <f t="shared" si="17"/>
        <v>2083</v>
      </c>
      <c r="B89" s="1"/>
      <c r="C89" s="1"/>
      <c r="D89" s="1"/>
      <c r="E89" s="1">
        <f>0.8*SUMPRODUCT(economy!B129:D129,economy!K129:M129)/SUM(economy!B129:D129)</f>
        <v>19523.789208920003</v>
      </c>
      <c r="F89" s="1"/>
      <c r="G89" s="1"/>
      <c r="H89" s="1"/>
      <c r="I89" s="1">
        <v>24332.110046006717</v>
      </c>
      <c r="J89" s="1"/>
      <c r="K89" s="1"/>
      <c r="L89" s="1"/>
      <c r="M89" s="1">
        <v>24530.920717025718</v>
      </c>
      <c r="N89" s="1">
        <f t="shared" si="9"/>
        <v>2083</v>
      </c>
      <c r="O89" s="1">
        <v>14181.660572789018</v>
      </c>
      <c r="P89" s="1">
        <v>31019.814788733605</v>
      </c>
      <c r="Q89" s="1">
        <v>25182.677057916815</v>
      </c>
      <c r="R89" s="1">
        <v>24712.646853951912</v>
      </c>
      <c r="S89" s="1">
        <f t="shared" si="10"/>
        <v>2083</v>
      </c>
      <c r="T89" s="1">
        <v>13485.177173434171</v>
      </c>
      <c r="U89" s="1">
        <v>29457.420190742298</v>
      </c>
      <c r="V89" s="1">
        <v>23887.815737427507</v>
      </c>
      <c r="W89" s="1">
        <v>24876.374948846787</v>
      </c>
      <c r="X89" s="1">
        <f t="shared" si="11"/>
        <v>2083</v>
      </c>
      <c r="Y89" s="1">
        <v>12768.085289172323</v>
      </c>
      <c r="Z89" s="1">
        <v>27855.837715664868</v>
      </c>
      <c r="AA89" s="1">
        <v>22565.046393685989</v>
      </c>
      <c r="AB89" s="1">
        <v>25021.16691146899</v>
      </c>
      <c r="AC89" s="1">
        <f t="shared" si="12"/>
        <v>2083</v>
      </c>
      <c r="AD89" s="1">
        <v>15055.152821927511</v>
      </c>
      <c r="AE89" s="1">
        <v>32530.59717677423</v>
      </c>
      <c r="AF89" s="1">
        <v>26161.186422535993</v>
      </c>
      <c r="AG89" s="1">
        <v>23319.565916251129</v>
      </c>
      <c r="AH89" s="1">
        <v>14579.895317000648</v>
      </c>
      <c r="AI89" s="1">
        <v>31529.31824340915</v>
      </c>
      <c r="AJ89" s="1">
        <v>25368.732725070997</v>
      </c>
      <c r="AK89" s="1">
        <v>23824.012701104806</v>
      </c>
      <c r="AL89" s="1">
        <f t="shared" si="13"/>
        <v>9999</v>
      </c>
      <c r="AM89" s="1">
        <v>14040.263747299603</v>
      </c>
      <c r="AN89" s="1">
        <v>30389.035564732156</v>
      </c>
      <c r="AO89" s="1">
        <v>24464.699470030297</v>
      </c>
      <c r="AP89" s="1">
        <v>24264.989647343358</v>
      </c>
      <c r="AQ89" s="1">
        <f t="shared" si="14"/>
        <v>9999</v>
      </c>
      <c r="AR89" s="1">
        <v>13441.775523446131</v>
      </c>
      <c r="AS89" s="1">
        <v>29121.044186284631</v>
      </c>
      <c r="AT89" s="1">
        <v>23457.831586289765</v>
      </c>
      <c r="AU89" s="1">
        <v>24641.606495908123</v>
      </c>
      <c r="AV89" s="1">
        <f t="shared" si="15"/>
        <v>2083</v>
      </c>
      <c r="AW89" s="1">
        <v>12790.417429748428</v>
      </c>
      <c r="AX89" s="1">
        <v>27737.648512660369</v>
      </c>
      <c r="AY89" s="1">
        <v>22357.68010723967</v>
      </c>
      <c r="AZ89" s="1">
        <v>24953.800583062548</v>
      </c>
      <c r="BA89" s="1">
        <f t="shared" si="16"/>
        <v>2083</v>
      </c>
    </row>
    <row r="90" spans="1:53" x14ac:dyDescent="0.3">
      <c r="A90">
        <f t="shared" si="17"/>
        <v>2084</v>
      </c>
      <c r="B90" s="1"/>
      <c r="C90" s="1"/>
      <c r="D90" s="1"/>
      <c r="E90" s="1">
        <f>0.8*SUMPRODUCT(economy!B130:D130,economy!K130:M130)/SUM(economy!B130:D130)</f>
        <v>19700.436052293757</v>
      </c>
      <c r="F90" s="1"/>
      <c r="G90" s="1"/>
      <c r="H90" s="1"/>
      <c r="I90" s="1">
        <v>24546.4501942725</v>
      </c>
      <c r="J90" s="1"/>
      <c r="K90" s="1"/>
      <c r="L90" s="1"/>
      <c r="M90" s="1">
        <v>24755.251614684636</v>
      </c>
      <c r="N90" s="1">
        <f t="shared" si="9"/>
        <v>2084</v>
      </c>
      <c r="O90" s="1">
        <v>14094.998253849399</v>
      </c>
      <c r="P90" s="1">
        <v>31043.098872828799</v>
      </c>
      <c r="Q90" s="1">
        <v>25485.995465911361</v>
      </c>
      <c r="R90" s="1">
        <v>24946.832237833125</v>
      </c>
      <c r="S90" s="1">
        <f t="shared" si="10"/>
        <v>2084</v>
      </c>
      <c r="T90" s="1">
        <v>13407.417186150738</v>
      </c>
      <c r="U90" s="1">
        <v>29487.578153356579</v>
      </c>
      <c r="V90" s="1">
        <v>24180.745480535832</v>
      </c>
      <c r="W90" s="1">
        <v>25120.232424210684</v>
      </c>
      <c r="X90" s="1">
        <f t="shared" si="11"/>
        <v>2084</v>
      </c>
      <c r="Y90" s="1">
        <v>12698.770952930246</v>
      </c>
      <c r="Z90" s="1">
        <v>27891.849951809669</v>
      </c>
      <c r="AA90" s="1">
        <v>22846.623545496699</v>
      </c>
      <c r="AB90" s="1">
        <v>25274.464810167745</v>
      </c>
      <c r="AC90" s="1">
        <f t="shared" si="12"/>
        <v>2084</v>
      </c>
      <c r="AD90" s="1">
        <v>14853.227312185058</v>
      </c>
      <c r="AE90" s="1">
        <v>32282.026934708305</v>
      </c>
      <c r="AF90" s="1">
        <v>26233.711764320651</v>
      </c>
      <c r="AG90" s="1">
        <v>23339.619823628167</v>
      </c>
      <c r="AH90" s="1">
        <v>14411.595771920713</v>
      </c>
      <c r="AI90" s="1">
        <v>31347.189599107223</v>
      </c>
      <c r="AJ90" s="1">
        <v>25486.528440836348</v>
      </c>
      <c r="AK90" s="1">
        <v>23893.092738248735</v>
      </c>
      <c r="AL90" s="1">
        <f t="shared" si="13"/>
        <v>9999</v>
      </c>
      <c r="AM90" s="1">
        <v>13901.373586013699</v>
      </c>
      <c r="AN90" s="1">
        <v>30263.67704633595</v>
      </c>
      <c r="AO90" s="1">
        <v>24618.910908395352</v>
      </c>
      <c r="AP90" s="1">
        <v>24379.052977024723</v>
      </c>
      <c r="AQ90" s="1">
        <f t="shared" si="14"/>
        <v>9999</v>
      </c>
      <c r="AR90" s="1">
        <v>13328.256396478724</v>
      </c>
      <c r="AS90" s="1">
        <v>29043.201648226644</v>
      </c>
      <c r="AT90" s="1">
        <v>23640.014037120098</v>
      </c>
      <c r="AU90" s="1">
        <v>24796.347381046337</v>
      </c>
      <c r="AV90" s="1">
        <f t="shared" si="15"/>
        <v>2084</v>
      </c>
      <c r="AW90" s="1">
        <v>12698.476774830071</v>
      </c>
      <c r="AX90" s="1">
        <v>27698.633076605656</v>
      </c>
      <c r="AY90" s="1">
        <v>22559.924426843212</v>
      </c>
      <c r="AZ90" s="1">
        <v>25144.751045191486</v>
      </c>
      <c r="BA90" s="1">
        <f t="shared" si="16"/>
        <v>2084</v>
      </c>
    </row>
    <row r="91" spans="1:53" x14ac:dyDescent="0.3">
      <c r="A91">
        <f t="shared" si="17"/>
        <v>2085</v>
      </c>
      <c r="B91" s="1"/>
      <c r="C91" s="1"/>
      <c r="D91" s="1"/>
      <c r="E91" s="1">
        <f>0.8*SUMPRODUCT(economy!B131:D131,economy!K131:M131)/SUM(economy!B131:D131)</f>
        <v>19874.460667090152</v>
      </c>
      <c r="F91" s="1"/>
      <c r="G91" s="1"/>
      <c r="H91" s="1"/>
      <c r="I91" s="1">
        <v>24757.211724759516</v>
      </c>
      <c r="J91" s="1"/>
      <c r="K91" s="1"/>
      <c r="L91" s="1"/>
      <c r="M91" s="1">
        <v>24976.276151779522</v>
      </c>
      <c r="N91" s="1">
        <f t="shared" si="9"/>
        <v>2085</v>
      </c>
      <c r="O91" s="1">
        <v>14005.726450857996</v>
      </c>
      <c r="P91" s="1">
        <v>31059.026261289659</v>
      </c>
      <c r="Q91" s="1">
        <v>25787.373894048033</v>
      </c>
      <c r="R91" s="1">
        <v>25177.993896663236</v>
      </c>
      <c r="S91" s="1">
        <f t="shared" si="10"/>
        <v>2085</v>
      </c>
      <c r="T91" s="1">
        <v>13327.215854297989</v>
      </c>
      <c r="U91" s="1">
        <v>29510.91011663678</v>
      </c>
      <c r="V91" s="1">
        <v>24472.045147658089</v>
      </c>
      <c r="W91" s="1">
        <v>25361.358048029666</v>
      </c>
      <c r="X91" s="1">
        <f t="shared" si="11"/>
        <v>2085</v>
      </c>
      <c r="Y91" s="1">
        <v>12627.186261231029</v>
      </c>
      <c r="Z91" s="1">
        <v>27921.562991823543</v>
      </c>
      <c r="AA91" s="1">
        <v>23126.861272164737</v>
      </c>
      <c r="AB91" s="1">
        <v>25525.330622089339</v>
      </c>
      <c r="AC91" s="1">
        <f t="shared" si="12"/>
        <v>2085</v>
      </c>
      <c r="AD91" s="1">
        <v>14639.189978628054</v>
      </c>
      <c r="AE91" s="1">
        <v>32002.338899595445</v>
      </c>
      <c r="AF91" s="1">
        <v>26279.734867551131</v>
      </c>
      <c r="AG91" s="1">
        <v>23335.120206157761</v>
      </c>
      <c r="AH91" s="1">
        <v>14232.967727042002</v>
      </c>
      <c r="AI91" s="1">
        <v>31138.543300304133</v>
      </c>
      <c r="AJ91" s="1">
        <v>25582.547675592945</v>
      </c>
      <c r="AK91" s="1">
        <v>23940.967114347492</v>
      </c>
      <c r="AL91" s="1">
        <f t="shared" si="13"/>
        <v>9999</v>
      </c>
      <c r="AM91" s="1">
        <v>13753.78655663165</v>
      </c>
      <c r="AN91" s="1">
        <v>30115.985446373168</v>
      </c>
      <c r="AO91" s="1">
        <v>24755.568663521288</v>
      </c>
      <c r="AP91" s="1">
        <v>24475.122712856646</v>
      </c>
      <c r="AQ91" s="1">
        <f t="shared" si="14"/>
        <v>9999</v>
      </c>
      <c r="AR91" s="1">
        <v>13207.503379301441</v>
      </c>
      <c r="AS91" s="1">
        <v>28946.762621481605</v>
      </c>
      <c r="AT91" s="1">
        <v>23808.344005510342</v>
      </c>
      <c r="AU91" s="1">
        <v>24936.117033618084</v>
      </c>
      <c r="AV91" s="1">
        <f t="shared" si="15"/>
        <v>2085</v>
      </c>
      <c r="AW91" s="1">
        <v>12600.588344597243</v>
      </c>
      <c r="AX91" s="1">
        <v>27644.29732181532</v>
      </c>
      <c r="AY91" s="1">
        <v>22751.495647536656</v>
      </c>
      <c r="AZ91" s="1">
        <v>25323.519616021382</v>
      </c>
      <c r="BA91" s="1">
        <f t="shared" si="16"/>
        <v>2085</v>
      </c>
    </row>
    <row r="92" spans="1:53" x14ac:dyDescent="0.3">
      <c r="A92">
        <f t="shared" si="17"/>
        <v>2086</v>
      </c>
      <c r="B92" s="1"/>
      <c r="C92" s="1"/>
      <c r="D92" s="1"/>
      <c r="E92" s="1">
        <f>0.8*SUMPRODUCT(economy!B132:D132,economy!K132:M132)/SUM(economy!B132:D132)</f>
        <v>20045.790913129862</v>
      </c>
      <c r="F92" s="1"/>
      <c r="G92" s="1"/>
      <c r="H92" s="1"/>
      <c r="I92" s="1">
        <v>24964.303071655937</v>
      </c>
      <c r="J92" s="1"/>
      <c r="K92" s="1"/>
      <c r="L92" s="1"/>
      <c r="M92" s="1">
        <v>25193.900976930814</v>
      </c>
      <c r="N92" s="1">
        <f t="shared" si="9"/>
        <v>2086</v>
      </c>
      <c r="O92" s="1">
        <v>13913.923572880103</v>
      </c>
      <c r="P92" s="1">
        <v>31067.657998558396</v>
      </c>
      <c r="Q92" s="1">
        <v>26086.732056201585</v>
      </c>
      <c r="R92" s="1">
        <v>25406.037279811284</v>
      </c>
      <c r="S92" s="1">
        <f t="shared" si="10"/>
        <v>2086</v>
      </c>
      <c r="T92" s="1">
        <v>13244.642826070256</v>
      </c>
      <c r="U92" s="1">
        <v>29527.466907500671</v>
      </c>
      <c r="V92" s="1">
        <v>24761.638948449712</v>
      </c>
      <c r="W92" s="1">
        <v>25599.656686874281</v>
      </c>
      <c r="X92" s="1">
        <f t="shared" si="11"/>
        <v>2086</v>
      </c>
      <c r="Y92" s="1">
        <v>12553.392725898826</v>
      </c>
      <c r="Z92" s="1">
        <v>27945.018565704489</v>
      </c>
      <c r="AA92" s="1">
        <v>23405.688644421254</v>
      </c>
      <c r="AB92" s="1">
        <v>25773.669272024643</v>
      </c>
      <c r="AC92" s="1">
        <f t="shared" si="12"/>
        <v>2086</v>
      </c>
      <c r="AD92" s="1">
        <v>14412.903297809224</v>
      </c>
      <c r="AE92" s="1">
        <v>31690.816057947046</v>
      </c>
      <c r="AF92" s="1">
        <v>26297.863030104334</v>
      </c>
      <c r="AG92" s="1">
        <v>23304.821627475008</v>
      </c>
      <c r="AH92" s="1">
        <v>14043.865944137322</v>
      </c>
      <c r="AI92" s="1">
        <v>30902.708242275559</v>
      </c>
      <c r="AJ92" s="1">
        <v>25655.56686981464</v>
      </c>
      <c r="AK92" s="1">
        <v>23966.47118139669</v>
      </c>
      <c r="AL92" s="1">
        <f t="shared" si="13"/>
        <v>9999</v>
      </c>
      <c r="AM92" s="1">
        <v>13597.363724399731</v>
      </c>
      <c r="AN92" s="1">
        <v>29945.360023235426</v>
      </c>
      <c r="AO92" s="1">
        <v>24873.624961655445</v>
      </c>
      <c r="AP92" s="1">
        <v>24552.137310959017</v>
      </c>
      <c r="AQ92" s="1">
        <f t="shared" si="14"/>
        <v>9999</v>
      </c>
      <c r="AR92" s="1">
        <v>13079.392874783362</v>
      </c>
      <c r="AS92" s="1">
        <v>28831.21003166489</v>
      </c>
      <c r="AT92" s="1">
        <v>23961.946474468368</v>
      </c>
      <c r="AU92" s="1">
        <v>25059.971064207235</v>
      </c>
      <c r="AV92" s="1">
        <f t="shared" si="15"/>
        <v>2086</v>
      </c>
      <c r="AW92" s="1">
        <v>12496.648805822784</v>
      </c>
      <c r="AX92" s="1">
        <v>27574.212149908199</v>
      </c>
      <c r="AY92" s="1">
        <v>22931.681074289299</v>
      </c>
      <c r="AZ92" s="1">
        <v>25489.285613538214</v>
      </c>
      <c r="BA92" s="1">
        <f t="shared" si="16"/>
        <v>2086</v>
      </c>
    </row>
    <row r="93" spans="1:53" x14ac:dyDescent="0.3">
      <c r="A93">
        <f t="shared" si="17"/>
        <v>2087</v>
      </c>
      <c r="B93" s="1"/>
      <c r="C93" s="1"/>
      <c r="D93" s="1"/>
      <c r="E93" s="1">
        <f>0.8*SUMPRODUCT(economy!B133:D133,economy!K133:M133)/SUM(economy!B133:D133)</f>
        <v>20214.357142514116</v>
      </c>
      <c r="F93" s="1"/>
      <c r="G93" s="1"/>
      <c r="H93" s="1"/>
      <c r="I93" s="1">
        <v>25167.636205915922</v>
      </c>
      <c r="J93" s="1"/>
      <c r="K93" s="1"/>
      <c r="L93" s="1"/>
      <c r="M93" s="1">
        <v>25408.035943552084</v>
      </c>
      <c r="N93" s="1">
        <f t="shared" si="9"/>
        <v>2087</v>
      </c>
      <c r="O93" s="1">
        <v>13819.66893923816</v>
      </c>
      <c r="P93" s="1">
        <v>31069.060065317262</v>
      </c>
      <c r="Q93" s="1">
        <v>26383.991457338834</v>
      </c>
      <c r="R93" s="1">
        <v>25630.870709618066</v>
      </c>
      <c r="S93" s="1">
        <f t="shared" si="10"/>
        <v>2087</v>
      </c>
      <c r="T93" s="1">
        <v>13159.76859806325</v>
      </c>
      <c r="U93" s="1">
        <v>29537.303829730739</v>
      </c>
      <c r="V93" s="1">
        <v>25049.452574320938</v>
      </c>
      <c r="W93" s="1">
        <v>25835.035751476211</v>
      </c>
      <c r="X93" s="1">
        <f t="shared" si="11"/>
        <v>2087</v>
      </c>
      <c r="Y93" s="1">
        <v>12477.452636606633</v>
      </c>
      <c r="Z93" s="1">
        <v>27962.262430141076</v>
      </c>
      <c r="AA93" s="1">
        <v>23683.035934433312</v>
      </c>
      <c r="AB93" s="1">
        <v>26019.38790623032</v>
      </c>
      <c r="AC93" s="1">
        <f t="shared" si="12"/>
        <v>2087</v>
      </c>
      <c r="AD93" s="1">
        <v>14174.265135441336</v>
      </c>
      <c r="AE93" s="1">
        <v>31346.810380397361</v>
      </c>
      <c r="AF93" s="1">
        <v>26286.717350184539</v>
      </c>
      <c r="AG93" s="1">
        <v>23247.501706661908</v>
      </c>
      <c r="AH93" s="1">
        <v>13844.169348594834</v>
      </c>
      <c r="AI93" s="1">
        <v>30639.058027009858</v>
      </c>
      <c r="AJ93" s="1">
        <v>25704.360891092001</v>
      </c>
      <c r="AK93" s="1">
        <v>23968.446445958067</v>
      </c>
      <c r="AL93" s="1">
        <f t="shared" si="13"/>
        <v>9999</v>
      </c>
      <c r="AM93" s="1">
        <v>13431.982014041214</v>
      </c>
      <c r="AN93" s="1">
        <v>29751.227348289864</v>
      </c>
      <c r="AO93" s="1">
        <v>24972.021233243282</v>
      </c>
      <c r="AP93" s="1">
        <v>24609.029693062752</v>
      </c>
      <c r="AQ93" s="1">
        <f t="shared" si="14"/>
        <v>9999</v>
      </c>
      <c r="AR93" s="1">
        <v>12943.811220316344</v>
      </c>
      <c r="AS93" s="1">
        <v>28696.04221808671</v>
      </c>
      <c r="AT93" s="1">
        <v>24099.931038646984</v>
      </c>
      <c r="AU93" s="1">
        <v>25166.952227330181</v>
      </c>
      <c r="AV93" s="1">
        <f t="shared" si="15"/>
        <v>9999</v>
      </c>
      <c r="AW93" s="1">
        <v>12386.560702649987</v>
      </c>
      <c r="AX93" s="1">
        <v>27487.956188713448</v>
      </c>
      <c r="AY93" s="1">
        <v>23099.751311667074</v>
      </c>
      <c r="AZ93" s="1">
        <v>25641.211671794186</v>
      </c>
      <c r="BA93" s="1">
        <f t="shared" si="16"/>
        <v>2087</v>
      </c>
    </row>
    <row r="94" spans="1:53" x14ac:dyDescent="0.3">
      <c r="A94">
        <f t="shared" si="17"/>
        <v>2088</v>
      </c>
      <c r="B94" s="1"/>
      <c r="C94" s="1"/>
      <c r="D94" s="1"/>
      <c r="E94" s="1">
        <f>0.8*SUMPRODUCT(economy!B134:D134,economy!K134:M134)/SUM(economy!B134:D134)</f>
        <v>20380.09225675316</v>
      </c>
      <c r="F94" s="1"/>
      <c r="G94" s="1"/>
      <c r="H94" s="1"/>
      <c r="I94" s="1">
        <v>25367.126706022227</v>
      </c>
      <c r="J94" s="1"/>
      <c r="K94" s="1"/>
      <c r="L94" s="1"/>
      <c r="M94" s="1">
        <v>25618.594184534297</v>
      </c>
      <c r="N94" s="1">
        <f t="shared" si="9"/>
        <v>2088</v>
      </c>
      <c r="O94" s="1">
        <v>13723.042676442245</v>
      </c>
      <c r="P94" s="1">
        <v>31063.303242119142</v>
      </c>
      <c r="Q94" s="1">
        <v>26679.075453479141</v>
      </c>
      <c r="R94" s="1">
        <v>25852.405458806763</v>
      </c>
      <c r="S94" s="1">
        <f t="shared" si="10"/>
        <v>2088</v>
      </c>
      <c r="T94" s="1">
        <v>13072.664427642221</v>
      </c>
      <c r="U94" s="1">
        <v>29540.480550703458</v>
      </c>
      <c r="V94" s="1">
        <v>25335.413255299129</v>
      </c>
      <c r="W94" s="1">
        <v>26067.405275639227</v>
      </c>
      <c r="X94" s="1">
        <f t="shared" si="11"/>
        <v>2088</v>
      </c>
      <c r="Y94" s="1">
        <v>12399.428987219188</v>
      </c>
      <c r="Z94" s="1">
        <v>27973.344275543666</v>
      </c>
      <c r="AA94" s="1">
        <v>23958.834668856511</v>
      </c>
      <c r="AB94" s="1">
        <v>26262.395971603462</v>
      </c>
      <c r="AC94" s="1">
        <f t="shared" si="12"/>
        <v>2088</v>
      </c>
      <c r="AD94" s="1">
        <v>13923.212764857371</v>
      </c>
      <c r="AE94" s="1">
        <v>30969.753554426748</v>
      </c>
      <c r="AF94" s="1">
        <v>26244.943448934424</v>
      </c>
      <c r="AG94" s="1">
        <v>23161.971809665632</v>
      </c>
      <c r="AH94" s="1">
        <v>13633.78404547641</v>
      </c>
      <c r="AI94" s="1">
        <v>30347.018873055822</v>
      </c>
      <c r="AJ94" s="1">
        <v>25727.710499233548</v>
      </c>
      <c r="AK94" s="1">
        <v>23945.748490220998</v>
      </c>
      <c r="AL94" s="1">
        <f t="shared" si="13"/>
        <v>9999</v>
      </c>
      <c r="AM94" s="1">
        <v>13257.536400847524</v>
      </c>
      <c r="AN94" s="1">
        <v>29533.046948894422</v>
      </c>
      <c r="AO94" s="1">
        <v>25049.693089062948</v>
      </c>
      <c r="AP94" s="1">
        <v>24644.732885482663</v>
      </c>
      <c r="AQ94" s="1">
        <f t="shared" si="14"/>
        <v>9999</v>
      </c>
      <c r="AR94" s="1">
        <v>12800.656226700921</v>
      </c>
      <c r="AS94" s="1">
        <v>28540.776823298082</v>
      </c>
      <c r="AT94" s="1">
        <v>24221.395054955032</v>
      </c>
      <c r="AU94" s="1">
        <v>25256.094253295036</v>
      </c>
      <c r="AV94" s="1">
        <f t="shared" si="15"/>
        <v>9999</v>
      </c>
      <c r="AW94" s="1">
        <v>12270.233499663009</v>
      </c>
      <c r="AX94" s="1">
        <v>27385.118375864986</v>
      </c>
      <c r="AY94" s="1">
        <v>23254.96213499946</v>
      </c>
      <c r="AZ94" s="1">
        <v>25778.446201140545</v>
      </c>
      <c r="BA94" s="1">
        <f t="shared" si="16"/>
        <v>2088</v>
      </c>
    </row>
    <row r="95" spans="1:53" x14ac:dyDescent="0.3">
      <c r="A95">
        <f t="shared" si="17"/>
        <v>2089</v>
      </c>
      <c r="B95" s="1"/>
      <c r="C95" s="1"/>
      <c r="D95" s="1"/>
      <c r="E95" s="1">
        <f>0.8*SUMPRODUCT(economy!B135:D135,economy!K135:M135)/SUM(economy!B135:D135)</f>
        <v>20542.931758909926</v>
      </c>
      <c r="F95" s="1"/>
      <c r="G95" s="1"/>
      <c r="H95" s="1"/>
      <c r="I95" s="1">
        <v>25562.693821582063</v>
      </c>
      <c r="J95" s="1"/>
      <c r="K95" s="1"/>
      <c r="L95" s="1"/>
      <c r="M95" s="1">
        <v>25825.4921804562</v>
      </c>
      <c r="N95" s="1">
        <f t="shared" si="9"/>
        <v>2089</v>
      </c>
      <c r="O95" s="1">
        <v>13624.125615053592</v>
      </c>
      <c r="P95" s="1">
        <v>31050.462967023472</v>
      </c>
      <c r="Q95" s="1">
        <v>26971.909308505135</v>
      </c>
      <c r="R95" s="1">
        <v>26070.555822114075</v>
      </c>
      <c r="S95" s="1">
        <f t="shared" si="10"/>
        <v>2089</v>
      </c>
      <c r="T95" s="1">
        <v>12983.402245044321</v>
      </c>
      <c r="U95" s="1">
        <v>29537.060982664803</v>
      </c>
      <c r="V95" s="1">
        <v>25619.449814343639</v>
      </c>
      <c r="W95" s="1">
        <v>26296.67799005911</v>
      </c>
      <c r="X95" s="1">
        <f t="shared" si="11"/>
        <v>2089</v>
      </c>
      <c r="Y95" s="1">
        <v>12319.38540173848</v>
      </c>
      <c r="Z95" s="1">
        <v>27978.317628191115</v>
      </c>
      <c r="AA95" s="1">
        <v>24233.017679881366</v>
      </c>
      <c r="AB95" s="1">
        <v>26502.605290439024</v>
      </c>
      <c r="AC95" s="1">
        <f t="shared" si="12"/>
        <v>2089</v>
      </c>
      <c r="AD95" s="1">
        <v>13659.726944686139</v>
      </c>
      <c r="AE95" s="1">
        <v>30559.168141258418</v>
      </c>
      <c r="AF95" s="1">
        <v>26171.223181500387</v>
      </c>
      <c r="AG95" s="1">
        <v>23047.088615149365</v>
      </c>
      <c r="AH95" s="1">
        <v>13412.646412669896</v>
      </c>
      <c r="AI95" s="1">
        <v>30026.077913816021</v>
      </c>
      <c r="AJ95" s="1">
        <v>25724.410590013886</v>
      </c>
      <c r="AK95" s="1">
        <v>23897.255636352478</v>
      </c>
      <c r="AL95" s="1">
        <f t="shared" si="13"/>
        <v>9999</v>
      </c>
      <c r="AM95" s="1">
        <v>13073.942177765846</v>
      </c>
      <c r="AN95" s="1">
        <v>29290.317276519861</v>
      </c>
      <c r="AO95" s="1">
        <v>25105.575881680586</v>
      </c>
      <c r="AP95" s="1">
        <v>24658.186259005848</v>
      </c>
      <c r="AQ95" s="1">
        <f t="shared" si="14"/>
        <v>9999</v>
      </c>
      <c r="AR95" s="1">
        <v>12649.838782310511</v>
      </c>
      <c r="AS95" s="1">
        <v>28364.95493651749</v>
      </c>
      <c r="AT95" s="1">
        <v>24325.427213510633</v>
      </c>
      <c r="AU95" s="1">
        <v>25326.426143643843</v>
      </c>
      <c r="AV95" s="1">
        <f t="shared" si="15"/>
        <v>9999</v>
      </c>
      <c r="AW95" s="1">
        <v>12147.584676093247</v>
      </c>
      <c r="AX95" s="1">
        <v>27265.300729251641</v>
      </c>
      <c r="AY95" s="1">
        <v>23396.55664979374</v>
      </c>
      <c r="AZ95" s="1">
        <v>25900.126190084851</v>
      </c>
      <c r="BA95" s="1">
        <f t="shared" si="16"/>
        <v>2089</v>
      </c>
    </row>
    <row r="96" spans="1:53" x14ac:dyDescent="0.3">
      <c r="A96">
        <f t="shared" si="17"/>
        <v>2090</v>
      </c>
      <c r="B96" s="1"/>
      <c r="C96" s="1"/>
      <c r="D96" s="1"/>
      <c r="E96" s="1">
        <f>0.8*SUMPRODUCT(economy!B136:D136,economy!K136:M136)/SUM(economy!B136:D136)</f>
        <v>20702.813800734788</v>
      </c>
      <c r="F96" s="1"/>
      <c r="G96" s="1"/>
      <c r="H96" s="1"/>
      <c r="I96" s="1">
        <v>25754.260529746658</v>
      </c>
      <c r="J96" s="1"/>
      <c r="K96" s="1"/>
      <c r="L96" s="1"/>
      <c r="M96" s="1">
        <v>26028.649821287756</v>
      </c>
      <c r="N96" s="1">
        <f t="shared" si="9"/>
        <v>2090</v>
      </c>
      <c r="O96" s="1">
        <v>13522.999186743344</v>
      </c>
      <c r="P96" s="1">
        <v>31030.619187655073</v>
      </c>
      <c r="Q96" s="1">
        <v>27262.420247726721</v>
      </c>
      <c r="R96" s="1">
        <v>26285.239182088808</v>
      </c>
      <c r="S96" s="1">
        <f t="shared" si="10"/>
        <v>2090</v>
      </c>
      <c r="T96" s="1">
        <v>12892.054565438162</v>
      </c>
      <c r="U96" s="1">
        <v>29527.113158892673</v>
      </c>
      <c r="V96" s="1">
        <v>25901.492719014183</v>
      </c>
      <c r="W96" s="1">
        <v>26522.769390983183</v>
      </c>
      <c r="X96" s="1">
        <f t="shared" si="11"/>
        <v>2090</v>
      </c>
      <c r="Y96" s="1">
        <v>12237.386060038116</v>
      </c>
      <c r="Z96" s="1">
        <v>27977.23974776582</v>
      </c>
      <c r="AA96" s="1">
        <v>24505.51915417509</v>
      </c>
      <c r="AB96" s="1">
        <v>26739.930130688648</v>
      </c>
      <c r="AC96" s="1">
        <f t="shared" si="12"/>
        <v>2090</v>
      </c>
      <c r="AD96" s="1">
        <v>13383.836015962625</v>
      </c>
      <c r="AE96" s="1">
        <v>30114.679076547083</v>
      </c>
      <c r="AF96" s="1">
        <v>26064.287320066451</v>
      </c>
      <c r="AG96" s="1">
        <v>22901.766522092541</v>
      </c>
      <c r="AH96" s="1">
        <v>13180.726247379282</v>
      </c>
      <c r="AI96" s="1">
        <v>29675.791839932474</v>
      </c>
      <c r="AJ96" s="1">
        <v>25693.27922221709</v>
      </c>
      <c r="AK96" s="1">
        <v>23821.878347273116</v>
      </c>
      <c r="AL96" s="1">
        <f t="shared" si="13"/>
        <v>9999</v>
      </c>
      <c r="AM96" s="1">
        <v>12881.137285061506</v>
      </c>
      <c r="AN96" s="1">
        <v>29022.581977758222</v>
      </c>
      <c r="AO96" s="1">
        <v>25138.610866125215</v>
      </c>
      <c r="AP96" s="1">
        <v>24648.342376931592</v>
      </c>
      <c r="AQ96" s="1">
        <f t="shared" si="14"/>
        <v>9999</v>
      </c>
      <c r="AR96" s="1">
        <v>12491.284515425572</v>
      </c>
      <c r="AS96" s="1">
        <v>28168.145481362204</v>
      </c>
      <c r="AT96" s="1">
        <v>24411.111544955402</v>
      </c>
      <c r="AU96" s="1">
        <v>25376.976943504185</v>
      </c>
      <c r="AV96" s="1">
        <f t="shared" si="15"/>
        <v>9999</v>
      </c>
      <c r="AW96" s="1">
        <v>12018.540867681666</v>
      </c>
      <c r="AX96" s="1">
        <v>27128.12130131388</v>
      </c>
      <c r="AY96" s="1">
        <v>23523.767753810047</v>
      </c>
      <c r="AZ96" s="1">
        <v>26005.380363210614</v>
      </c>
      <c r="BA96" s="1">
        <f t="shared" si="16"/>
        <v>2090</v>
      </c>
    </row>
    <row r="97" spans="1:53" x14ac:dyDescent="0.3">
      <c r="A97">
        <f t="shared" si="17"/>
        <v>2091</v>
      </c>
      <c r="B97" s="1"/>
      <c r="C97" s="1"/>
      <c r="D97" s="1"/>
      <c r="E97" s="1">
        <f>0.8*SUMPRODUCT(economy!B137:D137,economy!K137:M137)/SUM(economy!B137:D137)</f>
        <v>20859.679224780539</v>
      </c>
      <c r="F97" s="1"/>
      <c r="G97" s="1"/>
      <c r="H97" s="1"/>
      <c r="I97" s="1">
        <v>25941.753584464379</v>
      </c>
      <c r="J97" s="1"/>
      <c r="K97" s="1"/>
      <c r="L97" s="1"/>
      <c r="M97" s="1">
        <v>26227.99046157104</v>
      </c>
      <c r="N97" s="1">
        <f t="shared" si="9"/>
        <v>2091</v>
      </c>
      <c r="O97" s="1">
        <v>13419.745321801072</v>
      </c>
      <c r="P97" s="1">
        <v>31003.85620811403</v>
      </c>
      <c r="Q97" s="1">
        <v>27550.537508112724</v>
      </c>
      <c r="R97" s="1">
        <v>26496.376069020651</v>
      </c>
      <c r="S97" s="1">
        <f t="shared" si="10"/>
        <v>2091</v>
      </c>
      <c r="T97" s="1">
        <v>12798.694401157607</v>
      </c>
      <c r="U97" s="1">
        <v>29510.709105097994</v>
      </c>
      <c r="V97" s="1">
        <v>26181.474130403014</v>
      </c>
      <c r="W97" s="1">
        <v>26745.597803654415</v>
      </c>
      <c r="X97" s="1">
        <f t="shared" si="11"/>
        <v>2091</v>
      </c>
      <c r="Y97" s="1">
        <v>12153.495623568668</v>
      </c>
      <c r="Z97" s="1">
        <v>27970.171520560201</v>
      </c>
      <c r="AA97" s="1">
        <v>24776.274679628361</v>
      </c>
      <c r="AB97" s="1">
        <v>26974.287271652269</v>
      </c>
      <c r="AC97" s="1">
        <f t="shared" si="12"/>
        <v>2091</v>
      </c>
      <c r="AD97" s="1">
        <v>13095.619973259572</v>
      </c>
      <c r="AE97" s="1">
        <v>29636.025418335939</v>
      </c>
      <c r="AF97" s="1">
        <v>25922.929174986501</v>
      </c>
      <c r="AG97" s="1">
        <v>22724.990848584599</v>
      </c>
      <c r="AH97" s="1">
        <v>12938.029938394409</v>
      </c>
      <c r="AI97" s="1">
        <v>29295.7958308294</v>
      </c>
      <c r="AJ97" s="1">
        <v>25633.167422188584</v>
      </c>
      <c r="AK97" s="1">
        <v>23718.569345449734</v>
      </c>
      <c r="AL97" s="1">
        <f t="shared" si="13"/>
        <v>9999</v>
      </c>
      <c r="AM97" s="1">
        <v>12679.084686695251</v>
      </c>
      <c r="AN97" s="1">
        <v>28729.436439395584</v>
      </c>
      <c r="AO97" s="1">
        <v>25147.751967839416</v>
      </c>
      <c r="AP97" s="1">
        <v>24614.174451499221</v>
      </c>
      <c r="AQ97" s="1">
        <f t="shared" si="14"/>
        <v>9999</v>
      </c>
      <c r="AR97" s="1">
        <v>12324.935506144355</v>
      </c>
      <c r="AS97" s="1">
        <v>27949.949834394814</v>
      </c>
      <c r="AT97" s="1">
        <v>24477.531877147605</v>
      </c>
      <c r="AU97" s="1">
        <v>25406.78100024247</v>
      </c>
      <c r="AV97" s="1">
        <f t="shared" si="15"/>
        <v>9999</v>
      </c>
      <c r="AW97" s="1">
        <v>11883.039051856893</v>
      </c>
      <c r="AX97" s="1">
        <v>26973.21731198013</v>
      </c>
      <c r="AY97" s="1">
        <v>23635.820914842057</v>
      </c>
      <c r="AZ97" s="1">
        <v>26093.332707594229</v>
      </c>
      <c r="BA97" s="1">
        <f t="shared" si="16"/>
        <v>2091</v>
      </c>
    </row>
    <row r="98" spans="1:53" x14ac:dyDescent="0.3">
      <c r="A98">
        <f t="shared" si="17"/>
        <v>2092</v>
      </c>
      <c r="B98" s="1"/>
      <c r="C98" s="1"/>
      <c r="D98" s="1"/>
      <c r="E98" s="1">
        <f>0.8*SUMPRODUCT(economy!B138:D138,economy!K138:M138)/SUM(economy!B138:D138)</f>
        <v>21013.47160150118</v>
      </c>
      <c r="F98" s="1"/>
      <c r="G98" s="1"/>
      <c r="H98" s="1"/>
      <c r="I98" s="1">
        <v>26125.103558597606</v>
      </c>
      <c r="J98" s="1"/>
      <c r="K98" s="1"/>
      <c r="L98" s="1"/>
      <c r="M98" s="1">
        <v>26423.440969082028</v>
      </c>
      <c r="N98" s="1">
        <f t="shared" si="9"/>
        <v>2092</v>
      </c>
      <c r="O98" s="1">
        <v>13314.446347338362</v>
      </c>
      <c r="P98" s="1">
        <v>30970.262531168995</v>
      </c>
      <c r="Q98" s="1">
        <v>27836.19238511908</v>
      </c>
      <c r="R98" s="1">
        <v>26703.890214979419</v>
      </c>
      <c r="S98" s="1">
        <f t="shared" si="10"/>
        <v>2092</v>
      </c>
      <c r="T98" s="1">
        <v>12703.395174320205</v>
      </c>
      <c r="U98" s="1">
        <v>29487.924706421076</v>
      </c>
      <c r="V98" s="1">
        <v>26459.327949253708</v>
      </c>
      <c r="W98" s="1">
        <v>26965.084440500505</v>
      </c>
      <c r="X98" s="1">
        <f t="shared" si="11"/>
        <v>2092</v>
      </c>
      <c r="Y98" s="1">
        <v>12067.779161211456</v>
      </c>
      <c r="Z98" s="1">
        <v>27957.177348644545</v>
      </c>
      <c r="AA98" s="1">
        <v>25045.22128982723</v>
      </c>
      <c r="AB98" s="1">
        <v>27205.596065046568</v>
      </c>
      <c r="AC98" s="1">
        <f t="shared" si="12"/>
        <v>2092</v>
      </c>
      <c r="AD98" s="1">
        <v>12795.214458741282</v>
      </c>
      <c r="AE98" s="1">
        <v>29123.072228862609</v>
      </c>
      <c r="AF98" s="1">
        <v>25746.019100579175</v>
      </c>
      <c r="AG98" s="1">
        <v>22515.831751485603</v>
      </c>
      <c r="AH98" s="1">
        <v>12684.603632663227</v>
      </c>
      <c r="AI98" s="1">
        <v>28885.812709209378</v>
      </c>
      <c r="AJ98" s="1">
        <v>25542.969748126827</v>
      </c>
      <c r="AK98" s="1">
        <v>23586.33441826628</v>
      </c>
      <c r="AL98" s="1">
        <f t="shared" si="13"/>
        <v>9999</v>
      </c>
      <c r="AM98" s="1">
        <v>12467.774775001433</v>
      </c>
      <c r="AN98" s="1">
        <v>28410.534571594108</v>
      </c>
      <c r="AO98" s="1">
        <v>25131.973159096666</v>
      </c>
      <c r="AP98" s="1">
        <v>24554.684400872065</v>
      </c>
      <c r="AQ98" s="1">
        <f t="shared" si="14"/>
        <v>9999</v>
      </c>
      <c r="AR98" s="1">
        <v>12150.75203769946</v>
      </c>
      <c r="AS98" s="1">
        <v>27710.006656713176</v>
      </c>
      <c r="AT98" s="1">
        <v>24523.77675062092</v>
      </c>
      <c r="AU98" s="1">
        <v>25414.883713164389</v>
      </c>
      <c r="AV98" s="1">
        <f t="shared" si="15"/>
        <v>9999</v>
      </c>
      <c r="AW98" s="1">
        <v>11741.027770967519</v>
      </c>
      <c r="AX98" s="1">
        <v>26800.24845260015</v>
      </c>
      <c r="AY98" s="1">
        <v>23731.937275517543</v>
      </c>
      <c r="AZ98" s="1">
        <v>26163.106377705888</v>
      </c>
      <c r="BA98" s="1">
        <f t="shared" si="16"/>
        <v>2092</v>
      </c>
    </row>
    <row r="99" spans="1:53" x14ac:dyDescent="0.3">
      <c r="A99">
        <f t="shared" si="17"/>
        <v>2093</v>
      </c>
      <c r="B99" s="1"/>
      <c r="C99" s="1"/>
      <c r="D99" s="1"/>
      <c r="E99" s="1">
        <f>0.8*SUMPRODUCT(economy!B139:D139,economy!K139:M139)/SUM(economy!B139:D139)</f>
        <v>21164.137261351123</v>
      </c>
      <c r="F99" s="1"/>
      <c r="G99" s="1"/>
      <c r="H99" s="1"/>
      <c r="I99" s="1">
        <v>26304.244878952006</v>
      </c>
      <c r="J99" s="1"/>
      <c r="K99" s="1"/>
      <c r="L99" s="1"/>
      <c r="M99" s="1">
        <v>26614.931766993439</v>
      </c>
      <c r="N99" s="1">
        <f t="shared" si="9"/>
        <v>2093</v>
      </c>
      <c r="O99" s="1">
        <v>13207.184886424144</v>
      </c>
      <c r="P99" s="1">
        <v>30929.930696172632</v>
      </c>
      <c r="Q99" s="1">
        <v>28119.318276050864</v>
      </c>
      <c r="R99" s="1">
        <v>26907.708601959737</v>
      </c>
      <c r="S99" s="1">
        <f t="shared" si="10"/>
        <v>2093</v>
      </c>
      <c r="T99" s="1">
        <v>12606.230630033704</v>
      </c>
      <c r="U99" s="1">
        <v>29458.839570387558</v>
      </c>
      <c r="V99" s="1">
        <v>26734.989859196783</v>
      </c>
      <c r="W99" s="1">
        <v>27181.153454042364</v>
      </c>
      <c r="X99" s="1">
        <f t="shared" si="11"/>
        <v>2093</v>
      </c>
      <c r="Y99" s="1">
        <v>11980.302075453077</v>
      </c>
      <c r="Z99" s="1">
        <v>27938.325035292477</v>
      </c>
      <c r="AA99" s="1">
        <v>25312.297506176779</v>
      </c>
      <c r="AB99" s="1">
        <v>27433.778491407698</v>
      </c>
      <c r="AC99" s="1">
        <f t="shared" si="12"/>
        <v>2093</v>
      </c>
      <c r="AD99" s="1">
        <v>12482.81462241888</v>
      </c>
      <c r="AE99" s="1">
        <v>28575.822459392773</v>
      </c>
      <c r="AF99" s="1">
        <v>25532.519810453552</v>
      </c>
      <c r="AG99" s="1">
        <v>22273.458775080082</v>
      </c>
      <c r="AH99" s="1">
        <v>12420.536360713742</v>
      </c>
      <c r="AI99" s="1">
        <v>28445.662240462869</v>
      </c>
      <c r="AJ99" s="1">
        <v>25421.635582790484</v>
      </c>
      <c r="AK99" s="1">
        <v>23424.243864043765</v>
      </c>
      <c r="AL99" s="1">
        <f t="shared" si="13"/>
        <v>9999</v>
      </c>
      <c r="AM99" s="1">
        <v>12247.227782609527</v>
      </c>
      <c r="AN99" s="1">
        <v>28065.595785613608</v>
      </c>
      <c r="AO99" s="1">
        <v>25090.276437140441</v>
      </c>
      <c r="AP99" s="1">
        <v>24468.911489688046</v>
      </c>
      <c r="AQ99" s="1">
        <f t="shared" si="14"/>
        <v>9999</v>
      </c>
      <c r="AR99" s="1">
        <v>11968.714375352696</v>
      </c>
      <c r="AS99" s="1">
        <v>27447.996916177541</v>
      </c>
      <c r="AT99" s="1">
        <v>24548.944797888154</v>
      </c>
      <c r="AU99" s="1">
        <v>25400.347773609588</v>
      </c>
      <c r="AV99" s="1">
        <f t="shared" si="15"/>
        <v>9999</v>
      </c>
      <c r="AW99" s="1">
        <v>11592.46838732584</v>
      </c>
      <c r="AX99" s="1">
        <v>26608.900350568922</v>
      </c>
      <c r="AY99" s="1">
        <v>23811.337094303646</v>
      </c>
      <c r="AZ99" s="1">
        <v>26213.827985853666</v>
      </c>
      <c r="BA99" s="1">
        <f t="shared" si="16"/>
        <v>9999</v>
      </c>
    </row>
    <row r="100" spans="1:53" x14ac:dyDescent="0.3">
      <c r="A100">
        <f t="shared" si="17"/>
        <v>2094</v>
      </c>
      <c r="B100" s="1"/>
      <c r="C100" s="1"/>
      <c r="D100" s="1"/>
      <c r="E100" s="1">
        <f>0.8*SUMPRODUCT(economy!B140:D140,economy!K140:M140)/SUM(economy!B140:D140)</f>
        <v>21311.625321914387</v>
      </c>
      <c r="F100" s="1"/>
      <c r="G100" s="1"/>
      <c r="H100" s="1"/>
      <c r="I100" s="1">
        <v>26479.115854285094</v>
      </c>
      <c r="J100" s="1"/>
      <c r="K100" s="1"/>
      <c r="L100" s="1"/>
      <c r="M100" s="1">
        <v>26802.396869576234</v>
      </c>
      <c r="N100" s="1">
        <f t="shared" si="9"/>
        <v>2094</v>
      </c>
      <c r="O100" s="1">
        <v>13098.043758377784</v>
      </c>
      <c r="P100" s="1">
        <v>30882.957113138516</v>
      </c>
      <c r="Q100" s="1">
        <v>28399.850719911923</v>
      </c>
      <c r="R100" s="1">
        <v>27107.761504142851</v>
      </c>
      <c r="S100" s="1">
        <f t="shared" si="10"/>
        <v>2094</v>
      </c>
      <c r="T100" s="1">
        <v>12507.27475038667</v>
      </c>
      <c r="U100" s="1">
        <v>29423.536886189908</v>
      </c>
      <c r="V100" s="1">
        <v>27008.397367046528</v>
      </c>
      <c r="W100" s="1">
        <v>27393.731984510126</v>
      </c>
      <c r="X100" s="1">
        <f t="shared" si="11"/>
        <v>2094</v>
      </c>
      <c r="Y100" s="1">
        <v>11891.130029047365</v>
      </c>
      <c r="Z100" s="1">
        <v>27913.68566696464</v>
      </c>
      <c r="AA100" s="1">
        <v>25577.443377614632</v>
      </c>
      <c r="AB100" s="1">
        <v>27658.759211797904</v>
      </c>
      <c r="AC100" s="1">
        <f t="shared" si="12"/>
        <v>2094</v>
      </c>
      <c r="AD100" s="1">
        <v>12158.678786464059</v>
      </c>
      <c r="AE100" s="1">
        <v>27994.428689654334</v>
      </c>
      <c r="AF100" s="1">
        <v>25281.502403542003</v>
      </c>
      <c r="AG100" s="1">
        <v>21997.155913723673</v>
      </c>
      <c r="AH100" s="1">
        <v>12145.963081510705</v>
      </c>
      <c r="AI100" s="1">
        <v>27975.270486691941</v>
      </c>
      <c r="AJ100" s="1">
        <v>25268.181108194574</v>
      </c>
      <c r="AK100" s="1">
        <v>23231.444516890781</v>
      </c>
      <c r="AL100" s="1">
        <f t="shared" si="13"/>
        <v>9999</v>
      </c>
      <c r="AM100" s="1">
        <v>12017.496177854338</v>
      </c>
      <c r="AN100" s="1">
        <v>27694.412114467006</v>
      </c>
      <c r="AO100" s="1">
        <v>25021.700388278172</v>
      </c>
      <c r="AP100" s="1">
        <v>24355.941525937946</v>
      </c>
      <c r="AQ100" s="1">
        <f t="shared" si="14"/>
        <v>9999</v>
      </c>
      <c r="AR100" s="1">
        <v>11778.824559318922</v>
      </c>
      <c r="AS100" s="1">
        <v>27163.649072902779</v>
      </c>
      <c r="AT100" s="1">
        <v>24552.150586659307</v>
      </c>
      <c r="AU100" s="1">
        <v>25362.259888617489</v>
      </c>
      <c r="AV100" s="1">
        <f t="shared" si="15"/>
        <v>9999</v>
      </c>
      <c r="AW100" s="1">
        <v>11437.336362787311</v>
      </c>
      <c r="AX100" s="1">
        <v>26398.888181439441</v>
      </c>
      <c r="AY100" s="1">
        <v>23873.243529353942</v>
      </c>
      <c r="AZ100" s="1">
        <v>26244.632281799324</v>
      </c>
      <c r="BA100" s="1">
        <f t="shared" si="16"/>
        <v>9999</v>
      </c>
    </row>
    <row r="101" spans="1:53" x14ac:dyDescent="0.3">
      <c r="A101">
        <f t="shared" si="17"/>
        <v>2095</v>
      </c>
      <c r="B101" s="1"/>
      <c r="C101" s="1"/>
      <c r="D101" s="1"/>
      <c r="E101" s="1">
        <f>0.8*SUMPRODUCT(economy!B141:D141,economy!K141:M141)/SUM(economy!B141:D141)</f>
        <v>21455.887710106264</v>
      </c>
      <c r="F101" s="1"/>
      <c r="G101" s="1"/>
      <c r="H101" s="1"/>
      <c r="I101" s="1">
        <v>26649.658696379185</v>
      </c>
      <c r="J101" s="1"/>
      <c r="K101" s="1"/>
      <c r="L101" s="1"/>
      <c r="M101" s="1">
        <v>26985.773911493892</v>
      </c>
      <c r="N101" s="1">
        <f t="shared" si="9"/>
        <v>2095</v>
      </c>
      <c r="O101" s="1">
        <v>12987.105880436133</v>
      </c>
      <c r="P101" s="1">
        <v>30829.441893421466</v>
      </c>
      <c r="Q101" s="1">
        <v>28677.727433703429</v>
      </c>
      <c r="R101" s="1">
        <v>27303.982524302064</v>
      </c>
      <c r="S101" s="1">
        <f t="shared" si="10"/>
        <v>2095</v>
      </c>
      <c r="T101" s="1">
        <v>12406.601669410737</v>
      </c>
      <c r="U101" s="1">
        <v>29382.103280664745</v>
      </c>
      <c r="V101" s="1">
        <v>27279.489840109803</v>
      </c>
      <c r="W101" s="1">
        <v>27602.750202170238</v>
      </c>
      <c r="X101" s="1">
        <f t="shared" si="11"/>
        <v>2095</v>
      </c>
      <c r="Y101" s="1">
        <v>11800.328872325439</v>
      </c>
      <c r="Z101" s="1">
        <v>27883.333492155602</v>
      </c>
      <c r="AA101" s="1">
        <v>25840.600517858744</v>
      </c>
      <c r="AB101" s="1">
        <v>27880.465614798573</v>
      </c>
      <c r="AC101" s="1">
        <f t="shared" si="12"/>
        <v>2095</v>
      </c>
      <c r="AD101" s="1">
        <v>11823.131846371582</v>
      </c>
      <c r="AE101" s="1">
        <v>27379.204556009099</v>
      </c>
      <c r="AF101" s="1">
        <v>24992.16297652516</v>
      </c>
      <c r="AG101" s="1">
        <v>21686.33704905484</v>
      </c>
      <c r="AH101" s="1">
        <v>11861.067603468664</v>
      </c>
      <c r="AI101" s="1">
        <v>27474.679112557627</v>
      </c>
      <c r="AJ101" s="1">
        <v>25081.701899269545</v>
      </c>
      <c r="AK101" s="1">
        <v>23007.172271388987</v>
      </c>
      <c r="AL101" s="1">
        <f t="shared" si="13"/>
        <v>9999</v>
      </c>
      <c r="AM101" s="1">
        <v>11778.667017210779</v>
      </c>
      <c r="AN101" s="1">
        <v>27296.855416538299</v>
      </c>
      <c r="AO101" s="1">
        <v>24925.32931203951</v>
      </c>
      <c r="AP101" s="1">
        <v>24214.916575617284</v>
      </c>
      <c r="AQ101" s="1">
        <f t="shared" si="14"/>
        <v>9999</v>
      </c>
      <c r="AR101" s="1">
        <v>11581.108196402491</v>
      </c>
      <c r="AS101" s="1">
        <v>26856.744395383779</v>
      </c>
      <c r="AT101" s="1">
        <v>24532.53092129841</v>
      </c>
      <c r="AU101" s="1">
        <v>25299.737974383846</v>
      </c>
      <c r="AV101" s="1">
        <f t="shared" si="15"/>
        <v>9999</v>
      </c>
      <c r="AW101" s="1">
        <v>11275.622554512518</v>
      </c>
      <c r="AX101" s="1">
        <v>26169.960412217682</v>
      </c>
      <c r="AY101" s="1">
        <v>23916.886768833745</v>
      </c>
      <c r="AZ101" s="1">
        <v>26254.66722121499</v>
      </c>
      <c r="BA101" s="1">
        <f t="shared" si="16"/>
        <v>9999</v>
      </c>
    </row>
    <row r="102" spans="1:53" x14ac:dyDescent="0.3">
      <c r="A102">
        <f t="shared" si="17"/>
        <v>2096</v>
      </c>
      <c r="B102" s="1"/>
      <c r="C102" s="1"/>
      <c r="D102" s="1"/>
      <c r="E102" s="1">
        <f>0.8*SUMPRODUCT(economy!B142:D142,economy!K142:M142)/SUM(economy!B142:D142)</f>
        <v>21596.879179501328</v>
      </c>
      <c r="F102" s="1"/>
      <c r="G102" s="1"/>
      <c r="H102" s="1"/>
      <c r="I102" s="1">
        <v>26815.819534279239</v>
      </c>
      <c r="J102" s="1"/>
      <c r="K102" s="1"/>
      <c r="L102" s="1"/>
      <c r="M102" s="1">
        <v>27165.004170758653</v>
      </c>
      <c r="N102" s="1">
        <f t="shared" si="9"/>
        <v>2096</v>
      </c>
      <c r="O102" s="1">
        <v>12874.454170999878</v>
      </c>
      <c r="P102" s="1">
        <v>30769.488677441459</v>
      </c>
      <c r="Q102" s="1">
        <v>28952.888345146799</v>
      </c>
      <c r="R102" s="1">
        <v>27496.308624392601</v>
      </c>
      <c r="S102" s="1">
        <f t="shared" si="10"/>
        <v>2096</v>
      </c>
      <c r="T102" s="1">
        <v>12304.285589194409</v>
      </c>
      <c r="U102" s="1">
        <v>29334.628671336512</v>
      </c>
      <c r="V102" s="1">
        <v>27548.20854047011</v>
      </c>
      <c r="W102" s="1">
        <v>27808.141344378506</v>
      </c>
      <c r="X102" s="1">
        <f t="shared" si="11"/>
        <v>2096</v>
      </c>
      <c r="Y102" s="1">
        <v>11707.96457130829</v>
      </c>
      <c r="Z102" s="1">
        <v>27847.345797410555</v>
      </c>
      <c r="AA102" s="1">
        <v>26101.712140143991</v>
      </c>
      <c r="AB102" s="1">
        <v>28098.827858783767</v>
      </c>
      <c r="AC102" s="1">
        <f t="shared" si="12"/>
        <v>2096</v>
      </c>
      <c r="AD102" s="1">
        <v>11476.568337225983</v>
      </c>
      <c r="AE102" s="1">
        <v>26730.635685661258</v>
      </c>
      <c r="AF102" s="1">
        <v>24663.839671348367</v>
      </c>
      <c r="AG102" s="1">
        <v>21340.561596984218</v>
      </c>
      <c r="AH102" s="1">
        <v>11566.08533467487</v>
      </c>
      <c r="AI102" s="1">
        <v>26944.054527661516</v>
      </c>
      <c r="AJ102" s="1">
        <v>24861.38605547816</v>
      </c>
      <c r="AK102" s="1">
        <v>22750.765009817536</v>
      </c>
      <c r="AL102" s="1">
        <f t="shared" si="13"/>
        <v>9999</v>
      </c>
      <c r="AM102" s="1">
        <v>11530.864225618287</v>
      </c>
      <c r="AN102" s="1">
        <v>26872.884593598617</v>
      </c>
      <c r="AO102" s="1">
        <v>24800.30286831285</v>
      </c>
      <c r="AP102" s="1">
        <v>24045.045144267588</v>
      </c>
      <c r="AQ102" s="1">
        <f t="shared" si="14"/>
        <v>9999</v>
      </c>
      <c r="AR102" s="1">
        <v>11375.61623324122</v>
      </c>
      <c r="AS102" s="1">
        <v>26527.122369111374</v>
      </c>
      <c r="AT102" s="1">
        <v>24489.2515903557</v>
      </c>
      <c r="AU102" s="1">
        <v>25211.938797986881</v>
      </c>
      <c r="AV102" s="1">
        <f t="shared" si="15"/>
        <v>9999</v>
      </c>
      <c r="AW102" s="1">
        <v>11107.334517445606</v>
      </c>
      <c r="AX102" s="1">
        <v>25921.902656222839</v>
      </c>
      <c r="AY102" s="1">
        <v>23941.508507894123</v>
      </c>
      <c r="AZ102" s="1">
        <v>26243.099418148497</v>
      </c>
      <c r="BA102" s="1">
        <f t="shared" si="16"/>
        <v>9999</v>
      </c>
    </row>
    <row r="103" spans="1:53" x14ac:dyDescent="0.3">
      <c r="A103">
        <f t="shared" si="17"/>
        <v>2097</v>
      </c>
      <c r="B103" s="1"/>
      <c r="C103" s="1"/>
      <c r="D103" s="1"/>
      <c r="E103" s="1">
        <f>0.8*SUMPRODUCT(economy!B143:D143,economy!K143:M143)/SUM(economy!B143:D143)</f>
        <v>21734.55732285358</v>
      </c>
      <c r="F103" s="1"/>
      <c r="G103" s="1"/>
      <c r="H103" s="1"/>
      <c r="I103" s="1">
        <v>26977.548421813164</v>
      </c>
      <c r="J103" s="1"/>
      <c r="K103" s="1"/>
      <c r="L103" s="1"/>
      <c r="M103" s="1">
        <v>27340.032585434812</v>
      </c>
      <c r="N103" s="1">
        <f t="shared" si="9"/>
        <v>2097</v>
      </c>
      <c r="O103" s="1">
        <v>12760.171454653133</v>
      </c>
      <c r="P103" s="1">
        <v>30703.204459888988</v>
      </c>
      <c r="Q103" s="1">
        <v>29225.275621816618</v>
      </c>
      <c r="R103" s="1">
        <v>27684.680150381311</v>
      </c>
      <c r="S103" s="1">
        <f t="shared" si="10"/>
        <v>2097</v>
      </c>
      <c r="T103" s="1">
        <v>12200.400697318704</v>
      </c>
      <c r="U103" s="1">
        <v>29281.206116897356</v>
      </c>
      <c r="V103" s="1">
        <v>27814.496656219362</v>
      </c>
      <c r="W103" s="1">
        <v>28009.841747388684</v>
      </c>
      <c r="X103" s="1">
        <f t="shared" si="11"/>
        <v>2097</v>
      </c>
      <c r="Y103" s="1">
        <v>11614.103136769323</v>
      </c>
      <c r="Z103" s="1">
        <v>27805.802780819762</v>
      </c>
      <c r="AA103" s="1">
        <v>26360.723089410163</v>
      </c>
      <c r="AB103" s="1">
        <v>28313.778909480548</v>
      </c>
      <c r="AC103" s="1">
        <f t="shared" si="12"/>
        <v>2097</v>
      </c>
      <c r="AD103" s="1">
        <v>11119.455089517935</v>
      </c>
      <c r="AE103" s="1">
        <v>26049.389938465472</v>
      </c>
      <c r="AF103" s="1">
        <v>24296.029978441235</v>
      </c>
      <c r="AG103" s="1">
        <v>20959.550173852676</v>
      </c>
      <c r="AH103" s="1">
        <v>11261.305812012777</v>
      </c>
      <c r="AI103" s="1">
        <v>26383.696737935839</v>
      </c>
      <c r="AJ103" s="1">
        <v>24606.527770189579</v>
      </c>
      <c r="AK103" s="1">
        <v>22461.675815423914</v>
      </c>
      <c r="AL103" s="1">
        <f t="shared" si="13"/>
        <v>9999</v>
      </c>
      <c r="AM103" s="1">
        <v>11274.250772983634</v>
      </c>
      <c r="AN103" s="1">
        <v>26422.552745973699</v>
      </c>
      <c r="AO103" s="1">
        <v>24645.826198151328</v>
      </c>
      <c r="AP103" s="1">
        <v>23845.612761271728</v>
      </c>
      <c r="AQ103" s="1">
        <f t="shared" si="14"/>
        <v>9999</v>
      </c>
      <c r="AR103" s="1">
        <v>11162.426692269941</v>
      </c>
      <c r="AS103" s="1">
        <v>26174.686153835515</v>
      </c>
      <c r="AT103" s="1">
        <v>24421.514540780052</v>
      </c>
      <c r="AU103" s="1">
        <v>25098.066037358461</v>
      </c>
      <c r="AV103" s="1">
        <f t="shared" si="15"/>
        <v>9999</v>
      </c>
      <c r="AW103" s="1">
        <v>10932.497802909311</v>
      </c>
      <c r="AX103" s="1">
        <v>25654.54161641367</v>
      </c>
      <c r="AY103" s="1">
        <v>23946.366768514476</v>
      </c>
      <c r="AZ103" s="1">
        <v>26209.119971613061</v>
      </c>
      <c r="BA103" s="1">
        <f t="shared" si="16"/>
        <v>9999</v>
      </c>
    </row>
    <row r="104" spans="1:53" x14ac:dyDescent="0.3">
      <c r="A104">
        <f t="shared" si="17"/>
        <v>2098</v>
      </c>
      <c r="B104" s="1"/>
      <c r="C104" s="1"/>
      <c r="D104" s="1"/>
      <c r="E104" s="1">
        <f>0.8*SUMPRODUCT(economy!B144:D144,economy!K144:M144)/SUM(economy!B144:D144)</f>
        <v>21868.882579885532</v>
      </c>
      <c r="F104" s="1"/>
      <c r="G104" s="1"/>
      <c r="H104" s="1"/>
      <c r="I104" s="1">
        <v>27134.799338526907</v>
      </c>
      <c r="J104" s="1"/>
      <c r="K104" s="1"/>
      <c r="L104" s="1"/>
      <c r="M104" s="1">
        <v>27510.807764188081</v>
      </c>
      <c r="N104" s="1">
        <f t="shared" si="9"/>
        <v>2098</v>
      </c>
      <c r="O104" s="1">
        <v>12644.340369139114</v>
      </c>
      <c r="P104" s="1">
        <v>30630.699412846563</v>
      </c>
      <c r="Q104" s="1">
        <v>29494.833696678816</v>
      </c>
      <c r="R104" s="1">
        <v>27869.040851385183</v>
      </c>
      <c r="S104" s="1">
        <f t="shared" si="10"/>
        <v>2098</v>
      </c>
      <c r="T104" s="1">
        <v>12095.021085776485</v>
      </c>
      <c r="U104" s="1">
        <v>29221.931665492342</v>
      </c>
      <c r="V104" s="1">
        <v>28078.299329617425</v>
      </c>
      <c r="W104" s="1">
        <v>28207.790872958099</v>
      </c>
      <c r="X104" s="1">
        <f t="shared" si="11"/>
        <v>2098</v>
      </c>
      <c r="Y104" s="1">
        <v>11518.810554387463</v>
      </c>
      <c r="Z104" s="1">
        <v>27758.787423299003</v>
      </c>
      <c r="AA104" s="1">
        <v>26617.579871910668</v>
      </c>
      <c r="AB104" s="1">
        <v>28525.254572834307</v>
      </c>
      <c r="AC104" s="1">
        <f t="shared" si="12"/>
        <v>2098</v>
      </c>
      <c r="AD104" s="1">
        <v>10752.333396080414</v>
      </c>
      <c r="AE104" s="1">
        <v>25336.326743820682</v>
      </c>
      <c r="AF104" s="1">
        <v>23888.408087567375</v>
      </c>
      <c r="AG104" s="1">
        <v>20543.200065431716</v>
      </c>
      <c r="AH104" s="1">
        <v>10947.074955940589</v>
      </c>
      <c r="AI104" s="1">
        <v>25794.047766854328</v>
      </c>
      <c r="AJ104" s="1">
        <v>24316.541217425856</v>
      </c>
      <c r="AK104" s="1">
        <v>22139.48633544696</v>
      </c>
      <c r="AL104" s="1">
        <f t="shared" si="13"/>
        <v>9999</v>
      </c>
      <c r="AM104" s="1">
        <v>11009.030712736892</v>
      </c>
      <c r="AN104" s="1">
        <v>25946.014179000711</v>
      </c>
      <c r="AO104" s="1">
        <v>24461.180455774804</v>
      </c>
      <c r="AP104" s="1">
        <v>23615.992888718461</v>
      </c>
      <c r="AQ104" s="1">
        <f t="shared" si="14"/>
        <v>9999</v>
      </c>
      <c r="AR104" s="1">
        <v>10941.646349771598</v>
      </c>
      <c r="AS104" s="1">
        <v>25799.408039816073</v>
      </c>
      <c r="AT104" s="1">
        <v>24328.565451453898</v>
      </c>
      <c r="AU104" s="1">
        <v>24957.378720249806</v>
      </c>
      <c r="AV104" s="1">
        <f t="shared" si="15"/>
        <v>9999</v>
      </c>
      <c r="AW104" s="1">
        <v>10751.157241574227</v>
      </c>
      <c r="AX104" s="1">
        <v>25367.749090452126</v>
      </c>
      <c r="AY104" s="1">
        <v>23930.741053989703</v>
      </c>
      <c r="AZ104" s="1">
        <v>26151.950650817518</v>
      </c>
      <c r="BA104" s="1">
        <f t="shared" si="16"/>
        <v>9999</v>
      </c>
    </row>
    <row r="105" spans="1:53" x14ac:dyDescent="0.3">
      <c r="A105">
        <f t="shared" si="17"/>
        <v>2099</v>
      </c>
      <c r="B105" s="1"/>
      <c r="C105" s="1"/>
      <c r="D105" s="1"/>
      <c r="E105" s="1">
        <f>0.8*SUMPRODUCT(economy!B145:D145,economy!K145:M145)/SUM(economy!B145:D145)</f>
        <v>21999.818240432945</v>
      </c>
      <c r="F105" s="1"/>
      <c r="G105" s="1"/>
      <c r="H105" s="1"/>
      <c r="I105" s="1">
        <v>27287.530184179814</v>
      </c>
      <c r="J105" s="1"/>
      <c r="K105" s="1"/>
      <c r="L105" s="1"/>
      <c r="M105" s="1">
        <v>27677.281990793344</v>
      </c>
      <c r="N105" s="1">
        <f t="shared" si="9"/>
        <v>2099</v>
      </c>
      <c r="O105" s="1">
        <v>12527.043274463002</v>
      </c>
      <c r="P105" s="1">
        <v>30552.086707254228</v>
      </c>
      <c r="Q105" s="1">
        <v>29761.509290042217</v>
      </c>
      <c r="R105" s="1">
        <v>28049.337893199838</v>
      </c>
      <c r="S105" s="1">
        <f t="shared" si="10"/>
        <v>2099</v>
      </c>
      <c r="T105" s="1">
        <v>11988.220671527873</v>
      </c>
      <c r="U105" s="1">
        <v>29156.904201174766</v>
      </c>
      <c r="V105" s="1">
        <v>28339.56368217224</v>
      </c>
      <c r="W105" s="1">
        <v>28401.931329803807</v>
      </c>
      <c r="X105" s="1">
        <f t="shared" si="11"/>
        <v>2099</v>
      </c>
      <c r="Y105" s="1">
        <v>11422.152716124338</v>
      </c>
      <c r="Z105" s="1">
        <v>27706.385357962801</v>
      </c>
      <c r="AA105" s="1">
        <v>26872.230682222391</v>
      </c>
      <c r="AB105" s="1">
        <v>28733.193523207156</v>
      </c>
      <c r="AC105" s="1">
        <f t="shared" si="12"/>
        <v>2099</v>
      </c>
      <c r="AD105" s="1">
        <v>10375.820609994547</v>
      </c>
      <c r="AE105" s="1">
        <v>24592.505308332551</v>
      </c>
      <c r="AF105" s="1">
        <v>23440.842049572173</v>
      </c>
      <c r="AG105" s="1">
        <v>20091.600257501083</v>
      </c>
      <c r="AH105" s="1">
        <v>10623.796995302622</v>
      </c>
      <c r="AI105" s="1">
        <v>25175.699496537156</v>
      </c>
      <c r="AJ105" s="1">
        <v>23990.974614729381</v>
      </c>
      <c r="AK105" s="1">
        <v>21783.920137551195</v>
      </c>
      <c r="AL105" s="1">
        <f t="shared" si="13"/>
        <v>9999</v>
      </c>
      <c r="AM105" s="1">
        <v>10735.451046134867</v>
      </c>
      <c r="AN105" s="1">
        <v>25443.531166549703</v>
      </c>
      <c r="AO105" s="1">
        <v>24245.733675313102</v>
      </c>
      <c r="AP105" s="1">
        <v>23355.658061975239</v>
      </c>
      <c r="AQ105" s="1">
        <f t="shared" si="14"/>
        <v>9999</v>
      </c>
      <c r="AR105" s="1">
        <v>10713.412333716129</v>
      </c>
      <c r="AS105" s="1">
        <v>25401.334847556511</v>
      </c>
      <c r="AT105" s="1">
        <v>24209.701670043767</v>
      </c>
      <c r="AU105" s="1">
        <v>24789.199993056696</v>
      </c>
      <c r="AV105" s="1">
        <f t="shared" si="15"/>
        <v>9999</v>
      </c>
      <c r="AW105" s="1">
        <v>10563.37819792892</v>
      </c>
      <c r="AX105" s="1">
        <v>25061.446007037834</v>
      </c>
      <c r="AY105" s="1">
        <v>23893.937824907553</v>
      </c>
      <c r="AZ105" s="1">
        <v>26070.850417417652</v>
      </c>
      <c r="BA105" s="1">
        <f t="shared" si="16"/>
        <v>9999</v>
      </c>
    </row>
    <row r="106" spans="1:53" x14ac:dyDescent="0.3">
      <c r="A106">
        <f t="shared" si="17"/>
        <v>2100</v>
      </c>
      <c r="B106" s="1"/>
      <c r="C106" s="1"/>
      <c r="D106" s="1"/>
      <c r="E106" s="1">
        <f>0.8*SUMPRODUCT(economy!B146:D146,economy!K146:M146)/SUM(economy!B146:D146)</f>
        <v>22127.330443041923</v>
      </c>
      <c r="F106" s="1"/>
      <c r="G106" s="1"/>
      <c r="H106" s="1"/>
      <c r="I106" s="1">
        <v>27435.702766960458</v>
      </c>
      <c r="J106" s="1"/>
      <c r="K106" s="1"/>
      <c r="L106" s="1"/>
      <c r="M106" s="1">
        <v>27839.411222726631</v>
      </c>
      <c r="N106" s="1">
        <f t="shared" si="9"/>
        <v>2100</v>
      </c>
      <c r="O106" s="1">
        <v>12408.362164281123</v>
      </c>
      <c r="P106" s="1">
        <v>30467.482333142154</v>
      </c>
      <c r="Q106" s="1">
        <v>30025.251427938936</v>
      </c>
      <c r="R106" s="1">
        <v>28225.521866312276</v>
      </c>
      <c r="S106" s="1">
        <f t="shared" si="10"/>
        <v>2100</v>
      </c>
      <c r="T106" s="1">
        <v>11880.073118834522</v>
      </c>
      <c r="U106" s="1">
        <v>29086.22528889362</v>
      </c>
      <c r="V106" s="1">
        <v>28598.238836638353</v>
      </c>
      <c r="W106" s="1">
        <v>28592.208889974496</v>
      </c>
      <c r="X106" s="1">
        <f t="shared" si="11"/>
        <v>2100</v>
      </c>
      <c r="Y106" s="1">
        <v>11324.195352951174</v>
      </c>
      <c r="Z106" s="1">
        <v>27648.684737894877</v>
      </c>
      <c r="AA106" s="1">
        <v>27124.625427641389</v>
      </c>
      <c r="AB106" s="1">
        <v>28937.537326949652</v>
      </c>
      <c r="AC106" s="1">
        <f t="shared" si="12"/>
        <v>2100</v>
      </c>
      <c r="AD106" s="1">
        <v>9990.6110929762817</v>
      </c>
      <c r="AE106" s="1">
        <v>23819.191461059861</v>
      </c>
      <c r="AF106" s="1">
        <v>22953.410484386484</v>
      </c>
      <c r="AG106" s="1">
        <v>19605.045763352591</v>
      </c>
      <c r="AH106" s="1">
        <v>10291.936004872825</v>
      </c>
      <c r="AI106" s="1">
        <v>24529.400769399359</v>
      </c>
      <c r="AJ106" s="1">
        <v>23629.524299712568</v>
      </c>
      <c r="AK106" s="1">
        <v>21394.855883476877</v>
      </c>
      <c r="AL106" s="1">
        <f t="shared" si="13"/>
        <v>9999</v>
      </c>
      <c r="AM106" s="1">
        <v>10453.803374140041</v>
      </c>
      <c r="AN106" s="1">
        <v>24915.480369484962</v>
      </c>
      <c r="AO106" s="1">
        <v>23998.951881195579</v>
      </c>
      <c r="AP106" s="1">
        <v>23064.191154022225</v>
      </c>
      <c r="AQ106" s="1">
        <f t="shared" si="14"/>
        <v>9999</v>
      </c>
      <c r="AR106" s="1">
        <v>10477.893617536694</v>
      </c>
      <c r="AS106" s="1">
        <v>24980.593209747625</v>
      </c>
      <c r="AT106" s="1">
        <v>24064.280467870361</v>
      </c>
      <c r="AU106" s="1">
        <v>24592.926159917679</v>
      </c>
      <c r="AV106" s="1">
        <f t="shared" si="15"/>
        <v>9999</v>
      </c>
      <c r="AW106" s="1">
        <v>10369.247782275021</v>
      </c>
      <c r="AX106" s="1">
        <v>24735.606459248575</v>
      </c>
      <c r="AY106" s="1">
        <v>23835.296278045716</v>
      </c>
      <c r="AZ106" s="1">
        <v>25965.12225652819</v>
      </c>
      <c r="BA106" s="1">
        <f t="shared" si="16"/>
        <v>9999</v>
      </c>
    </row>
    <row r="107" spans="1:53" x14ac:dyDescent="0.3">
      <c r="A107">
        <f t="shared" si="17"/>
        <v>2101</v>
      </c>
      <c r="B107" s="1"/>
      <c r="C107" s="1"/>
      <c r="D107" s="1"/>
      <c r="E107" s="1">
        <f>0.8*SUMPRODUCT(economy!B147:D147,economy!K147:M147)/SUM(economy!B147:D147)</f>
        <v>22251.388169124803</v>
      </c>
      <c r="F107" s="1"/>
      <c r="G107" s="1"/>
      <c r="H107" s="1"/>
      <c r="I107" s="1">
        <v>27579.282785594456</v>
      </c>
      <c r="J107" s="1"/>
      <c r="K107" s="1"/>
      <c r="L107" s="1"/>
      <c r="M107" s="1">
        <v>27997.155083978927</v>
      </c>
      <c r="N107" s="1">
        <f t="shared" si="9"/>
        <v>2101</v>
      </c>
      <c r="O107" s="1">
        <v>12288.378579723863</v>
      </c>
      <c r="P107" s="1">
        <v>30377.004919042913</v>
      </c>
      <c r="Q107" s="1">
        <v>30286.011456960161</v>
      </c>
      <c r="R107" s="1">
        <v>28397.546788503805</v>
      </c>
      <c r="S107" s="1">
        <f t="shared" si="10"/>
        <v>2101</v>
      </c>
      <c r="T107" s="1">
        <v>11770.651763505941</v>
      </c>
      <c r="U107" s="1">
        <v>29009.999018368482</v>
      </c>
      <c r="V107" s="1">
        <v>28854.275935943057</v>
      </c>
      <c r="W107" s="1">
        <v>28778.572500214803</v>
      </c>
      <c r="X107" s="1">
        <f t="shared" si="11"/>
        <v>2101</v>
      </c>
      <c r="Y107" s="1">
        <v>11225.003969043799</v>
      </c>
      <c r="Z107" s="1">
        <v>27585.776102617641</v>
      </c>
      <c r="AA107" s="1">
        <v>27374.715749959196</v>
      </c>
      <c r="AB107" s="1">
        <v>29138.230461395873</v>
      </c>
      <c r="AC107" s="1">
        <f t="shared" si="12"/>
        <v>2101</v>
      </c>
      <c r="AD107" s="1">
        <v>9597.4764350260521</v>
      </c>
      <c r="AE107" s="1">
        <v>23017.862897919964</v>
      </c>
      <c r="AF107" s="1">
        <v>22426.418544338627</v>
      </c>
      <c r="AG107" s="1">
        <v>19084.050962601472</v>
      </c>
      <c r="AH107" s="1">
        <v>9952.0169974980272</v>
      </c>
      <c r="AI107" s="1">
        <v>23856.063583303137</v>
      </c>
      <c r="AJ107" s="1">
        <v>23232.048636801686</v>
      </c>
      <c r="AK107" s="1">
        <v>20972.340124548911</v>
      </c>
      <c r="AL107" s="1">
        <f t="shared" si="13"/>
        <v>9999</v>
      </c>
      <c r="AM107" s="1">
        <v>10164.425297237054</v>
      </c>
      <c r="AN107" s="1">
        <v>24362.358799740643</v>
      </c>
      <c r="AO107" s="1">
        <v>23720.410336011428</v>
      </c>
      <c r="AP107" s="1">
        <v>22741.296640365621</v>
      </c>
      <c r="AQ107" s="1">
        <f t="shared" si="14"/>
        <v>9999</v>
      </c>
      <c r="AR107" s="1">
        <v>10235.29238460643</v>
      </c>
      <c r="AS107" s="1">
        <v>24537.394668575889</v>
      </c>
      <c r="AT107" s="1">
        <v>23891.727557666309</v>
      </c>
      <c r="AU107" s="1">
        <v>24368.03592159749</v>
      </c>
      <c r="AV107" s="1">
        <f t="shared" si="15"/>
        <v>9999</v>
      </c>
      <c r="AW107" s="1">
        <v>10168.876005222643</v>
      </c>
      <c r="AX107" s="1">
        <v>24390.261696817211</v>
      </c>
      <c r="AY107" s="1">
        <v>23754.194403749774</v>
      </c>
      <c r="AZ107" s="1">
        <v>25834.120281127252</v>
      </c>
      <c r="BA107" s="1">
        <f t="shared" si="16"/>
        <v>9999</v>
      </c>
    </row>
    <row r="108" spans="1:53" x14ac:dyDescent="0.3">
      <c r="A108">
        <f t="shared" si="17"/>
        <v>2102</v>
      </c>
      <c r="B108" s="1"/>
      <c r="C108" s="1"/>
      <c r="D108" s="1"/>
      <c r="E108" s="1">
        <f>0.8*SUMPRODUCT(economy!B148:D148,economy!K148:M148)/SUM(economy!B148:D148)</f>
        <v>22371.963232788803</v>
      </c>
      <c r="F108" s="1"/>
      <c r="G108" s="1"/>
      <c r="H108" s="1"/>
      <c r="I108" s="1">
        <v>27718.239805527097</v>
      </c>
      <c r="J108" s="1"/>
      <c r="K108" s="1"/>
      <c r="L108" s="1"/>
      <c r="M108" s="1">
        <v>28150.476852240117</v>
      </c>
      <c r="N108" s="1">
        <f t="shared" si="9"/>
        <v>2102</v>
      </c>
      <c r="O108" s="1">
        <v>12167.17352578775</v>
      </c>
      <c r="P108" s="1">
        <v>30280.775550989845</v>
      </c>
      <c r="Q108" s="1">
        <v>30543.743055582701</v>
      </c>
      <c r="R108" s="1">
        <v>28565.370102158933</v>
      </c>
      <c r="S108" s="1">
        <f t="shared" si="10"/>
        <v>2102</v>
      </c>
      <c r="T108" s="1">
        <v>11660.029539181631</v>
      </c>
      <c r="U108" s="1">
        <v>28928.331847202378</v>
      </c>
      <c r="V108" s="1">
        <v>29107.628159056065</v>
      </c>
      <c r="W108" s="1">
        <v>28960.974288408455</v>
      </c>
      <c r="X108" s="1">
        <f t="shared" si="11"/>
        <v>2102</v>
      </c>
      <c r="Y108" s="1">
        <v>11124.643777556375</v>
      </c>
      <c r="Z108" s="1">
        <v>27517.752243558476</v>
      </c>
      <c r="AA108" s="1">
        <v>27622.455044620649</v>
      </c>
      <c r="AB108" s="1">
        <v>29335.220329341162</v>
      </c>
      <c r="AC108" s="1">
        <f t="shared" si="12"/>
        <v>2102</v>
      </c>
      <c r="AD108" s="1">
        <v>9197.2648692231469</v>
      </c>
      <c r="AE108" s="1">
        <v>22190.212585922949</v>
      </c>
      <c r="AF108" s="1">
        <v>21860.412818069555</v>
      </c>
      <c r="AG108" s="1">
        <v>18529.361648087382</v>
      </c>
      <c r="AH108" s="1">
        <v>9604.6265128703453</v>
      </c>
      <c r="AI108" s="1">
        <v>23156.768207668465</v>
      </c>
      <c r="AJ108" s="1">
        <v>22798.581550293511</v>
      </c>
      <c r="AK108" s="1">
        <v>20516.599505797039</v>
      </c>
      <c r="AL108" s="1">
        <f t="shared" si="13"/>
        <v>9999</v>
      </c>
      <c r="AM108" s="1">
        <v>9867.7015225728392</v>
      </c>
      <c r="AN108" s="1">
        <v>23784.789214439508</v>
      </c>
      <c r="AO108" s="1">
        <v>23409.804804394669</v>
      </c>
      <c r="AP108" s="1">
        <v>22386.811726279291</v>
      </c>
      <c r="AQ108" s="1">
        <f t="shared" si="14"/>
        <v>9999</v>
      </c>
      <c r="AR108" s="1">
        <v>9985.8452370062096</v>
      </c>
      <c r="AS108" s="1">
        <v>24072.040516310586</v>
      </c>
      <c r="AT108" s="1">
        <v>23691.545808807143</v>
      </c>
      <c r="AU108" s="1">
        <v>24114.099732466024</v>
      </c>
      <c r="AV108" s="1">
        <f t="shared" si="15"/>
        <v>9999</v>
      </c>
      <c r="AW108" s="1">
        <v>9962.3968586898409</v>
      </c>
      <c r="AX108" s="1">
        <v>24025.504035528822</v>
      </c>
      <c r="AY108" s="1">
        <v>23650.05529105879</v>
      </c>
      <c r="AZ108" s="1">
        <v>25677.257066970564</v>
      </c>
      <c r="BA108" s="1">
        <f t="shared" si="16"/>
        <v>9999</v>
      </c>
    </row>
    <row r="109" spans="1:53" x14ac:dyDescent="0.3">
      <c r="A109">
        <f t="shared" si="17"/>
        <v>2103</v>
      </c>
      <c r="B109" s="1"/>
      <c r="C109" s="1"/>
      <c r="D109" s="1"/>
      <c r="E109" s="1">
        <f>0.8*SUMPRODUCT(economy!B149:D149,economy!K149:M149)/SUM(economy!B149:D149)</f>
        <v>22489.030266459857</v>
      </c>
      <c r="F109" s="1"/>
      <c r="G109" s="1"/>
      <c r="H109" s="1"/>
      <c r="I109" s="1">
        <v>27852.547229374359</v>
      </c>
      <c r="J109" s="1"/>
      <c r="K109" s="1"/>
      <c r="L109" s="1"/>
      <c r="M109" s="1">
        <v>28299.343440612545</v>
      </c>
      <c r="N109" s="1">
        <f t="shared" si="9"/>
        <v>2103</v>
      </c>
      <c r="O109" s="1">
        <v>12044.82739041983</v>
      </c>
      <c r="P109" s="1">
        <v>30178.917591494679</v>
      </c>
      <c r="Q109" s="1">
        <v>30798.402242030472</v>
      </c>
      <c r="R109" s="1">
        <v>28728.952666407535</v>
      </c>
      <c r="S109" s="1">
        <f t="shared" si="10"/>
        <v>2103</v>
      </c>
      <c r="T109" s="1">
        <v>11548.27890576237</v>
      </c>
      <c r="U109" s="1">
        <v>28841.332443573749</v>
      </c>
      <c r="V109" s="1">
        <v>29358.25073382759</v>
      </c>
      <c r="W109" s="1">
        <v>29139.369565196779</v>
      </c>
      <c r="X109" s="1">
        <f t="shared" si="11"/>
        <v>2103</v>
      </c>
      <c r="Y109" s="1">
        <v>11023.179638076275</v>
      </c>
      <c r="Z109" s="1">
        <v>27444.708068804572</v>
      </c>
      <c r="AA109" s="1">
        <v>27867.798477271725</v>
      </c>
      <c r="AB109" s="1">
        <v>29528.457269072049</v>
      </c>
      <c r="AC109" s="1">
        <f t="shared" si="12"/>
        <v>2103</v>
      </c>
      <c r="AD109" s="1">
        <v>8790.8998106773452</v>
      </c>
      <c r="AE109" s="1">
        <v>21338.150092030181</v>
      </c>
      <c r="AF109" s="1">
        <v>21256.194840182648</v>
      </c>
      <c r="AG109" s="1">
        <v>17941.965464428689</v>
      </c>
      <c r="AH109" s="1">
        <v>9250.4126462600489</v>
      </c>
      <c r="AI109" s="1">
        <v>22432.767045135814</v>
      </c>
      <c r="AJ109" s="1">
        <v>22329.345460707464</v>
      </c>
      <c r="AK109" s="1">
        <v>20028.052149459785</v>
      </c>
      <c r="AL109" s="1">
        <f t="shared" si="13"/>
        <v>9999</v>
      </c>
      <c r="AM109" s="1">
        <v>9564.0646374137341</v>
      </c>
      <c r="AN109" s="1">
        <v>23183.524819471018</v>
      </c>
      <c r="AO109" s="1">
        <v>23066.96269634059</v>
      </c>
      <c r="AP109" s="1">
        <v>22000.71718358227</v>
      </c>
      <c r="AQ109" s="1">
        <f t="shared" si="14"/>
        <v>9999</v>
      </c>
      <c r="AR109" s="1">
        <v>9729.8242212674486</v>
      </c>
      <c r="AS109" s="1">
        <v>23584.92630232211</v>
      </c>
      <c r="AT109" s="1">
        <v>23463.324084016156</v>
      </c>
      <c r="AU109" s="1">
        <v>23830.789182564036</v>
      </c>
      <c r="AV109" s="1">
        <f t="shared" si="15"/>
        <v>9999</v>
      </c>
      <c r="AW109" s="1">
        <v>9749.9693065431729</v>
      </c>
      <c r="AX109" s="1">
        <v>23641.490638305117</v>
      </c>
      <c r="AY109" s="1">
        <v>23522.35364318236</v>
      </c>
      <c r="AZ109" s="1">
        <v>25494.011167288976</v>
      </c>
      <c r="BA109" s="1">
        <f t="shared" si="16"/>
        <v>9999</v>
      </c>
    </row>
    <row r="110" spans="1:53" x14ac:dyDescent="0.3">
      <c r="A110">
        <f t="shared" si="17"/>
        <v>2104</v>
      </c>
      <c r="B110" s="1"/>
      <c r="C110" s="1"/>
      <c r="D110" s="1"/>
      <c r="E110" s="1">
        <f>0.8*SUMPRODUCT(economy!B150:D150,economy!K150:M150)/SUM(economy!B150:D150)</f>
        <v>22602.566702431923</v>
      </c>
      <c r="F110" s="1"/>
      <c r="G110" s="1"/>
      <c r="H110" s="1"/>
      <c r="I110" s="1">
        <v>27982.182261845603</v>
      </c>
      <c r="J110" s="1"/>
      <c r="K110" s="1"/>
      <c r="L110" s="1"/>
      <c r="M110" s="1">
        <v>28443.725374023095</v>
      </c>
      <c r="N110" s="1">
        <f t="shared" si="9"/>
        <v>2104</v>
      </c>
      <c r="O110" s="1">
        <v>11921.419866405799</v>
      </c>
      <c r="P110" s="1">
        <v>30071.556498888214</v>
      </c>
      <c r="Q110" s="1">
        <v>31049.947378722303</v>
      </c>
      <c r="R110" s="1">
        <v>28888.258744236678</v>
      </c>
      <c r="S110" s="1">
        <f t="shared" si="10"/>
        <v>2104</v>
      </c>
      <c r="T110" s="1">
        <v>11435.471780094646</v>
      </c>
      <c r="U110" s="1">
        <v>28749.111528842466</v>
      </c>
      <c r="V110" s="1">
        <v>29606.100946825496</v>
      </c>
      <c r="W110" s="1">
        <v>29313.716820879414</v>
      </c>
      <c r="X110" s="1">
        <f t="shared" si="11"/>
        <v>2104</v>
      </c>
      <c r="Y110" s="1">
        <v>10920.675995854966</v>
      </c>
      <c r="Z110" s="1">
        <v>27366.74046743373</v>
      </c>
      <c r="AA110" s="1">
        <v>28110.702997711531</v>
      </c>
      <c r="AB110" s="1">
        <v>29717.894560026936</v>
      </c>
      <c r="AC110" s="1">
        <f t="shared" si="12"/>
        <v>2104</v>
      </c>
      <c r="AD110" s="1">
        <v>8379.3774559896247</v>
      </c>
      <c r="AE110" s="1">
        <v>20463.800611259128</v>
      </c>
      <c r="AF110" s="1">
        <v>20614.832856305282</v>
      </c>
      <c r="AG110" s="1">
        <v>17323.100414003675</v>
      </c>
      <c r="AH110" s="1">
        <v>8890.0844631230248</v>
      </c>
      <c r="AI110" s="1">
        <v>21685.487063629647</v>
      </c>
      <c r="AJ110" s="1">
        <v>21824.763384204358</v>
      </c>
      <c r="AK110" s="1">
        <v>19507.317975264868</v>
      </c>
      <c r="AL110" s="1">
        <f t="shared" si="13"/>
        <v>9999</v>
      </c>
      <c r="AM110" s="1">
        <v>9253.9955081977569</v>
      </c>
      <c r="AN110" s="1">
        <v>22559.453158455737</v>
      </c>
      <c r="AO110" s="1">
        <v>22691.853938688681</v>
      </c>
      <c r="AP110" s="1">
        <v>21583.147730555043</v>
      </c>
      <c r="AQ110" s="1">
        <f t="shared" si="14"/>
        <v>9999</v>
      </c>
      <c r="AR110" s="1">
        <v>9467.5376431908608</v>
      </c>
      <c r="AS110" s="1">
        <v>23076.54592556796</v>
      </c>
      <c r="AT110" s="1">
        <v>23206.746110818116</v>
      </c>
      <c r="AU110" s="1">
        <v>23517.886300521408</v>
      </c>
      <c r="AV110" s="1">
        <f t="shared" si="15"/>
        <v>9999</v>
      </c>
      <c r="AW110" s="1">
        <v>9531.7781672848341</v>
      </c>
      <c r="AX110" s="1">
        <v>23238.447119140834</v>
      </c>
      <c r="AY110" s="1">
        <v>23370.622458962043</v>
      </c>
      <c r="AZ110" s="1">
        <v>25283.934748465461</v>
      </c>
      <c r="BA110" s="1">
        <f t="shared" si="16"/>
        <v>9999</v>
      </c>
    </row>
    <row r="111" spans="1:53" x14ac:dyDescent="0.3">
      <c r="A111">
        <f t="shared" si="17"/>
        <v>2105</v>
      </c>
      <c r="B111" s="1"/>
      <c r="C111" s="1"/>
      <c r="D111" s="1"/>
      <c r="E111" s="1">
        <f>0.8*SUMPRODUCT(economy!B151:D151,economy!K151:M151)/SUM(economy!B151:D151)</f>
        <v>22712.552750477305</v>
      </c>
      <c r="F111" s="1"/>
      <c r="G111" s="1"/>
      <c r="H111" s="1"/>
      <c r="I111" s="1">
        <v>28107.125869348452</v>
      </c>
      <c r="J111" s="1"/>
      <c r="K111" s="1"/>
      <c r="L111" s="1"/>
      <c r="M111" s="1">
        <v>28583.596760510762</v>
      </c>
      <c r="N111" s="1">
        <f t="shared" si="9"/>
        <v>2105</v>
      </c>
      <c r="O111" s="1">
        <v>11797.029876161565</v>
      </c>
      <c r="P111" s="1">
        <v>29958.819647394786</v>
      </c>
      <c r="Q111" s="1">
        <v>31298.3391733674</v>
      </c>
      <c r="R111" s="1">
        <v>29043.255984716805</v>
      </c>
      <c r="S111" s="1">
        <f t="shared" si="10"/>
        <v>2105</v>
      </c>
      <c r="T111" s="1">
        <v>11321.679469002596</v>
      </c>
      <c r="U111" s="1">
        <v>28651.781720393661</v>
      </c>
      <c r="V111" s="1">
        <v>29851.138150212093</v>
      </c>
      <c r="W111" s="1">
        <v>29483.97771771071</v>
      </c>
      <c r="X111" s="1">
        <f t="shared" si="11"/>
        <v>2105</v>
      </c>
      <c r="Y111" s="1">
        <v>10817.19682290192</v>
      </c>
      <c r="Z111" s="1">
        <v>27283.948173700628</v>
      </c>
      <c r="AA111" s="1">
        <v>28351.127351271181</v>
      </c>
      <c r="AB111" s="1">
        <v>29903.4884241732</v>
      </c>
      <c r="AC111" s="1">
        <f t="shared" si="12"/>
        <v>2105</v>
      </c>
      <c r="AD111" s="1">
        <v>7963.7633892582326</v>
      </c>
      <c r="AE111" s="1">
        <v>19569.501484780336</v>
      </c>
      <c r="AF111" s="1">
        <v>19937.671483654765</v>
      </c>
      <c r="AG111" s="1">
        <v>16674.261104828209</v>
      </c>
      <c r="AH111" s="1">
        <v>8524.410749485136</v>
      </c>
      <c r="AI111" s="1">
        <v>20916.530627494856</v>
      </c>
      <c r="AJ111" s="1">
        <v>21285.469940282419</v>
      </c>
      <c r="AK111" s="1">
        <v>18955.22770483543</v>
      </c>
      <c r="AL111" s="1">
        <f t="shared" si="13"/>
        <v>9999</v>
      </c>
      <c r="AM111" s="1">
        <v>8938.0232655132641</v>
      </c>
      <c r="AN111" s="1">
        <v>21913.599061357225</v>
      </c>
      <c r="AO111" s="1">
        <v>22284.601409720723</v>
      </c>
      <c r="AP111" s="1">
        <v>21134.401776379818</v>
      </c>
      <c r="AQ111" s="1">
        <f t="shared" si="14"/>
        <v>9999</v>
      </c>
      <c r="AR111" s="1">
        <v>9199.3306436378534</v>
      </c>
      <c r="AS111" s="1">
        <v>22547.495228281085</v>
      </c>
      <c r="AT111" s="1">
        <v>22921.599290357099</v>
      </c>
      <c r="AU111" s="1">
        <v>23175.292662209562</v>
      </c>
      <c r="AV111" s="1">
        <f t="shared" si="15"/>
        <v>9999</v>
      </c>
      <c r="AW111" s="1">
        <v>9308.0348706261702</v>
      </c>
      <c r="AX111" s="1">
        <v>22816.670917955114</v>
      </c>
      <c r="AY111" s="1">
        <v>23194.459828761483</v>
      </c>
      <c r="AZ111" s="1">
        <v>25046.661279692718</v>
      </c>
      <c r="BA111" s="1">
        <f t="shared" si="16"/>
        <v>9999</v>
      </c>
    </row>
    <row r="112" spans="1:53" x14ac:dyDescent="0.3">
      <c r="A112">
        <f t="shared" si="17"/>
        <v>2106</v>
      </c>
      <c r="B112" s="1"/>
      <c r="C112" s="1"/>
      <c r="D112" s="1"/>
      <c r="E112" s="1">
        <f>0.8*SUMPRODUCT(economy!B152:D152,economy!K152:M152)/SUM(economy!B152:D152)</f>
        <v>22818.971371661137</v>
      </c>
      <c r="F112" s="1"/>
      <c r="G112" s="1"/>
      <c r="H112" s="1"/>
      <c r="I112" s="1">
        <v>28227.362734495651</v>
      </c>
      <c r="J112" s="1"/>
      <c r="K112" s="1"/>
      <c r="L112" s="1"/>
      <c r="M112" s="1">
        <v>28718.93525757562</v>
      </c>
      <c r="N112" s="1">
        <f t="shared" si="9"/>
        <v>2106</v>
      </c>
      <c r="O112" s="1">
        <v>11671.735499515698</v>
      </c>
      <c r="P112" s="1">
        <v>29840.83614829844</v>
      </c>
      <c r="Q112" s="1">
        <v>31543.540676774504</v>
      </c>
      <c r="R112" s="1">
        <v>29193.915400495993</v>
      </c>
      <c r="S112" s="1">
        <f t="shared" si="10"/>
        <v>2106</v>
      </c>
      <c r="T112" s="1">
        <v>11206.972604751209</v>
      </c>
      <c r="U112" s="1">
        <v>28549.45737503481</v>
      </c>
      <c r="V112" s="1">
        <v>30093.323765704794</v>
      </c>
      <c r="W112" s="1">
        <v>29650.117077715982</v>
      </c>
      <c r="X112" s="1">
        <f t="shared" si="11"/>
        <v>2106</v>
      </c>
      <c r="Y112" s="1">
        <v>10712.805561020037</v>
      </c>
      <c r="Z112" s="1">
        <v>27196.431631351574</v>
      </c>
      <c r="AA112" s="1">
        <v>28589.03208764585</v>
      </c>
      <c r="AB112" s="1">
        <v>30085.198023196455</v>
      </c>
      <c r="AC112" s="1">
        <f t="shared" si="12"/>
        <v>2106</v>
      </c>
      <c r="AD112" s="1">
        <v>7545.1881527845117</v>
      </c>
      <c r="AE112" s="1">
        <v>18657.796021678852</v>
      </c>
      <c r="AF112" s="1">
        <v>19226.338904657176</v>
      </c>
      <c r="AG112" s="1">
        <v>15997.20242100527</v>
      </c>
      <c r="AH112" s="1">
        <v>8154.2180535067255</v>
      </c>
      <c r="AI112" s="1">
        <v>20127.674564203018</v>
      </c>
      <c r="AJ112" s="1">
        <v>20712.321001819459</v>
      </c>
      <c r="AK112" s="1">
        <v>18372.830291620641</v>
      </c>
      <c r="AL112" s="1">
        <f t="shared" si="13"/>
        <v>9999</v>
      </c>
      <c r="AM112" s="1">
        <v>8616.7248372424619</v>
      </c>
      <c r="AN112" s="1">
        <v>21247.126527458186</v>
      </c>
      <c r="AO112" s="1">
        <v>21845.49075936406</v>
      </c>
      <c r="AP112" s="1">
        <v>20654.950341151685</v>
      </c>
      <c r="AQ112" s="1">
        <f t="shared" si="14"/>
        <v>9999</v>
      </c>
      <c r="AR112" s="1">
        <v>8925.5855074228639</v>
      </c>
      <c r="AS112" s="1">
        <v>21998.475004293963</v>
      </c>
      <c r="AT112" s="1">
        <v>22607.783335820855</v>
      </c>
      <c r="AU112" s="1">
        <v>22803.038179746542</v>
      </c>
      <c r="AV112" s="1">
        <f t="shared" si="15"/>
        <v>9999</v>
      </c>
      <c r="AW112" s="1">
        <v>9078.9780694199671</v>
      </c>
      <c r="AX112" s="1">
        <v>22376.534391721285</v>
      </c>
      <c r="AY112" s="1">
        <v>22993.535785917913</v>
      </c>
      <c r="AZ112" s="1">
        <v>24781.913201439947</v>
      </c>
      <c r="BA112" s="1">
        <f t="shared" si="16"/>
        <v>9999</v>
      </c>
    </row>
    <row r="113" spans="1:53" x14ac:dyDescent="0.3">
      <c r="A113">
        <f t="shared" si="17"/>
        <v>2107</v>
      </c>
      <c r="B113" s="1"/>
      <c r="C113" s="1"/>
      <c r="D113" s="1"/>
      <c r="E113" s="1">
        <f>0.8*SUMPRODUCT(economy!B153:D153,economy!K153:M153)/SUM(economy!B153:D153)</f>
        <v>22921.808248507336</v>
      </c>
      <c r="F113" s="1"/>
      <c r="G113" s="1"/>
      <c r="H113" s="1"/>
      <c r="I113" s="1">
        <v>28342.881205738831</v>
      </c>
      <c r="J113" s="1"/>
      <c r="K113" s="1"/>
      <c r="L113" s="1"/>
      <c r="M113" s="1">
        <v>28849.722033781462</v>
      </c>
      <c r="N113" s="1">
        <f t="shared" si="9"/>
        <v>2107</v>
      </c>
      <c r="O113" s="1">
        <v>11545.613904559228</v>
      </c>
      <c r="P113" s="1">
        <v>29717.736672544703</v>
      </c>
      <c r="Q113" s="1">
        <v>31785.517277449846</v>
      </c>
      <c r="R113" s="1">
        <v>29340.211340722661</v>
      </c>
      <c r="S113" s="1">
        <f t="shared" si="10"/>
        <v>2107</v>
      </c>
      <c r="T113" s="1">
        <v>11091.42108301609</v>
      </c>
      <c r="U113" s="1">
        <v>28442.254433249956</v>
      </c>
      <c r="V113" s="1">
        <v>30332.621285673831</v>
      </c>
      <c r="W113" s="1">
        <v>29812.102866156623</v>
      </c>
      <c r="X113" s="1">
        <f t="shared" si="11"/>
        <v>2107</v>
      </c>
      <c r="Y113" s="1">
        <v>10607.565066854111</v>
      </c>
      <c r="Z113" s="1">
        <v>27104.292858332745</v>
      </c>
      <c r="AA113" s="1">
        <v>28824.379567214302</v>
      </c>
      <c r="AB113" s="1">
        <v>30262.985451602701</v>
      </c>
      <c r="AC113" s="1">
        <f t="shared" si="12"/>
        <v>2107</v>
      </c>
      <c r="AD113" s="1">
        <v>7124.8417552114961</v>
      </c>
      <c r="AE113" s="1">
        <v>17731.424468150344</v>
      </c>
      <c r="AF113" s="1">
        <v>18482.75123680439</v>
      </c>
      <c r="AG113" s="1">
        <v>15293.940311081544</v>
      </c>
      <c r="AH113" s="1">
        <v>7780.3879807257235</v>
      </c>
      <c r="AI113" s="1">
        <v>19320.867315329509</v>
      </c>
      <c r="AJ113" s="1">
        <v>20106.401714608819</v>
      </c>
      <c r="AK113" s="1">
        <v>17761.398516645342</v>
      </c>
      <c r="AL113" s="1">
        <f t="shared" si="13"/>
        <v>9999</v>
      </c>
      <c r="AM113" s="1">
        <v>8290.7239949485211</v>
      </c>
      <c r="AN113" s="1">
        <v>20561.339420287641</v>
      </c>
      <c r="AO113" s="1">
        <v>21374.979426850565</v>
      </c>
      <c r="AP113" s="1">
        <v>20145.444954558177</v>
      </c>
      <c r="AQ113" s="1">
        <f t="shared" si="14"/>
        <v>9999</v>
      </c>
      <c r="AR113" s="1">
        <v>8646.7216781594125</v>
      </c>
      <c r="AS113" s="1">
        <v>21430.293334313254</v>
      </c>
      <c r="AT113" s="1">
        <v>22265.318622896088</v>
      </c>
      <c r="AU113" s="1">
        <v>22401.289436132618</v>
      </c>
      <c r="AV113" s="1">
        <f t="shared" si="15"/>
        <v>9999</v>
      </c>
      <c r="AW113" s="1">
        <v>8844.874088289047</v>
      </c>
      <c r="AX113" s="1">
        <v>21918.487565041218</v>
      </c>
      <c r="AY113" s="1">
        <v>22767.599147581102</v>
      </c>
      <c r="AZ113" s="1">
        <v>24489.509489562228</v>
      </c>
      <c r="BA113" s="1">
        <f t="shared" si="16"/>
        <v>9999</v>
      </c>
    </row>
    <row r="114" spans="1:53" x14ac:dyDescent="0.3">
      <c r="A114">
        <f t="shared" si="17"/>
        <v>2108</v>
      </c>
      <c r="B114" s="1"/>
      <c r="C114" s="1"/>
      <c r="D114" s="1"/>
      <c r="E114" s="1">
        <f>0.8*SUMPRODUCT(economy!B154:D154,economy!K154:M154)/SUM(economy!B154:D154)</f>
        <v>23021.05175166874</v>
      </c>
      <c r="F114" s="1"/>
      <c r="G114" s="1"/>
      <c r="H114" s="1"/>
      <c r="I114" s="1">
        <v>28453.673242360495</v>
      </c>
      <c r="J114" s="1"/>
      <c r="K114" s="1"/>
      <c r="L114" s="1"/>
      <c r="M114" s="1">
        <v>28975.941725810637</v>
      </c>
      <c r="N114" s="1">
        <f t="shared" si="9"/>
        <v>2108</v>
      </c>
      <c r="O114" s="1">
        <v>11418.74128162751</v>
      </c>
      <c r="P114" s="1">
        <v>29589.653275107594</v>
      </c>
      <c r="Q114" s="1">
        <v>32024.2366930635</v>
      </c>
      <c r="R114" s="1">
        <v>29482.121459563776</v>
      </c>
      <c r="S114" s="1">
        <f t="shared" si="10"/>
        <v>2108</v>
      </c>
      <c r="T114" s="1">
        <v>10975.094003424549</v>
      </c>
      <c r="U114" s="1">
        <v>28330.290264603544</v>
      </c>
      <c r="V114" s="1">
        <v>30568.996271434276</v>
      </c>
      <c r="W114" s="1">
        <v>29969.906170782338</v>
      </c>
      <c r="X114" s="1">
        <f t="shared" si="11"/>
        <v>2108</v>
      </c>
      <c r="Y114" s="1">
        <v>10501.537559015082</v>
      </c>
      <c r="Z114" s="1">
        <v>27007.635312147457</v>
      </c>
      <c r="AA114" s="1">
        <v>29057.133964884229</v>
      </c>
      <c r="AB114" s="1">
        <v>30436.815725843073</v>
      </c>
      <c r="AC114" s="1">
        <f t="shared" si="12"/>
        <v>2108</v>
      </c>
      <c r="AD114" s="1">
        <v>6703.9671068180796</v>
      </c>
      <c r="AE114" s="1">
        <v>16793.31200536629</v>
      </c>
      <c r="AF114" s="1">
        <v>17709.113736810079</v>
      </c>
      <c r="AG114" s="1">
        <v>14566.749413584121</v>
      </c>
      <c r="AH114" s="1">
        <v>7403.8537142115392</v>
      </c>
      <c r="AI114" s="1">
        <v>18498.224037400803</v>
      </c>
      <c r="AJ114" s="1">
        <v>19469.032611631465</v>
      </c>
      <c r="AK114" s="1">
        <v>17122.432494849818</v>
      </c>
      <c r="AL114" s="1">
        <f t="shared" si="13"/>
        <v>9999</v>
      </c>
      <c r="AM114" s="1">
        <v>7960.6898824202053</v>
      </c>
      <c r="AN114" s="1">
        <v>19857.680857638145</v>
      </c>
      <c r="AO114" s="1">
        <v>20873.704659370789</v>
      </c>
      <c r="AP114" s="1">
        <v>19606.724331302259</v>
      </c>
      <c r="AQ114" s="1">
        <f t="shared" si="14"/>
        <v>9999</v>
      </c>
      <c r="AR114" s="1">
        <v>8363.195453179258</v>
      </c>
      <c r="AS114" s="1">
        <v>20843.867160711612</v>
      </c>
      <c r="AT114" s="1">
        <v>21894.354125697715</v>
      </c>
      <c r="AU114" s="1">
        <v>21970.357422712717</v>
      </c>
      <c r="AV114" s="1">
        <f t="shared" si="15"/>
        <v>9999</v>
      </c>
      <c r="AW114" s="1">
        <v>8606.0171904185281</v>
      </c>
      <c r="AX114" s="1">
        <v>21443.06048174563</v>
      </c>
      <c r="AY114" s="1">
        <v>22516.484271597386</v>
      </c>
      <c r="AZ114" s="1">
        <v>24169.373024251574</v>
      </c>
      <c r="BA114" s="1">
        <f t="shared" si="16"/>
        <v>9999</v>
      </c>
    </row>
    <row r="115" spans="1:53" x14ac:dyDescent="0.3">
      <c r="A115">
        <f t="shared" si="17"/>
        <v>2109</v>
      </c>
      <c r="B115" s="1"/>
      <c r="C115" s="1"/>
      <c r="D115" s="1"/>
      <c r="E115" s="1">
        <f>0.8*SUMPRODUCT(economy!B155:D155,economy!K155:M155)/SUM(economy!B155:D155)</f>
        <v>23116.692903258281</v>
      </c>
      <c r="F115" s="1"/>
      <c r="G115" s="1"/>
      <c r="H115" s="1"/>
      <c r="I115" s="1">
        <v>28559.7343550603</v>
      </c>
      <c r="J115" s="1"/>
      <c r="K115" s="1"/>
      <c r="L115" s="1"/>
      <c r="M115" s="1">
        <v>29097.582391175736</v>
      </c>
      <c r="N115" s="1">
        <f t="shared" si="9"/>
        <v>2109</v>
      </c>
      <c r="O115" s="1">
        <v>11291.192780467794</v>
      </c>
      <c r="P115" s="1">
        <v>29456.719221436299</v>
      </c>
      <c r="Q115" s="1">
        <v>32259.668958871524</v>
      </c>
      <c r="R115" s="1">
        <v>29619.626680492402</v>
      </c>
      <c r="S115" s="1">
        <f t="shared" si="10"/>
        <v>2109</v>
      </c>
      <c r="T115" s="1">
        <v>10858.059612724115</v>
      </c>
      <c r="U115" s="1">
        <v>28213.68351457551</v>
      </c>
      <c r="V115" s="1">
        <v>30802.416348797095</v>
      </c>
      <c r="W115" s="1">
        <v>30123.501177013219</v>
      </c>
      <c r="X115" s="1">
        <f t="shared" si="11"/>
        <v>2109</v>
      </c>
      <c r="Y115" s="1">
        <v>10394.784567335875</v>
      </c>
      <c r="Z115" s="1">
        <v>26906.563756110696</v>
      </c>
      <c r="AA115" s="1">
        <v>29287.261271508411</v>
      </c>
      <c r="AB115" s="1">
        <v>30606.656769575991</v>
      </c>
      <c r="AC115" s="1">
        <f t="shared" si="12"/>
        <v>2109</v>
      </c>
      <c r="AD115" s="1">
        <v>6283.8523909621927</v>
      </c>
      <c r="AE115" s="1">
        <v>15846.553702065788</v>
      </c>
      <c r="AF115" s="1">
        <v>16907.918522162261</v>
      </c>
      <c r="AG115" s="1">
        <v>13818.1572728598</v>
      </c>
      <c r="AH115" s="1">
        <v>7025.59574124151</v>
      </c>
      <c r="AI115" s="1">
        <v>17662.019540024135</v>
      </c>
      <c r="AJ115" s="1">
        <v>18801.773551196879</v>
      </c>
      <c r="AK115" s="1">
        <v>16457.660847516177</v>
      </c>
      <c r="AL115" s="1">
        <f t="shared" si="13"/>
        <v>9999</v>
      </c>
      <c r="AM115" s="1">
        <v>7627.3350001685676</v>
      </c>
      <c r="AN115" s="1">
        <v>19137.731188292524</v>
      </c>
      <c r="AO115" s="1">
        <v>20342.490329816581</v>
      </c>
      <c r="AP115" s="1">
        <v>19039.819619773592</v>
      </c>
      <c r="AQ115" s="1">
        <f t="shared" si="14"/>
        <v>9999</v>
      </c>
      <c r="AR115" s="1">
        <v>8075.4993345018747</v>
      </c>
      <c r="AS115" s="1">
        <v>20240.22301620556</v>
      </c>
      <c r="AT115" s="1">
        <v>21495.174803785521</v>
      </c>
      <c r="AU115" s="1">
        <v>21510.704530186173</v>
      </c>
      <c r="AV115" s="1">
        <f t="shared" si="15"/>
        <v>9999</v>
      </c>
      <c r="AW115" s="1">
        <v>8362.7296444068324</v>
      </c>
      <c r="AX115" s="1">
        <v>20950.865098240829</v>
      </c>
      <c r="AY115" s="1">
        <v>22240.117649229069</v>
      </c>
      <c r="AZ115" s="1">
        <v>23821.537665948475</v>
      </c>
      <c r="BA115" s="1">
        <f t="shared" si="16"/>
        <v>9999</v>
      </c>
    </row>
    <row r="116" spans="1:53" x14ac:dyDescent="0.3">
      <c r="A116">
        <f t="shared" si="17"/>
        <v>2110</v>
      </c>
      <c r="B116" s="1"/>
      <c r="C116" s="1"/>
      <c r="D116" s="1"/>
      <c r="E116" s="1">
        <f>0.8*SUMPRODUCT(economy!B156:D156,economy!K156:M156)/SUM(economy!B156:D156)</f>
        <v>23208.725337000917</v>
      </c>
      <c r="F116" s="1"/>
      <c r="G116" s="1"/>
      <c r="H116" s="1"/>
      <c r="I116" s="1">
        <v>28661.063542375057</v>
      </c>
      <c r="J116" s="1"/>
      <c r="K116" s="1"/>
      <c r="L116" s="1"/>
      <c r="M116" s="1">
        <v>29214.635456796183</v>
      </c>
      <c r="N116" s="1">
        <f t="shared" si="9"/>
        <v>2110</v>
      </c>
      <c r="O116" s="1">
        <v>11163.042450635689</v>
      </c>
      <c r="P116" s="1">
        <v>29319.068816280436</v>
      </c>
      <c r="Q116" s="1">
        <v>32491.786413184269</v>
      </c>
      <c r="R116" s="1">
        <v>29752.711156522102</v>
      </c>
      <c r="S116" s="1">
        <f t="shared" si="10"/>
        <v>2110</v>
      </c>
      <c r="T116" s="1">
        <v>10740.385250625095</v>
      </c>
      <c r="U116" s="1">
        <v>28092.553953095161</v>
      </c>
      <c r="V116" s="1">
        <v>31032.851200946756</v>
      </c>
      <c r="W116" s="1">
        <v>30272.865139200603</v>
      </c>
      <c r="X116" s="1">
        <f t="shared" si="11"/>
        <v>2110</v>
      </c>
      <c r="Y116" s="1">
        <v>10287.366884306644</v>
      </c>
      <c r="Z116" s="1">
        <v>26801.184126737156</v>
      </c>
      <c r="AA116" s="1">
        <v>29514.72929291951</v>
      </c>
      <c r="AB116" s="1">
        <v>30772.479395187387</v>
      </c>
      <c r="AC116" s="1">
        <f t="shared" si="12"/>
        <v>2110</v>
      </c>
      <c r="AD116" s="1">
        <v>5865.8224019900699</v>
      </c>
      <c r="AE116" s="1">
        <v>14894.396399850548</v>
      </c>
      <c r="AF116" s="1">
        <v>16081.938529089623</v>
      </c>
      <c r="AG116" s="1">
        <v>13050.934942508809</v>
      </c>
      <c r="AH116" s="1">
        <v>6646.6367800921789</v>
      </c>
      <c r="AI116" s="1">
        <v>16814.678975542512</v>
      </c>
      <c r="AJ116" s="1">
        <v>18106.425218484699</v>
      </c>
      <c r="AK116" s="1">
        <v>15769.039313836432</v>
      </c>
      <c r="AL116" s="1">
        <f t="shared" si="13"/>
        <v>9999</v>
      </c>
      <c r="AM116" s="1">
        <v>7291.4126256200207</v>
      </c>
      <c r="AN116" s="1">
        <v>18403.204458677315</v>
      </c>
      <c r="AO116" s="1">
        <v>19782.352349652832</v>
      </c>
      <c r="AP116" s="1">
        <v>18445.958022873001</v>
      </c>
      <c r="AQ116" s="1">
        <f t="shared" si="14"/>
        <v>9999</v>
      </c>
      <c r="AR116" s="1">
        <v>7784.1610143184334</v>
      </c>
      <c r="AS116" s="1">
        <v>19620.496824308742</v>
      </c>
      <c r="AT116" s="1">
        <v>21068.208299531187</v>
      </c>
      <c r="AU116" s="1">
        <v>21022.950639375547</v>
      </c>
      <c r="AV116" s="1">
        <f t="shared" si="15"/>
        <v>9999</v>
      </c>
      <c r="AW116" s="1">
        <v>8115.3615738262306</v>
      </c>
      <c r="AX116" s="1">
        <v>20442.596659293271</v>
      </c>
      <c r="AY116" s="1">
        <v>21938.52424710368</v>
      </c>
      <c r="AZ116" s="1">
        <v>23446.154934024275</v>
      </c>
      <c r="BA116" s="1">
        <f t="shared" si="16"/>
        <v>9999</v>
      </c>
    </row>
    <row r="117" spans="1:53" x14ac:dyDescent="0.3">
      <c r="A117">
        <f t="shared" si="17"/>
        <v>2111</v>
      </c>
      <c r="B117" s="1"/>
      <c r="C117" s="1"/>
      <c r="D117" s="1"/>
      <c r="E117" s="1">
        <f>0.8*SUMPRODUCT(economy!B157:D157,economy!K157:M157)/SUM(economy!B157:D157)</f>
        <v>23297.145255370258</v>
      </c>
      <c r="F117" s="1"/>
      <c r="G117" s="1"/>
      <c r="H117" s="1"/>
      <c r="I117" s="1">
        <v>28757.663223175758</v>
      </c>
      <c r="J117" s="1"/>
      <c r="K117" s="1"/>
      <c r="L117" s="1"/>
      <c r="M117" s="1">
        <v>29327.095663653243</v>
      </c>
      <c r="N117" s="1">
        <f t="shared" si="9"/>
        <v>2111</v>
      </c>
      <c r="O117" s="1">
        <v>11034.36318515245</v>
      </c>
      <c r="P117" s="1">
        <v>29176.837235176852</v>
      </c>
      <c r="Q117" s="1">
        <v>32720.563679979026</v>
      </c>
      <c r="R117" s="1">
        <v>29881.362226571939</v>
      </c>
      <c r="S117" s="1">
        <f t="shared" si="10"/>
        <v>2111</v>
      </c>
      <c r="T117" s="1">
        <v>10622.137298354755</v>
      </c>
      <c r="U117" s="1">
        <v>27967.022325030823</v>
      </c>
      <c r="V117" s="1">
        <v>31260.272558720677</v>
      </c>
      <c r="W117" s="1">
        <v>30417.978348121356</v>
      </c>
      <c r="X117" s="1">
        <f t="shared" si="11"/>
        <v>2111</v>
      </c>
      <c r="Y117" s="1">
        <v>10179.344518729655</v>
      </c>
      <c r="Z117" s="1">
        <v>26691.603402491568</v>
      </c>
      <c r="AA117" s="1">
        <v>29739.507646638638</v>
      </c>
      <c r="AB117" s="1">
        <v>30934.257281696002</v>
      </c>
      <c r="AC117" s="1">
        <f t="shared" si="12"/>
        <v>2111</v>
      </c>
      <c r="AD117" s="1">
        <v>5451.2289029813328</v>
      </c>
      <c r="AE117" s="1">
        <v>13940.217567654165</v>
      </c>
      <c r="AF117" s="1">
        <v>15234.217473232537</v>
      </c>
      <c r="AG117" s="1">
        <v>12268.083828301715</v>
      </c>
      <c r="AH117" s="1">
        <v>6268.0359140222354</v>
      </c>
      <c r="AI117" s="1">
        <v>15958.766226278509</v>
      </c>
      <c r="AJ117" s="1">
        <v>17385.02794755825</v>
      </c>
      <c r="AK117" s="1">
        <v>15058.746599518932</v>
      </c>
      <c r="AL117" s="1">
        <f t="shared" si="13"/>
        <v>9999</v>
      </c>
      <c r="AM117" s="1">
        <v>6953.7136557707263</v>
      </c>
      <c r="AN117" s="1">
        <v>17655.943287519796</v>
      </c>
      <c r="AO117" s="1">
        <v>19194.502474824105</v>
      </c>
      <c r="AP117" s="1">
        <v>17826.564596743363</v>
      </c>
      <c r="AQ117" s="1">
        <f t="shared" si="14"/>
        <v>9999</v>
      </c>
      <c r="AR117" s="1">
        <v>7489.7419765985169</v>
      </c>
      <c r="AS117" s="1">
        <v>18985.932694839979</v>
      </c>
      <c r="AT117" s="1">
        <v>20614.030800573473</v>
      </c>
      <c r="AU117" s="1">
        <v>20507.878155793846</v>
      </c>
      <c r="AV117" s="1">
        <f t="shared" si="15"/>
        <v>9999</v>
      </c>
      <c r="AW117" s="1">
        <v>7864.2905732550571</v>
      </c>
      <c r="AX117" s="1">
        <v>19919.034497859346</v>
      </c>
      <c r="AY117" s="1">
        <v>21611.833506058145</v>
      </c>
      <c r="AZ117" s="1">
        <v>23043.500178735823</v>
      </c>
      <c r="BA117" s="1">
        <f t="shared" si="16"/>
        <v>9999</v>
      </c>
    </row>
    <row r="118" spans="1:53" x14ac:dyDescent="0.3">
      <c r="A118">
        <f t="shared" si="17"/>
        <v>2112</v>
      </c>
      <c r="B118" s="1"/>
      <c r="C118" s="1"/>
      <c r="D118" s="1"/>
      <c r="E118" s="1">
        <f>0.8*SUMPRODUCT(economy!B158:D158,economy!K158:M158)/SUM(economy!B158:D158)</f>
        <v>23381.951383874533</v>
      </c>
      <c r="F118" s="1"/>
      <c r="G118" s="1"/>
      <c r="H118" s="1"/>
      <c r="I118" s="1">
        <v>28849.539165485967</v>
      </c>
      <c r="J118" s="1"/>
      <c r="K118" s="1"/>
      <c r="L118" s="1"/>
      <c r="M118" s="1">
        <v>29434.961007738337</v>
      </c>
      <c r="N118" s="1">
        <f t="shared" si="9"/>
        <v>2112</v>
      </c>
      <c r="O118" s="1">
        <v>10905.226667445744</v>
      </c>
      <c r="P118" s="1">
        <v>29030.160358864923</v>
      </c>
      <c r="Q118" s="1">
        <v>32945.977648756372</v>
      </c>
      <c r="R118" s="1">
        <v>30005.570368148023</v>
      </c>
      <c r="S118" s="1">
        <f t="shared" si="10"/>
        <v>2112</v>
      </c>
      <c r="T118" s="1">
        <v>10503.381129952608</v>
      </c>
      <c r="U118" s="1">
        <v>27837.210202876795</v>
      </c>
      <c r="V118" s="1">
        <v>31484.654188366938</v>
      </c>
      <c r="W118" s="1">
        <v>30558.824094862986</v>
      </c>
      <c r="X118" s="1">
        <f t="shared" si="11"/>
        <v>2112</v>
      </c>
      <c r="Y118" s="1">
        <v>10070.776651627351</v>
      </c>
      <c r="Z118" s="1">
        <v>26577.929474117729</v>
      </c>
      <c r="AA118" s="1">
        <v>29961.567756314205</v>
      </c>
      <c r="AB118" s="1">
        <v>31091.966949173951</v>
      </c>
      <c r="AC118" s="1">
        <f t="shared" si="12"/>
        <v>2112</v>
      </c>
      <c r="AD118" s="1">
        <v>5041.4400810510297</v>
      </c>
      <c r="AE118" s="1">
        <v>12987.501226086526</v>
      </c>
      <c r="AF118" s="1">
        <v>14368.055638071628</v>
      </c>
      <c r="AG118" s="1">
        <v>11472.818687267374</v>
      </c>
      <c r="AH118" s="1">
        <v>5890.881954353551</v>
      </c>
      <c r="AI118" s="1">
        <v>15096.969972042185</v>
      </c>
      <c r="AJ118" s="1">
        <v>16639.857646085049</v>
      </c>
      <c r="AK118" s="1">
        <v>14329.177292739001</v>
      </c>
      <c r="AL118" s="1">
        <f t="shared" si="13"/>
        <v>9999</v>
      </c>
      <c r="AM118" s="1">
        <v>6615.0628671301738</v>
      </c>
      <c r="AN118" s="1">
        <v>16897.912084768042</v>
      </c>
      <c r="AO118" s="1">
        <v>18580.35030886505</v>
      </c>
      <c r="AP118" s="1">
        <v>17183.26204487151</v>
      </c>
      <c r="AQ118" s="1">
        <f t="shared" si="14"/>
        <v>9999</v>
      </c>
      <c r="AR118" s="1">
        <v>7192.8357002482262</v>
      </c>
      <c r="AS118" s="1">
        <v>18337.880645148089</v>
      </c>
      <c r="AT118" s="1">
        <v>20133.371919740901</v>
      </c>
      <c r="AU118" s="1">
        <v>19966.435832563024</v>
      </c>
      <c r="AV118" s="1">
        <f t="shared" si="15"/>
        <v>9999</v>
      </c>
      <c r="AW118" s="1">
        <v>7609.9210760345268</v>
      </c>
      <c r="AX118" s="1">
        <v>19381.042202525525</v>
      </c>
      <c r="AY118" s="1">
        <v>21260.284899677219</v>
      </c>
      <c r="AZ118" s="1">
        <v>22613.978132879882</v>
      </c>
      <c r="BA118" s="1">
        <f t="shared" si="16"/>
        <v>9999</v>
      </c>
    </row>
    <row r="119" spans="1:53" x14ac:dyDescent="0.3">
      <c r="A119">
        <f t="shared" si="17"/>
        <v>2113</v>
      </c>
      <c r="B119" s="1"/>
      <c r="C119" s="1"/>
      <c r="D119" s="1"/>
      <c r="E119" s="1">
        <f>0.8*SUMPRODUCT(economy!B159:D159,economy!K159:M159)/SUM(economy!B159:D159)</f>
        <v>23463.144922659809</v>
      </c>
      <c r="F119" s="1"/>
      <c r="G119" s="1"/>
      <c r="H119" s="1"/>
      <c r="I119" s="1">
        <v>28936.700411868478</v>
      </c>
      <c r="J119" s="1"/>
      <c r="K119" s="1"/>
      <c r="L119" s="1"/>
      <c r="M119" s="1">
        <v>29538.232677513104</v>
      </c>
      <c r="N119" s="1">
        <f t="shared" si="9"/>
        <v>2113</v>
      </c>
      <c r="O119" s="1">
        <v>10775.703321585832</v>
      </c>
      <c r="P119" s="1">
        <v>28879.174610880185</v>
      </c>
      <c r="Q119" s="1">
        <v>33168.007451746293</v>
      </c>
      <c r="R119" s="1">
        <v>30125.329146532127</v>
      </c>
      <c r="S119" s="1">
        <f t="shared" si="10"/>
        <v>2113</v>
      </c>
      <c r="T119" s="1">
        <v>10384.181066326968</v>
      </c>
      <c r="U119" s="1">
        <v>27703.239841867635</v>
      </c>
      <c r="V119" s="1">
        <v>31705.971876863412</v>
      </c>
      <c r="W119" s="1">
        <v>30695.388631262544</v>
      </c>
      <c r="X119" s="1">
        <f t="shared" si="11"/>
        <v>2113</v>
      </c>
      <c r="Y119" s="1">
        <v>9961.721594429242</v>
      </c>
      <c r="Z119" s="1">
        <v>26460.271016753002</v>
      </c>
      <c r="AA119" s="1">
        <v>30180.882843953605</v>
      </c>
      <c r="AB119" s="1">
        <v>31245.587729818242</v>
      </c>
      <c r="AC119" s="1">
        <f t="shared" si="12"/>
        <v>2113</v>
      </c>
      <c r="AD119" s="1">
        <v>4637.8292030504253</v>
      </c>
      <c r="AE119" s="1">
        <v>12039.811111193032</v>
      </c>
      <c r="AF119" s="1">
        <v>13486.991386188723</v>
      </c>
      <c r="AG119" s="1">
        <v>10668.546774030039</v>
      </c>
      <c r="AH119" s="1">
        <v>5516.2860705088469</v>
      </c>
      <c r="AI119" s="1">
        <v>14232.087461614932</v>
      </c>
      <c r="AJ119" s="1">
        <v>15873.418638114124</v>
      </c>
      <c r="AK119" s="1">
        <v>13582.931717800922</v>
      </c>
      <c r="AL119" s="1">
        <f t="shared" si="13"/>
        <v>9999</v>
      </c>
      <c r="AM119" s="1">
        <v>6276.3145968223062</v>
      </c>
      <c r="AN119" s="1">
        <v>16131.188572522766</v>
      </c>
      <c r="AO119" s="1">
        <v>17941.50331847477</v>
      </c>
      <c r="AP119" s="1">
        <v>16517.868341937436</v>
      </c>
      <c r="AQ119" s="1">
        <f t="shared" si="14"/>
        <v>9999</v>
      </c>
      <c r="AR119" s="1">
        <v>6894.0654537433047</v>
      </c>
      <c r="AS119" s="1">
        <v>17677.793187182255</v>
      </c>
      <c r="AT119" s="1">
        <v>19627.11844497552</v>
      </c>
      <c r="AU119" s="1">
        <v>19399.741229779334</v>
      </c>
      <c r="AV119" s="1">
        <f t="shared" si="15"/>
        <v>9999</v>
      </c>
      <c r="AW119" s="1">
        <v>7352.6834608906356</v>
      </c>
      <c r="AX119" s="1">
        <v>18829.567099220574</v>
      </c>
      <c r="AY119" s="1">
        <v>20884.232951541569</v>
      </c>
      <c r="AZ119" s="1">
        <v>22158.127726980845</v>
      </c>
      <c r="BA119" s="1">
        <f t="shared" si="16"/>
        <v>9999</v>
      </c>
    </row>
    <row r="120" spans="1:53" x14ac:dyDescent="0.3">
      <c r="A120">
        <f t="shared" si="17"/>
        <v>2114</v>
      </c>
      <c r="B120" s="1"/>
      <c r="C120" s="1"/>
      <c r="D120" s="1"/>
      <c r="E120" s="1">
        <f>0.8*SUMPRODUCT(economy!B160:D160,economy!K160:M160)/SUM(economy!B160:D160)</f>
        <v>23540.729495598436</v>
      </c>
      <c r="F120" s="1"/>
      <c r="G120" s="1"/>
      <c r="H120" s="1"/>
      <c r="I120" s="1">
        <v>29019.159201626342</v>
      </c>
      <c r="J120" s="1"/>
      <c r="K120" s="1"/>
      <c r="L120" s="1"/>
      <c r="M120" s="1">
        <v>29636.914988100762</v>
      </c>
      <c r="N120" s="1">
        <f t="shared" si="9"/>
        <v>2114</v>
      </c>
      <c r="O120" s="1">
        <v>10645.862265820373</v>
      </c>
      <c r="P120" s="1">
        <v>28724.016798560217</v>
      </c>
      <c r="Q120" s="1">
        <v>33386.634438572488</v>
      </c>
      <c r="R120" s="1">
        <v>30240.635160668946</v>
      </c>
      <c r="S120" s="1">
        <f t="shared" si="10"/>
        <v>2114</v>
      </c>
      <c r="T120" s="1">
        <v>10264.60033208562</v>
      </c>
      <c r="U120" s="1">
        <v>27565.234037734997</v>
      </c>
      <c r="V120" s="1">
        <v>31924.203414883956</v>
      </c>
      <c r="W120" s="1">
        <v>30827.661127063846</v>
      </c>
      <c r="X120" s="1">
        <f t="shared" si="11"/>
        <v>2114</v>
      </c>
      <c r="Y120" s="1">
        <v>9852.2367494570281</v>
      </c>
      <c r="Z120" s="1">
        <v>26338.737364023884</v>
      </c>
      <c r="AA120" s="1">
        <v>30397.427920013259</v>
      </c>
      <c r="AB120" s="1">
        <v>31395.101735811957</v>
      </c>
      <c r="AC120" s="1">
        <f t="shared" si="12"/>
        <v>2114</v>
      </c>
      <c r="AD120" s="1">
        <v>4241.7625997736068</v>
      </c>
      <c r="AE120" s="1">
        <v>11100.761319154488</v>
      </c>
      <c r="AF120" s="1">
        <v>12594.77836904224</v>
      </c>
      <c r="AG120" s="1">
        <v>9858.8432084373253</v>
      </c>
      <c r="AH120" s="1">
        <v>5145.3737416523454</v>
      </c>
      <c r="AI120" s="1">
        <v>13367.00605681786</v>
      </c>
      <c r="AJ120" s="1">
        <v>15088.433281428459</v>
      </c>
      <c r="AK120" s="1">
        <v>12822.802644427573</v>
      </c>
      <c r="AL120" s="1">
        <f t="shared" si="13"/>
        <v>9999</v>
      </c>
      <c r="AM120" s="1">
        <v>5938.3478586329802</v>
      </c>
      <c r="AN120" s="1">
        <v>15357.95359040517</v>
      </c>
      <c r="AO120" s="1">
        <v>17279.76469307841</v>
      </c>
      <c r="AP120" s="1">
        <v>15832.392044124459</v>
      </c>
      <c r="AQ120" s="1">
        <f t="shared" si="14"/>
        <v>9999</v>
      </c>
      <c r="AR120" s="1">
        <v>6594.081676318051</v>
      </c>
      <c r="AS120" s="1">
        <v>17007.220732135364</v>
      </c>
      <c r="AT120" s="1">
        <v>19096.316814774698</v>
      </c>
      <c r="AU120" s="1">
        <v>18809.081665289206</v>
      </c>
      <c r="AV120" s="1">
        <f t="shared" si="15"/>
        <v>9999</v>
      </c>
      <c r="AW120" s="1">
        <v>7093.0328868579236</v>
      </c>
      <c r="AX120" s="1">
        <v>18265.638998172464</v>
      </c>
      <c r="AY120" s="1">
        <v>20484.151607709544</v>
      </c>
      <c r="AZ120" s="1">
        <v>21676.62605096999</v>
      </c>
      <c r="BA120" s="1">
        <f t="shared" si="16"/>
        <v>9999</v>
      </c>
    </row>
    <row r="121" spans="1:53" x14ac:dyDescent="0.3">
      <c r="A121">
        <f t="shared" si="17"/>
        <v>2115</v>
      </c>
      <c r="B121" s="1"/>
      <c r="C121" s="1"/>
      <c r="D121" s="1"/>
      <c r="E121" s="1">
        <f>0.8*SUMPRODUCT(economy!B161:D161,economy!K161:M161)/SUM(economy!B161:D161)</f>
        <v>23614.711097032381</v>
      </c>
      <c r="F121" s="1"/>
      <c r="G121" s="1"/>
      <c r="H121" s="1"/>
      <c r="I121" s="1">
        <v>29096.930890065611</v>
      </c>
      <c r="J121" s="1"/>
      <c r="K121" s="1"/>
      <c r="L121" s="1"/>
      <c r="M121" s="1">
        <v>29731.015312429099</v>
      </c>
      <c r="N121" s="1">
        <f t="shared" si="9"/>
        <v>2115</v>
      </c>
      <c r="O121" s="1">
        <v>10515.771269401417</v>
      </c>
      <c r="P121" s="1">
        <v>28564.823957679233</v>
      </c>
      <c r="Q121" s="1">
        <v>33601.842148485084</v>
      </c>
      <c r="R121" s="1">
        <v>30351.487985946904</v>
      </c>
      <c r="S121" s="1">
        <f t="shared" si="10"/>
        <v>2115</v>
      </c>
      <c r="T121" s="1">
        <v>10144.701015144985</v>
      </c>
      <c r="U121" s="1">
        <v>27423.315987308735</v>
      </c>
      <c r="V121" s="1">
        <v>32139.328577499255</v>
      </c>
      <c r="W121" s="1">
        <v>30955.633623961556</v>
      </c>
      <c r="X121" s="1">
        <f t="shared" si="11"/>
        <v>2115</v>
      </c>
      <c r="Y121" s="1">
        <v>9742.3785727202667</v>
      </c>
      <c r="Z121" s="1">
        <v>26213.438384307119</v>
      </c>
      <c r="AA121" s="1">
        <v>30611.179771414343</v>
      </c>
      <c r="AB121" s="1">
        <v>31540.493824117326</v>
      </c>
      <c r="AC121" s="1">
        <f t="shared" si="12"/>
        <v>2115</v>
      </c>
      <c r="AD121" s="1">
        <v>3854.5871314808123</v>
      </c>
      <c r="AE121" s="1">
        <v>10173.984746851118</v>
      </c>
      <c r="AF121" s="1">
        <v>11695.358501002373</v>
      </c>
      <c r="AG121" s="1">
        <v>9047.4227286146288</v>
      </c>
      <c r="AH121" s="1">
        <v>4779.276101848327</v>
      </c>
      <c r="AI121" s="1">
        <v>12504.682665762399</v>
      </c>
      <c r="AJ121" s="1">
        <v>14287.8282650663</v>
      </c>
      <c r="AK121" s="1">
        <v>12051.758825207578</v>
      </c>
      <c r="AL121" s="1">
        <f t="shared" si="13"/>
        <v>9999</v>
      </c>
      <c r="AM121" s="1">
        <v>5602.060918453526</v>
      </c>
      <c r="AN121" s="1">
        <v>14580.479195421507</v>
      </c>
      <c r="AO121" s="1">
        <v>16597.128901576252</v>
      </c>
      <c r="AP121" s="1">
        <v>15129.025170456573</v>
      </c>
      <c r="AQ121" s="1">
        <f t="shared" si="14"/>
        <v>9999</v>
      </c>
      <c r="AR121" s="1">
        <v>6293.5589465727735</v>
      </c>
      <c r="AS121" s="1">
        <v>16327.805778118345</v>
      </c>
      <c r="AT121" s="1">
        <v>18542.174180774902</v>
      </c>
      <c r="AU121" s="1">
        <v>18195.913522289193</v>
      </c>
      <c r="AV121" s="1">
        <f t="shared" si="15"/>
        <v>9999</v>
      </c>
      <c r="AW121" s="1">
        <v>6831.4478486502048</v>
      </c>
      <c r="AX121" s="1">
        <v>17690.368162670435</v>
      </c>
      <c r="AY121" s="1">
        <v>20060.637859975861</v>
      </c>
      <c r="AZ121" s="1">
        <v>21170.291346389095</v>
      </c>
      <c r="BA121" s="1">
        <f t="shared" si="16"/>
        <v>9999</v>
      </c>
    </row>
    <row r="122" spans="1:53" x14ac:dyDescent="0.3">
      <c r="A122">
        <f t="shared" si="17"/>
        <v>2116</v>
      </c>
      <c r="B122" s="1"/>
      <c r="C122" s="1"/>
      <c r="D122" s="1"/>
      <c r="E122" s="1">
        <f>0.8*SUMPRODUCT(economy!B162:D162,economy!K162:M162)/SUM(economy!B162:D162)</f>
        <v>23685.09803634022</v>
      </c>
      <c r="F122" s="1"/>
      <c r="G122" s="1"/>
      <c r="H122" s="1"/>
      <c r="I122" s="1">
        <v>29170.03386506495</v>
      </c>
      <c r="J122" s="1"/>
      <c r="K122" s="1"/>
      <c r="L122" s="1"/>
      <c r="M122" s="1">
        <v>29820.544009546011</v>
      </c>
      <c r="N122" s="1">
        <f t="shared" si="9"/>
        <v>2116</v>
      </c>
      <c r="O122" s="1">
        <v>10385.49671269007</v>
      </c>
      <c r="P122" s="1">
        <v>28401.733200911694</v>
      </c>
      <c r="Q122" s="1">
        <v>33813.61628027742</v>
      </c>
      <c r="R122" s="1">
        <v>30457.890114067199</v>
      </c>
      <c r="S122" s="1">
        <f t="shared" si="10"/>
        <v>2116</v>
      </c>
      <c r="T122" s="1">
        <v>10024.544029115174</v>
      </c>
      <c r="U122" s="1">
        <v>27277.609152150479</v>
      </c>
      <c r="V122" s="1">
        <v>32351.329102705891</v>
      </c>
      <c r="W122" s="1">
        <v>31079.300986701546</v>
      </c>
      <c r="X122" s="1">
        <f t="shared" si="11"/>
        <v>2116</v>
      </c>
      <c r="Y122" s="1">
        <v>9632.2025390287527</v>
      </c>
      <c r="Z122" s="1">
        <v>26084.484359329366</v>
      </c>
      <c r="AA122" s="1">
        <v>30822.116947557821</v>
      </c>
      <c r="AB122" s="1">
        <v>31681.751558345379</v>
      </c>
      <c r="AC122" s="1">
        <f t="shared" si="12"/>
        <v>2116</v>
      </c>
      <c r="AD122" s="1">
        <v>3477.6173109234978</v>
      </c>
      <c r="AE122" s="1">
        <v>9263.0997160051393</v>
      </c>
      <c r="AF122" s="1">
        <v>10792.830861284492</v>
      </c>
      <c r="AG122" s="1">
        <v>8238.108088961375</v>
      </c>
      <c r="AH122" s="1">
        <v>4419.1207679896315</v>
      </c>
      <c r="AI122" s="1">
        <v>11648.121231999496</v>
      </c>
      <c r="AJ122" s="1">
        <v>13474.717549163535</v>
      </c>
      <c r="AK122" s="1">
        <v>11272.925394684546</v>
      </c>
      <c r="AL122" s="1">
        <f t="shared" si="13"/>
        <v>9999</v>
      </c>
      <c r="AM122" s="1">
        <v>5268.3653647929614</v>
      </c>
      <c r="AN122" s="1">
        <v>13801.115096631629</v>
      </c>
      <c r="AO122" s="1">
        <v>15895.774826678322</v>
      </c>
      <c r="AP122" s="1">
        <v>14410.133573036434</v>
      </c>
      <c r="AQ122" s="1">
        <f t="shared" si="14"/>
        <v>9999</v>
      </c>
      <c r="AR122" s="1">
        <v>5993.1925457148682</v>
      </c>
      <c r="AS122" s="1">
        <v>15641.275862126653</v>
      </c>
      <c r="AT122" s="1">
        <v>17966.057928578946</v>
      </c>
      <c r="AU122" s="1">
        <v>17561.859793381271</v>
      </c>
      <c r="AV122" s="1">
        <f t="shared" si="15"/>
        <v>9999</v>
      </c>
      <c r="AW122" s="1">
        <v>6568.4284477372348</v>
      </c>
      <c r="AX122" s="1">
        <v>17104.942463094598</v>
      </c>
      <c r="AY122" s="1">
        <v>19614.414516191264</v>
      </c>
      <c r="AZ122" s="1">
        <v>20640.084916390981</v>
      </c>
      <c r="BA122" s="1">
        <f t="shared" si="16"/>
        <v>9999</v>
      </c>
    </row>
    <row r="123" spans="1:53" x14ac:dyDescent="0.3">
      <c r="A123">
        <f t="shared" si="17"/>
        <v>2117</v>
      </c>
      <c r="B123" s="1"/>
      <c r="C123" s="1"/>
      <c r="D123" s="1"/>
      <c r="E123" s="1">
        <f>0.8*SUMPRODUCT(economy!B163:D163,economy!K163:M163)/SUM(economy!B163:D163)</f>
        <v>23751.900880497156</v>
      </c>
      <c r="F123" s="1"/>
      <c r="G123" s="1"/>
      <c r="H123" s="1"/>
      <c r="I123" s="1">
        <v>29238.489461196157</v>
      </c>
      <c r="J123" s="1"/>
      <c r="K123" s="1"/>
      <c r="L123" s="1"/>
      <c r="M123" s="1">
        <v>29905.514350327427</v>
      </c>
      <c r="N123" s="1">
        <f t="shared" si="9"/>
        <v>2117</v>
      </c>
      <c r="O123" s="1">
        <v>10255.103550515671</v>
      </c>
      <c r="P123" s="1">
        <v>28234.881570307509</v>
      </c>
      <c r="Q123" s="1">
        <v>34021.944660001624</v>
      </c>
      <c r="R123" s="1">
        <v>30559.846890197157</v>
      </c>
      <c r="S123" s="1">
        <f t="shared" si="10"/>
        <v>2117</v>
      </c>
      <c r="T123" s="1">
        <v>9904.1890784506213</v>
      </c>
      <c r="U123" s="1">
        <v>27128.237125393061</v>
      </c>
      <c r="V123" s="1">
        <v>32560.188667875977</v>
      </c>
      <c r="W123" s="1">
        <v>31198.660851408957</v>
      </c>
      <c r="X123" s="1">
        <f t="shared" si="11"/>
        <v>2117</v>
      </c>
      <c r="Y123" s="1">
        <v>9521.7631094214048</v>
      </c>
      <c r="Z123" s="1">
        <v>25951.985865267132</v>
      </c>
      <c r="AA123" s="1">
        <v>31030.219744410744</v>
      </c>
      <c r="AB123" s="1">
        <v>31818.865167848973</v>
      </c>
      <c r="AC123" s="1">
        <f t="shared" si="12"/>
        <v>2117</v>
      </c>
      <c r="AD123" s="1">
        <v>3112.1222812993274</v>
      </c>
      <c r="AE123" s="1">
        <v>8371.6752385888558</v>
      </c>
      <c r="AF123" s="1">
        <v>9891.4167910371052</v>
      </c>
      <c r="AG123" s="1">
        <v>7434.7954610571096</v>
      </c>
      <c r="AH123" s="1">
        <v>4066.0222566849966</v>
      </c>
      <c r="AI123" s="1">
        <v>10800.348497368714</v>
      </c>
      <c r="AJ123" s="1">
        <v>12652.3819725633</v>
      </c>
      <c r="AK123" s="1">
        <v>10489.561229842655</v>
      </c>
      <c r="AL123" s="1">
        <f t="shared" si="13"/>
        <v>9999</v>
      </c>
      <c r="AM123" s="1">
        <v>4938.1797215985252</v>
      </c>
      <c r="AN123" s="1">
        <v>13022.273497320781</v>
      </c>
      <c r="AO123" s="1">
        <v>15178.056389894718</v>
      </c>
      <c r="AP123" s="1">
        <v>13678.244752571622</v>
      </c>
      <c r="AQ123" s="1">
        <f t="shared" si="14"/>
        <v>9999</v>
      </c>
      <c r="AR123" s="1">
        <v>5693.6946294917079</v>
      </c>
      <c r="AS123" s="1">
        <v>14949.435275314874</v>
      </c>
      <c r="AT123" s="1">
        <v>17369.493540958731</v>
      </c>
      <c r="AU123" s="1">
        <v>16908.70575880662</v>
      </c>
      <c r="AV123" s="1">
        <f t="shared" si="15"/>
        <v>9999</v>
      </c>
      <c r="AW123" s="1">
        <v>6304.494377889815</v>
      </c>
      <c r="AX123" s="1">
        <v>16510.623687902695</v>
      </c>
      <c r="AY123" s="1">
        <v>19146.332016576132</v>
      </c>
      <c r="AZ123" s="1">
        <v>20087.111846402197</v>
      </c>
      <c r="BA123" s="1">
        <f t="shared" si="16"/>
        <v>9999</v>
      </c>
    </row>
    <row r="124" spans="1:53" x14ac:dyDescent="0.3">
      <c r="A124">
        <f t="shared" si="17"/>
        <v>2118</v>
      </c>
      <c r="B124" s="1"/>
      <c r="C124" s="1"/>
      <c r="D124" s="1"/>
      <c r="E124" s="1">
        <f>0.8*SUMPRODUCT(economy!B164:D164,economy!K164:M164)/SUM(economy!B164:D164)</f>
        <v>23815.132394796041</v>
      </c>
      <c r="F124" s="1"/>
      <c r="G124" s="1"/>
      <c r="H124" s="1"/>
      <c r="I124" s="1">
        <v>29302.321871637818</v>
      </c>
      <c r="J124" s="1"/>
      <c r="K124" s="1"/>
      <c r="L124" s="1"/>
      <c r="M124" s="1">
        <v>29985.94244079744</v>
      </c>
      <c r="N124" s="1">
        <f t="shared" si="9"/>
        <v>2118</v>
      </c>
      <c r="O124" s="1">
        <v>10124.655278758581</v>
      </c>
      <c r="P124" s="1">
        <v>28064.405893946288</v>
      </c>
      <c r="Q124" s="1">
        <v>34226.81720660119</v>
      </c>
      <c r="R124" s="1">
        <v>30657.366447604207</v>
      </c>
      <c r="S124" s="1">
        <f t="shared" si="10"/>
        <v>2118</v>
      </c>
      <c r="T124" s="1">
        <v>9783.6946263494574</v>
      </c>
      <c r="U124" s="1">
        <v>26975.323501946379</v>
      </c>
      <c r="V124" s="1">
        <v>32765.892864224264</v>
      </c>
      <c r="W124" s="1">
        <v>31313.713571316603</v>
      </c>
      <c r="X124" s="1">
        <f t="shared" si="11"/>
        <v>2118</v>
      </c>
      <c r="Y124" s="1">
        <v>9411.1137009054055</v>
      </c>
      <c r="Z124" s="1">
        <v>25816.05365649765</v>
      </c>
      <c r="AA124" s="1">
        <v>31235.47018674171</v>
      </c>
      <c r="AB124" s="1">
        <v>31951.827504188273</v>
      </c>
      <c r="AC124" s="1">
        <f t="shared" si="12"/>
        <v>2118</v>
      </c>
      <c r="AD124" s="1">
        <v>2759.3128648768243</v>
      </c>
      <c r="AE124" s="1">
        <v>7503.1954459859344</v>
      </c>
      <c r="AF124" s="1">
        <v>8995.4215596242393</v>
      </c>
      <c r="AG124" s="1">
        <v>6641.417294466065</v>
      </c>
      <c r="AH124" s="1">
        <v>3721.0721123201861</v>
      </c>
      <c r="AI124" s="1">
        <v>9964.3883070638458</v>
      </c>
      <c r="AJ124" s="1">
        <v>11824.24562260837</v>
      </c>
      <c r="AK124" s="1">
        <v>9705.0334419972332</v>
      </c>
      <c r="AL124" s="1">
        <f t="shared" si="13"/>
        <v>9999</v>
      </c>
      <c r="AM124" s="1">
        <v>4612.4226622787892</v>
      </c>
      <c r="AN124" s="1">
        <v>12246.412451310742</v>
      </c>
      <c r="AO124" s="1">
        <v>14446.49061817537</v>
      </c>
      <c r="AP124" s="1">
        <v>12936.033118863952</v>
      </c>
      <c r="AQ124" s="1">
        <f t="shared" si="14"/>
        <v>9999</v>
      </c>
      <c r="AR124" s="1">
        <v>5395.7900301055261</v>
      </c>
      <c r="AS124" s="1">
        <v>14254.155560110723</v>
      </c>
      <c r="AT124" s="1">
        <v>16754.160704266385</v>
      </c>
      <c r="AU124" s="1">
        <v>16238.392718561205</v>
      </c>
      <c r="AV124" s="1">
        <f t="shared" si="15"/>
        <v>9999</v>
      </c>
      <c r="AW124" s="1">
        <v>6040.1826278206545</v>
      </c>
      <c r="AX124" s="1">
        <v>15908.74299279833</v>
      </c>
      <c r="AY124" s="1">
        <v>18657.369199701043</v>
      </c>
      <c r="AZ124" s="1">
        <v>19512.620436414261</v>
      </c>
      <c r="BA124" s="1">
        <f t="shared" si="16"/>
        <v>9999</v>
      </c>
    </row>
    <row r="125" spans="1:53" x14ac:dyDescent="0.3">
      <c r="A125">
        <f t="shared" si="17"/>
        <v>2119</v>
      </c>
      <c r="B125" s="1"/>
      <c r="C125" s="1"/>
      <c r="D125" s="1"/>
      <c r="E125" s="1">
        <f>0.8*SUMPRODUCT(economy!B165:D165,economy!K165:M165)/SUM(economy!B165:D165)</f>
        <v>23874.807481896223</v>
      </c>
      <c r="F125" s="1"/>
      <c r="G125" s="1"/>
      <c r="H125" s="1"/>
      <c r="I125" s="1">
        <v>29361.558058120103</v>
      </c>
      <c r="J125" s="1"/>
      <c r="K125" s="1"/>
      <c r="L125" s="1"/>
      <c r="M125" s="1">
        <v>30061.847143277242</v>
      </c>
      <c r="N125" s="1">
        <f t="shared" si="9"/>
        <v>2119</v>
      </c>
      <c r="O125" s="1">
        <v>9994.2139041187984</v>
      </c>
      <c r="P125" s="1">
        <v>27890.442646919848</v>
      </c>
      <c r="Q125" s="1">
        <v>34428.225895580406</v>
      </c>
      <c r="R125" s="1">
        <v>30750.459639964985</v>
      </c>
      <c r="S125" s="1">
        <f t="shared" si="10"/>
        <v>2119</v>
      </c>
      <c r="T125" s="1">
        <v>9663.1178653782808</v>
      </c>
      <c r="U125" s="1">
        <v>26818.991752215279</v>
      </c>
      <c r="V125" s="1">
        <v>32968.429169391122</v>
      </c>
      <c r="W125" s="1">
        <v>31424.462160065854</v>
      </c>
      <c r="X125" s="1">
        <f t="shared" si="11"/>
        <v>2119</v>
      </c>
      <c r="Y125" s="1">
        <v>9300.3066584941407</v>
      </c>
      <c r="Z125" s="1">
        <v>25676.798552139138</v>
      </c>
      <c r="AA125" s="1">
        <v>31437.852008583573</v>
      </c>
      <c r="AB125" s="1">
        <v>32080.633995118023</v>
      </c>
      <c r="AC125" s="1">
        <f t="shared" si="12"/>
        <v>2119</v>
      </c>
      <c r="AD125" s="1">
        <v>2420.3289126512209</v>
      </c>
      <c r="AE125" s="1">
        <v>6661.0237616308932</v>
      </c>
      <c r="AF125" s="1">
        <v>8109.1930811330567</v>
      </c>
      <c r="AG125" s="1">
        <v>5861.9031913469498</v>
      </c>
      <c r="AH125" s="1">
        <v>3385.32888308457</v>
      </c>
      <c r="AI125" s="1">
        <v>9143.2347742940165</v>
      </c>
      <c r="AJ125" s="1">
        <v>10993.849134775104</v>
      </c>
      <c r="AK125" s="1">
        <v>8922.7892427155566</v>
      </c>
      <c r="AL125" s="1">
        <f t="shared" si="13"/>
        <v>9999</v>
      </c>
      <c r="AM125" s="1">
        <v>4292.0058952767768</v>
      </c>
      <c r="AN125" s="1">
        <v>11476.017874814012</v>
      </c>
      <c r="AO125" s="1">
        <v>13703.743145949253</v>
      </c>
      <c r="AP125" s="1">
        <v>12186.302743347891</v>
      </c>
      <c r="AQ125" s="1">
        <f t="shared" si="14"/>
        <v>9999</v>
      </c>
      <c r="AR125" s="1">
        <v>5100.2117168971618</v>
      </c>
      <c r="AS125" s="1">
        <v>13557.364828710715</v>
      </c>
      <c r="AT125" s="1">
        <v>16121.887579275246</v>
      </c>
      <c r="AU125" s="1">
        <v>15553.009723861103</v>
      </c>
      <c r="AV125" s="1">
        <f t="shared" si="15"/>
        <v>9999</v>
      </c>
      <c r="AW125" s="1">
        <v>5776.0449077347766</v>
      </c>
      <c r="AX125" s="1">
        <v>15300.695480090137</v>
      </c>
      <c r="AY125" s="1">
        <v>18148.632928770669</v>
      </c>
      <c r="AZ125" s="1">
        <v>18918.000256585652</v>
      </c>
      <c r="BA125" s="1">
        <f t="shared" si="16"/>
        <v>9999</v>
      </c>
    </row>
    <row r="126" spans="1:53" x14ac:dyDescent="0.3">
      <c r="A126">
        <f t="shared" si="17"/>
        <v>2120</v>
      </c>
      <c r="B126" s="1"/>
      <c r="C126" s="1"/>
      <c r="D126" s="1"/>
      <c r="E126" s="1">
        <f>0.8*SUMPRODUCT(economy!B166:D166,economy!K166:M166)/SUM(economy!B166:D166)</f>
        <v>23930.943119365773</v>
      </c>
      <c r="F126" s="1"/>
      <c r="G126" s="1"/>
      <c r="H126" s="1"/>
      <c r="I126" s="1">
        <v>29416.227659136901</v>
      </c>
      <c r="J126" s="1"/>
      <c r="K126" s="1"/>
      <c r="L126" s="1"/>
      <c r="M126" s="1">
        <v>30133.249995579117</v>
      </c>
      <c r="N126" s="1">
        <f t="shared" si="9"/>
        <v>2120</v>
      </c>
      <c r="O126" s="1">
        <v>9863.8399170250195</v>
      </c>
      <c r="P126" s="1">
        <v>27713.127816776574</v>
      </c>
      <c r="Q126" s="1">
        <v>34626.164720828878</v>
      </c>
      <c r="R126" s="1">
        <v>30839.139971544973</v>
      </c>
      <c r="S126" s="1">
        <f t="shared" si="10"/>
        <v>2120</v>
      </c>
      <c r="T126" s="1">
        <v>9542.5146907926137</v>
      </c>
      <c r="U126" s="1">
        <v>26659.365099461633</v>
      </c>
      <c r="V126" s="1">
        <v>33167.78691823937</v>
      </c>
      <c r="W126" s="1">
        <v>31530.912232753333</v>
      </c>
      <c r="X126" s="1">
        <f t="shared" si="11"/>
        <v>2120</v>
      </c>
      <c r="Y126" s="1">
        <v>9189.3932295265677</v>
      </c>
      <c r="Z126" s="1">
        <v>25534.331325507595</v>
      </c>
      <c r="AA126" s="1">
        <v>31637.350632003068</v>
      </c>
      <c r="AB126" s="1">
        <v>32205.282596247871</v>
      </c>
      <c r="AC126" s="1">
        <f t="shared" si="12"/>
        <v>2120</v>
      </c>
      <c r="AD126" s="1">
        <v>2096.2271956660611</v>
      </c>
      <c r="AE126" s="1">
        <v>5848.3674442287447</v>
      </c>
      <c r="AF126" s="1">
        <v>7237.0782660910063</v>
      </c>
      <c r="AG126" s="1">
        <v>5100.139440909752</v>
      </c>
      <c r="AH126" s="1">
        <v>3059.8080943332111</v>
      </c>
      <c r="AI126" s="1">
        <v>8339.8246673407411</v>
      </c>
      <c r="AJ126" s="1">
        <v>10164.8201656122</v>
      </c>
      <c r="AK126" s="1">
        <v>8146.325499492812</v>
      </c>
      <c r="AL126" s="1">
        <f t="shared" si="13"/>
        <v>9999</v>
      </c>
      <c r="AM126" s="1">
        <v>3977.8268024731015</v>
      </c>
      <c r="AN126" s="1">
        <v>10713.584390002516</v>
      </c>
      <c r="AO126" s="1">
        <v>12952.611193275668</v>
      </c>
      <c r="AP126" s="1">
        <v>11431.967701449048</v>
      </c>
      <c r="AQ126" s="1">
        <f t="shared" si="14"/>
        <v>9999</v>
      </c>
      <c r="AR126" s="1">
        <v>4807.6959521976542</v>
      </c>
      <c r="AS126" s="1">
        <v>12861.035964669956</v>
      </c>
      <c r="AT126" s="1">
        <v>15474.643181670119</v>
      </c>
      <c r="AU126" s="1">
        <v>14854.783282758084</v>
      </c>
      <c r="AV126" s="1">
        <f t="shared" si="15"/>
        <v>9999</v>
      </c>
      <c r="AW126" s="1">
        <v>5512.6448110572273</v>
      </c>
      <c r="AX126" s="1">
        <v>14687.933912197448</v>
      </c>
      <c r="AY126" s="1">
        <v>17621.356498142028</v>
      </c>
      <c r="AZ126" s="1">
        <v>18304.778751225655</v>
      </c>
      <c r="BA126" s="1">
        <f t="shared" si="16"/>
        <v>9999</v>
      </c>
    </row>
    <row r="127" spans="1:53" x14ac:dyDescent="0.3">
      <c r="A127">
        <f t="shared" si="17"/>
        <v>2121</v>
      </c>
      <c r="B127" s="1"/>
      <c r="C127" s="1"/>
      <c r="D127" s="1"/>
      <c r="E127" s="1">
        <f>0.8*SUMPRODUCT(economy!B167:D167,economy!K167:M167)/SUM(economy!B167:D167)</f>
        <v>23983.558295879619</v>
      </c>
      <c r="F127" s="1"/>
      <c r="G127" s="1"/>
      <c r="H127" s="1"/>
      <c r="I127" s="1">
        <v>29466.362896655995</v>
      </c>
      <c r="J127" s="1"/>
      <c r="K127" s="1"/>
      <c r="L127" s="1"/>
      <c r="M127" s="1">
        <v>30200.175128457118</v>
      </c>
      <c r="N127" s="1">
        <f t="shared" si="9"/>
        <v>2121</v>
      </c>
      <c r="O127" s="1">
        <v>9733.5922676329956</v>
      </c>
      <c r="P127" s="1">
        <v>27532.59677354648</v>
      </c>
      <c r="Q127" s="1">
        <v>34820.629654723409</v>
      </c>
      <c r="R127" s="1">
        <v>30923.423525440288</v>
      </c>
      <c r="S127" s="1">
        <f t="shared" si="10"/>
        <v>2121</v>
      </c>
      <c r="T127" s="1">
        <v>9421.939676517788</v>
      </c>
      <c r="U127" s="1">
        <v>26496.56640093018</v>
      </c>
      <c r="V127" s="1">
        <v>33363.957271966297</v>
      </c>
      <c r="W127" s="1">
        <v>31633.071944894706</v>
      </c>
      <c r="X127" s="1">
        <f t="shared" si="11"/>
        <v>2121</v>
      </c>
      <c r="Y127" s="1">
        <v>9078.4235402458216</v>
      </c>
      <c r="Z127" s="1">
        <v>25388.76259660715</v>
      </c>
      <c r="AA127" s="1">
        <v>31833.953144259485</v>
      </c>
      <c r="AB127" s="1">
        <v>32325.77374052614</v>
      </c>
      <c r="AC127" s="1">
        <f t="shared" si="12"/>
        <v>2121</v>
      </c>
      <c r="AD127" s="1">
        <v>1787.9700840549181</v>
      </c>
      <c r="AE127" s="1">
        <v>5068.2431640981185</v>
      </c>
      <c r="AF127" s="1">
        <v>6383.377690880634</v>
      </c>
      <c r="AG127" s="1">
        <v>4359.9279446559594</v>
      </c>
      <c r="AH127" s="1">
        <v>2745.4723786980267</v>
      </c>
      <c r="AI127" s="1">
        <v>7557.0094221476902</v>
      </c>
      <c r="AJ127" s="1">
        <v>9340.8413588090243</v>
      </c>
      <c r="AK127" s="1">
        <v>7379.1563684077937</v>
      </c>
      <c r="AL127" s="1">
        <f t="shared" si="13"/>
        <v>9999</v>
      </c>
      <c r="AM127" s="1">
        <v>3670.7609217744152</v>
      </c>
      <c r="AN127" s="1">
        <v>9961.595210306119</v>
      </c>
      <c r="AO127" s="1">
        <v>12196.004111156961</v>
      </c>
      <c r="AP127" s="1">
        <v>10676.030155425717</v>
      </c>
      <c r="AQ127" s="1">
        <f t="shared" si="14"/>
        <v>9999</v>
      </c>
      <c r="AR127" s="1">
        <v>4518.9771863075594</v>
      </c>
      <c r="AS127" s="1">
        <v>12167.173792216658</v>
      </c>
      <c r="AT127" s="1">
        <v>14814.527844818806</v>
      </c>
      <c r="AU127" s="1">
        <v>14146.065047248865</v>
      </c>
      <c r="AV127" s="1">
        <f t="shared" si="15"/>
        <v>9999</v>
      </c>
      <c r="AW127" s="1">
        <v>5250.5547272623589</v>
      </c>
      <c r="AX127" s="1">
        <v>14071.961576230729</v>
      </c>
      <c r="AY127" s="1">
        <v>17076.896751691227</v>
      </c>
      <c r="AZ127" s="1">
        <v>17674.616332282349</v>
      </c>
      <c r="BA127" s="1">
        <f t="shared" si="16"/>
        <v>9999</v>
      </c>
    </row>
    <row r="128" spans="1:53" x14ac:dyDescent="0.3">
      <c r="A128">
        <f t="shared" si="17"/>
        <v>2122</v>
      </c>
      <c r="B128" s="1"/>
      <c r="C128" s="1"/>
      <c r="D128" s="1"/>
      <c r="E128" s="1">
        <f>0.8*SUMPRODUCT(economy!B168:D168,economy!K168:M168)/SUM(economy!B168:D168)</f>
        <v>24032.673946234812</v>
      </c>
      <c r="F128" s="1"/>
      <c r="G128" s="1"/>
      <c r="H128" s="1"/>
      <c r="I128" s="1">
        <v>29511.99848155415</v>
      </c>
      <c r="J128" s="1"/>
      <c r="K128" s="1"/>
      <c r="L128" s="1"/>
      <c r="M128" s="1">
        <v>30262.649181524455</v>
      </c>
      <c r="N128" s="1">
        <f t="shared" si="9"/>
        <v>2122</v>
      </c>
      <c r="O128" s="1">
        <v>9603.5283448556111</v>
      </c>
      <c r="P128" s="1">
        <v>27348.984144447353</v>
      </c>
      <c r="Q128" s="1">
        <v>35011.618606626442</v>
      </c>
      <c r="R128" s="1">
        <v>31003.328890073008</v>
      </c>
      <c r="S128" s="1">
        <f t="shared" si="10"/>
        <v>2122</v>
      </c>
      <c r="T128" s="1">
        <v>9301.4460537494342</v>
      </c>
      <c r="U128" s="1">
        <v>26330.718032841949</v>
      </c>
      <c r="V128" s="1">
        <v>33556.933185631169</v>
      </c>
      <c r="W128" s="1">
        <v>31730.951929477655</v>
      </c>
      <c r="X128" s="1">
        <f t="shared" si="11"/>
        <v>2122</v>
      </c>
      <c r="Y128" s="1">
        <v>8967.4465746100523</v>
      </c>
      <c r="Z128" s="1">
        <v>25240.202727757416</v>
      </c>
      <c r="AA128" s="1">
        <v>32027.648273434585</v>
      </c>
      <c r="AB128" s="1">
        <v>32442.110285698604</v>
      </c>
      <c r="AC128" s="1">
        <f t="shared" si="12"/>
        <v>2122</v>
      </c>
      <c r="AD128" s="1">
        <v>1496.4152601509713</v>
      </c>
      <c r="AE128" s="1">
        <v>4323.4442970142845</v>
      </c>
      <c r="AF128" s="1">
        <v>5552.2993549986541</v>
      </c>
      <c r="AG128" s="1">
        <v>3644.9453390691901</v>
      </c>
      <c r="AH128" s="1">
        <v>2443.2219293718235</v>
      </c>
      <c r="AI128" s="1">
        <v>6797.5272171987617</v>
      </c>
      <c r="AJ128" s="1">
        <v>8525.6161988914373</v>
      </c>
      <c r="AK128" s="1">
        <v>6624.7794586606497</v>
      </c>
      <c r="AL128" s="1">
        <f t="shared" si="13"/>
        <v>9999</v>
      </c>
      <c r="AM128" s="1">
        <v>3371.6543741103333</v>
      </c>
      <c r="AN128" s="1">
        <v>9222.5013093718699</v>
      </c>
      <c r="AO128" s="1">
        <v>11436.921637721758</v>
      </c>
      <c r="AP128" s="1">
        <v>9921.5563822079566</v>
      </c>
      <c r="AQ128" s="1">
        <f t="shared" si="14"/>
        <v>9999</v>
      </c>
      <c r="AR128" s="1">
        <v>4234.7827428862947</v>
      </c>
      <c r="AS128" s="1">
        <v>11477.801321105639</v>
      </c>
      <c r="AT128" s="1">
        <v>14143.761767962193</v>
      </c>
      <c r="AU128" s="1">
        <v>13429.317524490283</v>
      </c>
      <c r="AV128" s="1">
        <f t="shared" si="15"/>
        <v>9999</v>
      </c>
      <c r="AW128" s="1">
        <v>4990.3525265084854</v>
      </c>
      <c r="AX128" s="1">
        <v>13454.324330399606</v>
      </c>
      <c r="AY128" s="1">
        <v>16516.729858709932</v>
      </c>
      <c r="AZ128" s="1">
        <v>17029.299922091413</v>
      </c>
      <c r="BA128" s="1">
        <f t="shared" si="16"/>
        <v>9999</v>
      </c>
    </row>
    <row r="129" spans="1:53" x14ac:dyDescent="0.3">
      <c r="A129">
        <f t="shared" si="17"/>
        <v>2123</v>
      </c>
      <c r="B129" s="1"/>
      <c r="C129" s="1"/>
      <c r="D129" s="1"/>
      <c r="E129" s="1">
        <f>0.8*SUMPRODUCT(economy!B169:D169,economy!K169:M169)/SUM(economy!B169:D169)</f>
        <v>24078.31288534023</v>
      </c>
      <c r="F129" s="1"/>
      <c r="G129" s="1"/>
      <c r="H129" s="1"/>
      <c r="I129" s="1">
        <v>29553.17151799897</v>
      </c>
      <c r="J129" s="1"/>
      <c r="K129" s="1"/>
      <c r="L129" s="1"/>
      <c r="M129" s="1">
        <v>30320.701217842488</v>
      </c>
      <c r="N129" s="1">
        <f t="shared" si="9"/>
        <v>2123</v>
      </c>
      <c r="O129" s="1">
        <v>9473.7039583618371</v>
      </c>
      <c r="P129" s="1">
        <v>27162.423693359429</v>
      </c>
      <c r="Q129" s="1">
        <v>35199.131379902225</v>
      </c>
      <c r="R129" s="1">
        <v>31078.877084127842</v>
      </c>
      <c r="S129" s="1">
        <f t="shared" si="10"/>
        <v>2123</v>
      </c>
      <c r="T129" s="1">
        <v>9181.0856921278355</v>
      </c>
      <c r="U129" s="1">
        <v>26161.941779348621</v>
      </c>
      <c r="V129" s="1">
        <v>33746.709374199971</v>
      </c>
      <c r="W129" s="1">
        <v>31824.565232272624</v>
      </c>
      <c r="X129" s="1">
        <f t="shared" si="11"/>
        <v>2123</v>
      </c>
      <c r="Y129" s="1">
        <v>8856.5101553039058</v>
      </c>
      <c r="Z129" s="1">
        <v>25088.761722452306</v>
      </c>
      <c r="AA129" s="1">
        <v>32218.426362617567</v>
      </c>
      <c r="AB129" s="1">
        <v>32554.297459892241</v>
      </c>
      <c r="AC129" s="1">
        <f t="shared" si="12"/>
        <v>2123</v>
      </c>
      <c r="AD129" s="1">
        <v>1222.306707225742</v>
      </c>
      <c r="AE129" s="1">
        <v>3616.5106270853748</v>
      </c>
      <c r="AF129" s="1">
        <v>4747.9123709639589</v>
      </c>
      <c r="AG129" s="1">
        <v>2958.7031880009035</v>
      </c>
      <c r="AH129" s="1">
        <v>2153.8854465297427</v>
      </c>
      <c r="AI129" s="1">
        <v>6063.9755727865231</v>
      </c>
      <c r="AJ129" s="1">
        <v>7722.833217604848</v>
      </c>
      <c r="AK129" s="1">
        <v>5886.6410454962179</v>
      </c>
      <c r="AL129" s="1">
        <f t="shared" si="13"/>
        <v>9999</v>
      </c>
      <c r="AM129" s="1">
        <v>3081.3163423769806</v>
      </c>
      <c r="AN129" s="1">
        <v>8498.7001445589685</v>
      </c>
      <c r="AO129" s="1">
        <v>10678.43006273518</v>
      </c>
      <c r="AP129" s="1">
        <v>9171.6510041342863</v>
      </c>
      <c r="AQ129" s="1">
        <f t="shared" si="14"/>
        <v>9999</v>
      </c>
      <c r="AR129" s="1">
        <v>3955.827352919001</v>
      </c>
      <c r="AS129" s="1">
        <v>10794.945197736626</v>
      </c>
      <c r="AT129" s="1">
        <v>13464.67168611349</v>
      </c>
      <c r="AU129" s="1">
        <v>12707.097892095948</v>
      </c>
      <c r="AV129" s="1">
        <f t="shared" si="15"/>
        <v>9999</v>
      </c>
      <c r="AW129" s="1">
        <v>4732.618041593073</v>
      </c>
      <c r="AX129" s="1">
        <v>12836.601877462826</v>
      </c>
      <c r="AY129" s="1">
        <v>15942.445709404981</v>
      </c>
      <c r="AZ129" s="1">
        <v>16370.73492620389</v>
      </c>
      <c r="BA129" s="1">
        <f t="shared" si="16"/>
        <v>9999</v>
      </c>
    </row>
    <row r="130" spans="1:53" x14ac:dyDescent="0.3">
      <c r="A130">
        <f t="shared" si="17"/>
        <v>2124</v>
      </c>
      <c r="B130" s="1"/>
      <c r="C130" s="1"/>
      <c r="D130" s="1"/>
      <c r="E130" s="1">
        <f>0.8*SUMPRODUCT(economy!B170:D170,economy!K170:M170)/SUM(economy!B170:D170)</f>
        <v>24120.499741335647</v>
      </c>
      <c r="F130" s="1"/>
      <c r="G130" s="1"/>
      <c r="H130" s="1"/>
      <c r="I130" s="1">
        <v>29589.921406993548</v>
      </c>
      <c r="J130" s="1"/>
      <c r="K130" s="1"/>
      <c r="L130" s="1"/>
      <c r="M130" s="1">
        <v>30374.362637383147</v>
      </c>
      <c r="N130" s="1">
        <f t="shared" si="9"/>
        <v>2124</v>
      </c>
      <c r="O130" s="1">
        <v>9344.1733234764906</v>
      </c>
      <c r="P130" s="1">
        <v>26973.048205140247</v>
      </c>
      <c r="Q130" s="1">
        <v>35383.16962756982</v>
      </c>
      <c r="R130" s="1">
        <v>31150.091480115272</v>
      </c>
      <c r="S130" s="1">
        <f t="shared" si="10"/>
        <v>2124</v>
      </c>
      <c r="T130" s="1">
        <v>9060.9090834355156</v>
      </c>
      <c r="U130" s="1">
        <v>25990.358725526123</v>
      </c>
      <c r="V130" s="1">
        <v>33933.282277208353</v>
      </c>
      <c r="W130" s="1">
        <v>31913.927245569997</v>
      </c>
      <c r="X130" s="1">
        <f t="shared" si="11"/>
        <v>2124</v>
      </c>
      <c r="Y130" s="1">
        <v>8745.6609269147702</v>
      </c>
      <c r="Z130" s="1">
        <v>24934.549127532959</v>
      </c>
      <c r="AA130" s="1">
        <v>32406.279342728722</v>
      </c>
      <c r="AB130" s="1">
        <v>32662.34280547372</v>
      </c>
      <c r="AC130" s="1">
        <f t="shared" si="12"/>
        <v>2124</v>
      </c>
      <c r="AD130" s="1">
        <v>966.26720602749367</v>
      </c>
      <c r="AE130" s="1">
        <v>2949.7011424308794</v>
      </c>
      <c r="AF130" s="1">
        <v>3974.1014906767682</v>
      </c>
      <c r="AG130" s="1">
        <v>2304.5101729743437</v>
      </c>
      <c r="AH130" s="1">
        <v>1878.2117465852552</v>
      </c>
      <c r="AI130" s="1">
        <v>5358.7849524562753</v>
      </c>
      <c r="AJ130" s="1">
        <v>6936.1290819890928</v>
      </c>
      <c r="AK130" s="1">
        <v>5168.1009013511175</v>
      </c>
      <c r="AL130" s="1">
        <f t="shared" si="13"/>
        <v>9999</v>
      </c>
      <c r="AM130" s="1">
        <v>2800.5117152929688</v>
      </c>
      <c r="AN130" s="1">
        <v>7792.5142307520946</v>
      </c>
      <c r="AO130" s="1">
        <v>9923.6365513096553</v>
      </c>
      <c r="AP130" s="1">
        <v>8429.4297318576137</v>
      </c>
      <c r="AQ130" s="1">
        <f t="shared" si="14"/>
        <v>9999</v>
      </c>
      <c r="AR130" s="1">
        <v>3682.8076016666596</v>
      </c>
      <c r="AS130" s="1">
        <v>10120.620515306156</v>
      </c>
      <c r="AT130" s="1">
        <v>12779.675733177563</v>
      </c>
      <c r="AU130" s="1">
        <v>11982.040036193639</v>
      </c>
      <c r="AV130" s="1">
        <f t="shared" si="15"/>
        <v>9999</v>
      </c>
      <c r="AW130" s="1">
        <v>4477.9293774861653</v>
      </c>
      <c r="AX130" s="1">
        <v>12220.398325274524</v>
      </c>
      <c r="AY130" s="1">
        <v>15355.740910658476</v>
      </c>
      <c r="AZ130" s="1">
        <v>15700.935640353971</v>
      </c>
      <c r="BA130" s="1">
        <f t="shared" si="16"/>
        <v>9999</v>
      </c>
    </row>
    <row r="131" spans="1:53" x14ac:dyDescent="0.3">
      <c r="A131">
        <f t="shared" si="17"/>
        <v>2125</v>
      </c>
      <c r="B131" s="1"/>
      <c r="C131" s="1"/>
      <c r="D131" s="1"/>
      <c r="E131" s="1">
        <f>0.8*SUMPRODUCT(economy!B171:D171,economy!K171:M171)/SUM(economy!B171:D171)</f>
        <v>24159.260887991251</v>
      </c>
      <c r="F131" s="1"/>
      <c r="G131" s="1"/>
      <c r="H131" s="1"/>
      <c r="I131" s="1">
        <v>29622.28974929465</v>
      </c>
      <c r="J131" s="1"/>
      <c r="K131" s="1"/>
      <c r="L131" s="1"/>
      <c r="M131" s="1">
        <v>30423.667089561495</v>
      </c>
      <c r="N131" s="1">
        <f t="shared" si="9"/>
        <v>2125</v>
      </c>
      <c r="O131" s="1">
        <v>9214.9890489082081</v>
      </c>
      <c r="P131" s="1">
        <v>26780.989374835826</v>
      </c>
      <c r="Q131" s="1">
        <v>35563.736806712375</v>
      </c>
      <c r="R131" s="1">
        <v>31216.997726743153</v>
      </c>
      <c r="S131" s="1">
        <f t="shared" si="10"/>
        <v>2125</v>
      </c>
      <c r="T131" s="1">
        <v>8940.9653277633988</v>
      </c>
      <c r="U131" s="1">
        <v>25816.089154474175</v>
      </c>
      <c r="V131" s="1">
        <v>34116.650022144204</v>
      </c>
      <c r="W131" s="1">
        <v>31999.05564050889</v>
      </c>
      <c r="X131" s="1">
        <f t="shared" si="11"/>
        <v>2125</v>
      </c>
      <c r="Y131" s="1">
        <v>8634.9443412341534</v>
      </c>
      <c r="Z131" s="1">
        <v>24777.673938745957</v>
      </c>
      <c r="AA131" s="1">
        <v>32591.200704066374</v>
      </c>
      <c r="AB131" s="1">
        <v>32766.256121331193</v>
      </c>
      <c r="AC131" s="1">
        <f t="shared" si="12"/>
        <v>2125</v>
      </c>
      <c r="AD131" s="1">
        <v>728.79255836251525</v>
      </c>
      <c r="AE131" s="1">
        <v>2324.9705856444734</v>
      </c>
      <c r="AF131" s="1">
        <v>3234.5234135570295</v>
      </c>
      <c r="AG131" s="1">
        <v>1685.4372589278892</v>
      </c>
      <c r="AH131" s="1">
        <v>1616.8621996841625</v>
      </c>
      <c r="AI131" s="1">
        <v>4684.1938492779291</v>
      </c>
      <c r="AJ131" s="1">
        <v>6169.0511479741581</v>
      </c>
      <c r="AK131" s="1">
        <v>4472.3973581559849</v>
      </c>
      <c r="AL131" s="1">
        <f t="shared" si="13"/>
        <v>9999</v>
      </c>
      <c r="AM131" s="1">
        <v>2529.9540123717134</v>
      </c>
      <c r="AN131" s="1">
        <v>7106.1698801146649</v>
      </c>
      <c r="AO131" s="1">
        <v>9175.6619292285814</v>
      </c>
      <c r="AP131" s="1">
        <v>7697.9909764119275</v>
      </c>
      <c r="AQ131" s="1">
        <f t="shared" si="14"/>
        <v>9999</v>
      </c>
      <c r="AR131" s="1">
        <v>3416.3963583864829</v>
      </c>
      <c r="AS131" s="1">
        <v>9456.8151563090414</v>
      </c>
      <c r="AT131" s="1">
        <v>12091.266606387318</v>
      </c>
      <c r="AU131" s="1">
        <v>11256.834970083215</v>
      </c>
      <c r="AV131" s="1">
        <f t="shared" si="15"/>
        <v>9999</v>
      </c>
      <c r="AW131" s="1">
        <v>4226.8590832609734</v>
      </c>
      <c r="AX131" s="1">
        <v>11607.332109403773</v>
      </c>
      <c r="AY131" s="1">
        <v>14758.410383274553</v>
      </c>
      <c r="AZ131" s="1">
        <v>15022.014120731159</v>
      </c>
      <c r="BA131" s="1">
        <f t="shared" si="16"/>
        <v>9999</v>
      </c>
    </row>
    <row r="132" spans="1:53" x14ac:dyDescent="0.3">
      <c r="A132">
        <f t="shared" si="17"/>
        <v>2126</v>
      </c>
      <c r="B132" s="1"/>
      <c r="C132" s="1"/>
      <c r="D132" s="1"/>
      <c r="E132" s="1">
        <f>0.8*SUMPRODUCT(economy!B172:D172,economy!K172:M172)/SUM(economy!B172:D172)</f>
        <v>24194.624376534928</v>
      </c>
      <c r="F132" s="1"/>
      <c r="G132" s="1"/>
      <c r="H132" s="1"/>
      <c r="I132" s="1">
        <v>29650.320247908228</v>
      </c>
      <c r="J132" s="1"/>
      <c r="K132" s="1"/>
      <c r="L132" s="1"/>
      <c r="M132" s="1">
        <v>30468.650385030218</v>
      </c>
      <c r="N132" s="1">
        <f t="shared" si="9"/>
        <v>2126</v>
      </c>
      <c r="O132" s="1">
        <v>9086.2021272287639</v>
      </c>
      <c r="P132" s="1">
        <v>26586.377701832193</v>
      </c>
      <c r="Q132" s="1">
        <v>35740.838131759934</v>
      </c>
      <c r="R132" s="1">
        <v>31279.623670274865</v>
      </c>
      <c r="S132" s="1">
        <f t="shared" si="10"/>
        <v>2126</v>
      </c>
      <c r="T132" s="1">
        <v>8821.3021220866412</v>
      </c>
      <c r="U132" s="1">
        <v>25639.252448576357</v>
      </c>
      <c r="V132" s="1">
        <v>34296.812386650592</v>
      </c>
      <c r="W132" s="1">
        <v>32079.97029816065</v>
      </c>
      <c r="X132" s="1">
        <f t="shared" si="11"/>
        <v>2126</v>
      </c>
      <c r="Y132" s="1">
        <v>8524.4046446407447</v>
      </c>
      <c r="Z132" s="1">
        <v>24618.244509749424</v>
      </c>
      <c r="AA132" s="1">
        <v>32773.185466661751</v>
      </c>
      <c r="AB132" s="1">
        <v>32866.049403725832</v>
      </c>
      <c r="AC132" s="1">
        <f t="shared" si="12"/>
        <v>2126</v>
      </c>
      <c r="AD132" s="1">
        <v>510.24774237840842</v>
      </c>
      <c r="AE132" s="1">
        <v>1743.9503876136091</v>
      </c>
      <c r="AF132" s="1">
        <v>2532.5658452632438</v>
      </c>
      <c r="AG132" s="1">
        <v>1104.2868621817117</v>
      </c>
      <c r="AH132" s="1">
        <v>1370.4041524597942</v>
      </c>
      <c r="AI132" s="1">
        <v>4042.2258328291796</v>
      </c>
      <c r="AJ132" s="1">
        <v>5425.0201066639574</v>
      </c>
      <c r="AK132" s="1">
        <v>3802.6132449662095</v>
      </c>
      <c r="AL132" s="1">
        <f t="shared" si="13"/>
        <v>9999</v>
      </c>
      <c r="AM132" s="1">
        <v>2270.2987070018044</v>
      </c>
      <c r="AN132" s="1">
        <v>6441.7764372075171</v>
      </c>
      <c r="AO132" s="1">
        <v>8437.6122803081162</v>
      </c>
      <c r="AP132" s="1">
        <v>6980.3867298352416</v>
      </c>
      <c r="AQ132" s="1">
        <f t="shared" si="14"/>
        <v>9999</v>
      </c>
      <c r="AR132" s="1">
        <v>3157.2372629254892</v>
      </c>
      <c r="AS132" s="1">
        <v>8805.4738591084097</v>
      </c>
      <c r="AT132" s="1">
        <v>11401.993177282895</v>
      </c>
      <c r="AU132" s="1">
        <v>10534.209829969281</v>
      </c>
      <c r="AV132" s="1">
        <f t="shared" si="15"/>
        <v>9999</v>
      </c>
      <c r="AW132" s="1">
        <v>3979.970225504911</v>
      </c>
      <c r="AX132" s="1">
        <v>10999.025367485534</v>
      </c>
      <c r="AY132" s="1">
        <v>14152.337584212022</v>
      </c>
      <c r="AZ132" s="1">
        <v>14336.167573264329</v>
      </c>
      <c r="BA132" s="1">
        <f t="shared" si="16"/>
        <v>9999</v>
      </c>
    </row>
    <row r="133" spans="1:53" x14ac:dyDescent="0.3">
      <c r="A133">
        <f t="shared" si="17"/>
        <v>2127</v>
      </c>
      <c r="B133" s="1"/>
      <c r="C133" s="1"/>
      <c r="D133" s="1"/>
      <c r="E133" s="1">
        <f>0.8*SUMPRODUCT(economy!B173:D173,economy!K173:M173)/SUM(economy!B173:D173)</f>
        <v>24226.61986705074</v>
      </c>
      <c r="F133" s="1"/>
      <c r="G133" s="1"/>
      <c r="H133" s="1"/>
      <c r="I133" s="1">
        <v>29674.058610360036</v>
      </c>
      <c r="J133" s="1"/>
      <c r="K133" s="1"/>
      <c r="L133" s="1"/>
      <c r="M133" s="1">
        <v>30509.350406922866</v>
      </c>
      <c r="N133" s="1">
        <f t="shared" si="9"/>
        <v>2127</v>
      </c>
      <c r="O133" s="1">
        <v>8957.8619280231978</v>
      </c>
      <c r="P133" s="1">
        <v>26389.342388975416</v>
      </c>
      <c r="Q133" s="1">
        <v>35914.480526762673</v>
      </c>
      <c r="R133" s="1">
        <v>31337.999275047896</v>
      </c>
      <c r="S133" s="1">
        <f t="shared" si="10"/>
        <v>2127</v>
      </c>
      <c r="T133" s="1">
        <v>8701.9657511878941</v>
      </c>
      <c r="U133" s="1">
        <v>25459.966994962218</v>
      </c>
      <c r="V133" s="1">
        <v>34473.770759649073</v>
      </c>
      <c r="W133" s="1">
        <v>32156.69323952706</v>
      </c>
      <c r="X133" s="1">
        <f t="shared" si="11"/>
        <v>2127</v>
      </c>
      <c r="Y133" s="1">
        <v>8414.0848675184334</v>
      </c>
      <c r="Z133" s="1">
        <v>24456.36846461703</v>
      </c>
      <c r="AA133" s="1">
        <v>32952.230149525712</v>
      </c>
      <c r="AB133" s="1">
        <v>32961.736785858091</v>
      </c>
      <c r="AC133" s="1">
        <f t="shared" si="12"/>
        <v>2127</v>
      </c>
      <c r="AD133" s="1">
        <v>310.86519104209754</v>
      </c>
      <c r="AE133" s="1">
        <v>1207.934572733644</v>
      </c>
      <c r="AF133" s="1">
        <v>1871.3102824350735</v>
      </c>
      <c r="AG133" s="1">
        <v>563.56710915630094</v>
      </c>
      <c r="AH133" s="1">
        <v>1139.305480731437</v>
      </c>
      <c r="AI133" s="1">
        <v>3434.669013959196</v>
      </c>
      <c r="AJ133" s="1">
        <v>4707.2933802123789</v>
      </c>
      <c r="AK133" s="1">
        <v>3161.6433634229752</v>
      </c>
      <c r="AL133" s="1">
        <f t="shared" si="13"/>
        <v>9999</v>
      </c>
      <c r="AM133" s="1">
        <v>2022.1370627638921</v>
      </c>
      <c r="AN133" s="1">
        <v>5801.3063458134502</v>
      </c>
      <c r="AO133" s="1">
        <v>7712.5497490272091</v>
      </c>
      <c r="AP133" s="1">
        <v>6279.5931492063746</v>
      </c>
      <c r="AQ133" s="1">
        <f t="shared" si="14"/>
        <v>9999</v>
      </c>
      <c r="AR133" s="1">
        <v>2905.9393463461138</v>
      </c>
      <c r="AS133" s="1">
        <v>8168.4822159028163</v>
      </c>
      <c r="AT133" s="1">
        <v>10714.440731212208</v>
      </c>
      <c r="AU133" s="1">
        <v>9816.9056812890612</v>
      </c>
      <c r="AV133" s="1">
        <f t="shared" si="15"/>
        <v>9999</v>
      </c>
      <c r="AW133" s="1">
        <v>3737.812406138411</v>
      </c>
      <c r="AX133" s="1">
        <v>10397.092869039254</v>
      </c>
      <c r="AY133" s="1">
        <v>13539.483400917619</v>
      </c>
      <c r="AZ133" s="1">
        <v>13645.664345120133</v>
      </c>
      <c r="BA133" s="1">
        <f t="shared" si="16"/>
        <v>9999</v>
      </c>
    </row>
    <row r="134" spans="1:53" x14ac:dyDescent="0.3">
      <c r="A134">
        <f t="shared" si="17"/>
        <v>2128</v>
      </c>
      <c r="B134" s="1"/>
      <c r="C134" s="1"/>
      <c r="D134" s="1"/>
      <c r="E134" s="1">
        <f>0.8*SUMPRODUCT(economy!B174:D174,economy!K174:M174)/SUM(economy!B174:D174)</f>
        <v>24255.278559587896</v>
      </c>
      <c r="F134" s="1"/>
      <c r="G134" s="1"/>
      <c r="H134" s="1"/>
      <c r="I134" s="1">
        <v>29693.552450932573</v>
      </c>
      <c r="J134" s="1"/>
      <c r="K134" s="1"/>
      <c r="L134" s="1"/>
      <c r="M134" s="1">
        <v>30545.807021726912</v>
      </c>
      <c r="N134" s="1">
        <f t="shared" si="9"/>
        <v>2128</v>
      </c>
      <c r="O134" s="1">
        <v>8830.0161936268414</v>
      </c>
      <c r="P134" s="1">
        <v>26190.011246676895</v>
      </c>
      <c r="Q134" s="1">
        <v>36084.672576767603</v>
      </c>
      <c r="R134" s="1">
        <v>31392.156543322882</v>
      </c>
      <c r="S134" s="1">
        <f t="shared" si="10"/>
        <v>2128</v>
      </c>
      <c r="T134" s="1">
        <v>8583.0010808623083</v>
      </c>
      <c r="U134" s="1">
        <v>25278.350095202983</v>
      </c>
      <c r="V134" s="1">
        <v>34647.528101481599</v>
      </c>
      <c r="W134" s="1">
        <v>32229.248554610225</v>
      </c>
      <c r="X134" s="1">
        <f t="shared" si="11"/>
        <v>2128</v>
      </c>
      <c r="Y134" s="1">
        <v>8304.0268156595394</v>
      </c>
      <c r="Z134" s="1">
        <v>24292.152613881612</v>
      </c>
      <c r="AA134" s="1">
        <v>33128.332738870842</v>
      </c>
      <c r="AB134" s="1">
        <v>33053.334476291573</v>
      </c>
      <c r="AC134" s="1">
        <f t="shared" si="12"/>
        <v>2128</v>
      </c>
      <c r="AD134" s="1">
        <v>130.74537844581675</v>
      </c>
      <c r="AE134" s="1">
        <v>717.871183353638</v>
      </c>
      <c r="AF134" s="1">
        <v>1253.4994924676867</v>
      </c>
      <c r="AG134" s="1">
        <v>65.472370810629002</v>
      </c>
      <c r="AH134" s="1">
        <v>923.93040087055385</v>
      </c>
      <c r="AI134" s="1">
        <v>2863.0583536260324</v>
      </c>
      <c r="AJ134" s="1">
        <v>4018.9299386036091</v>
      </c>
      <c r="AK134" s="1">
        <v>2552.1641686800735</v>
      </c>
      <c r="AL134" s="1">
        <f t="shared" si="13"/>
        <v>9999</v>
      </c>
      <c r="AM134" s="1">
        <v>1785.9905934699691</v>
      </c>
      <c r="AN134" s="1">
        <v>5186.5763831434542</v>
      </c>
      <c r="AO134" s="1">
        <v>7003.46297759355</v>
      </c>
      <c r="AP134" s="1">
        <v>5598.4813059548887</v>
      </c>
      <c r="AQ134" s="1">
        <f t="shared" si="14"/>
        <v>9999</v>
      </c>
      <c r="AR134" s="1">
        <v>2663.0718643634418</v>
      </c>
      <c r="AS134" s="1">
        <v>7547.6508216172215</v>
      </c>
      <c r="AT134" s="1">
        <v>10031.210052710747</v>
      </c>
      <c r="AU134" s="1">
        <v>9107.6544034960552</v>
      </c>
      <c r="AV134" s="1">
        <f t="shared" si="15"/>
        <v>9999</v>
      </c>
      <c r="AW134" s="1">
        <v>3500.9177708727361</v>
      </c>
      <c r="AX134" s="1">
        <v>9803.1306176009311</v>
      </c>
      <c r="AY134" s="1">
        <v>12921.87378940093</v>
      </c>
      <c r="AZ134" s="1">
        <v>12952.828629488798</v>
      </c>
      <c r="BA134" s="1">
        <f t="shared" si="16"/>
        <v>9999</v>
      </c>
    </row>
    <row r="135" spans="1:53" x14ac:dyDescent="0.3">
      <c r="A135">
        <f t="shared" si="17"/>
        <v>2129</v>
      </c>
      <c r="B135" s="1"/>
      <c r="C135" s="1"/>
      <c r="D135" s="1"/>
      <c r="E135" s="1">
        <f>0.8*SUMPRODUCT(economy!B175:D175,economy!K175:M175)/SUM(economy!B175:D175)</f>
        <v>24280.633125114771</v>
      </c>
      <c r="F135" s="1"/>
      <c r="G135" s="1"/>
      <c r="H135" s="1"/>
      <c r="I135" s="1">
        <v>29708.8511930516</v>
      </c>
      <c r="J135" s="1"/>
      <c r="K135" s="1"/>
      <c r="L135" s="1"/>
      <c r="M135" s="1">
        <v>30578.061989961836</v>
      </c>
      <c r="N135" s="1">
        <f t="shared" ref="N135:N198" si="18">IF(M135&gt;$I135,$A135,9999)</f>
        <v>2129</v>
      </c>
      <c r="O135" s="1">
        <v>8702.7110373622745</v>
      </c>
      <c r="P135" s="1">
        <v>25988.510602007576</v>
      </c>
      <c r="Q135" s="1">
        <v>36251.42447841321</v>
      </c>
      <c r="R135" s="1">
        <v>31442.129434627932</v>
      </c>
      <c r="S135" s="1">
        <f t="shared" ref="S135:S198" si="19">IF(R135&gt;$I135,$A135,9999)</f>
        <v>2129</v>
      </c>
      <c r="T135" s="1">
        <v>8464.4515533357899</v>
      </c>
      <c r="U135" s="1">
        <v>25094.517879260147</v>
      </c>
      <c r="V135" s="1">
        <v>34818.088903170115</v>
      </c>
      <c r="W135" s="1">
        <v>32297.662330707441</v>
      </c>
      <c r="X135" s="1">
        <f t="shared" ref="X135:X198" si="20">IF(W135&gt;$I135,$A135,9999)</f>
        <v>2129</v>
      </c>
      <c r="Y135" s="1">
        <v>8194.2710636005977</v>
      </c>
      <c r="Z135" s="1">
        <v>24125.702874150214</v>
      </c>
      <c r="AA135" s="1">
        <v>33301.492655393544</v>
      </c>
      <c r="AB135" s="1">
        <v>33140.860696374461</v>
      </c>
      <c r="AC135" s="1">
        <f t="shared" ref="AC135:AC198" si="21">IF(AB135&gt;$I135,$A135,9999)</f>
        <v>2129</v>
      </c>
      <c r="AD135" s="1">
        <v>-30.140094121526975</v>
      </c>
      <c r="AE135" s="1">
        <v>274.35974338105206</v>
      </c>
      <c r="AF135" s="1">
        <v>681.51064527769984</v>
      </c>
      <c r="AG135" s="1">
        <v>-388.12857230025946</v>
      </c>
      <c r="AH135" s="1">
        <v>724.53664959215882</v>
      </c>
      <c r="AI135" s="1">
        <v>2328.6612000235887</v>
      </c>
      <c r="AJ135" s="1">
        <v>3362.7572065302006</v>
      </c>
      <c r="AK135" s="1">
        <v>1976.6063161253576</v>
      </c>
      <c r="AL135" s="1">
        <f t="shared" ref="AL135:AL198" si="22">IF(AK135&gt;$I135,$A135,9999)</f>
        <v>9999</v>
      </c>
      <c r="AM135" s="1">
        <v>1562.3062499460004</v>
      </c>
      <c r="AN135" s="1">
        <v>4599.2303883610211</v>
      </c>
      <c r="AO135" s="1">
        <v>6313.2376341181334</v>
      </c>
      <c r="AP135" s="1">
        <v>4939.7885795124448</v>
      </c>
      <c r="AQ135" s="1">
        <f t="shared" ref="AQ135:AQ198" si="23">IF(AP135&gt;$I135,$A135,9999)</f>
        <v>9999</v>
      </c>
      <c r="AR135" s="1">
        <v>2429.1594224108744</v>
      </c>
      <c r="AS135" s="1">
        <v>6944.6998014531928</v>
      </c>
      <c r="AT135" s="1">
        <v>9354.8956070734475</v>
      </c>
      <c r="AU135" s="1">
        <v>8409.1549516696559</v>
      </c>
      <c r="AV135" s="1">
        <f t="shared" ref="AV135:AV198" si="24">IF(AU135&gt;$I135,$A135,9999)</f>
        <v>9999</v>
      </c>
      <c r="AW135" s="1">
        <v>3269.7970571817746</v>
      </c>
      <c r="AX135" s="1">
        <v>9218.7042537681791</v>
      </c>
      <c r="AY135" s="1">
        <v>12301.586252629913</v>
      </c>
      <c r="AZ135" s="1">
        <v>12260.024022341337</v>
      </c>
      <c r="BA135" s="1">
        <f t="shared" ref="BA135:BA198" si="25">IF(AZ135&gt;$I135,$A135,9999)</f>
        <v>9999</v>
      </c>
    </row>
    <row r="136" spans="1:53" x14ac:dyDescent="0.3">
      <c r="A136">
        <f t="shared" ref="A136:A199" si="26">1+A135</f>
        <v>2130</v>
      </c>
      <c r="B136" s="1"/>
      <c r="C136" s="1"/>
      <c r="D136" s="1"/>
      <c r="E136" s="1">
        <f>0.8*SUMPRODUCT(economy!B176:D176,economy!K176:M176)/SUM(economy!B176:D176)</f>
        <v>24302.717636448062</v>
      </c>
      <c r="F136" s="1"/>
      <c r="G136" s="1"/>
      <c r="H136" s="1"/>
      <c r="I136" s="1">
        <v>29720.005971998915</v>
      </c>
      <c r="J136" s="1"/>
      <c r="K136" s="1"/>
      <c r="L136" s="1"/>
      <c r="M136" s="1">
        <v>30606.158876831334</v>
      </c>
      <c r="N136" s="1">
        <f t="shared" si="18"/>
        <v>2130</v>
      </c>
      <c r="O136" s="1">
        <v>8575.9909441871096</v>
      </c>
      <c r="P136" s="1">
        <v>25784.965212772095</v>
      </c>
      <c r="Q136" s="1">
        <v>36414.747989850432</v>
      </c>
      <c r="R136" s="1">
        <v>31487.953784758443</v>
      </c>
      <c r="S136" s="1">
        <f t="shared" si="19"/>
        <v>2130</v>
      </c>
      <c r="T136" s="1">
        <v>8346.3591848255892</v>
      </c>
      <c r="U136" s="1">
        <v>24908.585223695867</v>
      </c>
      <c r="V136" s="1">
        <v>34985.459144888395</v>
      </c>
      <c r="W136" s="1">
        <v>32361.962580080159</v>
      </c>
      <c r="X136" s="1">
        <f t="shared" si="20"/>
        <v>2130</v>
      </c>
      <c r="Y136" s="1">
        <v>8084.8569498357974</v>
      </c>
      <c r="Z136" s="1">
        <v>23957.124191312028</v>
      </c>
      <c r="AA136" s="1">
        <v>33471.710720696661</v>
      </c>
      <c r="AB136" s="1">
        <v>33224.335616795666</v>
      </c>
      <c r="AC136" s="1">
        <f t="shared" si="21"/>
        <v>2130</v>
      </c>
      <c r="AD136" s="1">
        <v>-171.94268597986135</v>
      </c>
      <c r="AE136" s="1">
        <v>-122.34471550715281</v>
      </c>
      <c r="AF136" s="1">
        <v>157.33504939227021</v>
      </c>
      <c r="AG136" s="1">
        <v>-795.69506733837022</v>
      </c>
      <c r="AH136" s="1">
        <v>541.27412086275297</v>
      </c>
      <c r="AI136" s="1">
        <v>1832.4663861403092</v>
      </c>
      <c r="AJ136" s="1">
        <v>2741.3407103645009</v>
      </c>
      <c r="AK136" s="1">
        <v>1437.130716669401</v>
      </c>
      <c r="AL136" s="1">
        <f t="shared" si="22"/>
        <v>9999</v>
      </c>
      <c r="AM136" s="1">
        <v>1351.4524263444282</v>
      </c>
      <c r="AN136" s="1">
        <v>4040.7237952963605</v>
      </c>
      <c r="AO136" s="1">
        <v>5644.6275062433442</v>
      </c>
      <c r="AP136" s="1">
        <v>4306.0911807178572</v>
      </c>
      <c r="AQ136" s="1">
        <f t="shared" si="23"/>
        <v>9999</v>
      </c>
      <c r="AR136" s="1">
        <v>2204.6774694948504</v>
      </c>
      <c r="AS136" s="1">
        <v>6361.2439485582763</v>
      </c>
      <c r="AT136" s="1">
        <v>8688.0630978990866</v>
      </c>
      <c r="AU136" s="1">
        <v>7724.0493188955079</v>
      </c>
      <c r="AV136" s="1">
        <f t="shared" si="24"/>
        <v>9999</v>
      </c>
      <c r="AW136" s="1">
        <v>3044.9357325359956</v>
      </c>
      <c r="AX136" s="1">
        <v>8645.3373977777937</v>
      </c>
      <c r="AY136" s="1">
        <v>11680.735280607745</v>
      </c>
      <c r="AZ136" s="1">
        <v>11569.636096512118</v>
      </c>
      <c r="BA136" s="1">
        <f t="shared" si="25"/>
        <v>9999</v>
      </c>
    </row>
    <row r="137" spans="1:53" x14ac:dyDescent="0.3">
      <c r="A137">
        <f t="shared" si="26"/>
        <v>2131</v>
      </c>
      <c r="B137" s="1"/>
      <c r="C137" s="1"/>
      <c r="D137" s="1"/>
      <c r="E137" s="1">
        <f>0.8*SUMPRODUCT(economy!B177:D177,economy!K177:M177)/SUM(economy!B177:D177)</f>
        <v>24321.567499282304</v>
      </c>
      <c r="F137" s="1"/>
      <c r="G137" s="1"/>
      <c r="H137" s="1"/>
      <c r="I137" s="1">
        <v>29727.069538120511</v>
      </c>
      <c r="J137" s="1"/>
      <c r="K137" s="1"/>
      <c r="L137" s="1"/>
      <c r="M137" s="1">
        <v>30630.142963012961</v>
      </c>
      <c r="N137" s="1">
        <f t="shared" si="18"/>
        <v>2131</v>
      </c>
      <c r="O137" s="1">
        <v>8449.8987736608287</v>
      </c>
      <c r="P137" s="1">
        <v>25579.498186543406</v>
      </c>
      <c r="Q137" s="1">
        <v>36574.656380099172</v>
      </c>
      <c r="R137" s="1">
        <v>31529.667224587443</v>
      </c>
      <c r="S137" s="1">
        <f t="shared" si="19"/>
        <v>2131</v>
      </c>
      <c r="T137" s="1">
        <v>8228.7645651697076</v>
      </c>
      <c r="U137" s="1">
        <v>24720.665674144067</v>
      </c>
      <c r="V137" s="1">
        <v>35149.646253742518</v>
      </c>
      <c r="W137" s="1">
        <v>32422.179167143175</v>
      </c>
      <c r="X137" s="1">
        <f t="shared" si="20"/>
        <v>2131</v>
      </c>
      <c r="Y137" s="1">
        <v>7975.8225738505635</v>
      </c>
      <c r="Z137" s="1">
        <v>23786.520467352973</v>
      </c>
      <c r="AA137" s="1">
        <v>33638.989122936007</v>
      </c>
      <c r="AB137" s="1">
        <v>33303.781293410706</v>
      </c>
      <c r="AC137" s="1">
        <f t="shared" si="21"/>
        <v>2131</v>
      </c>
      <c r="AD137" s="1">
        <v>-294.92806859658475</v>
      </c>
      <c r="AE137" s="1">
        <v>-472.32047520828763</v>
      </c>
      <c r="AF137" s="1">
        <v>-317.4345305855208</v>
      </c>
      <c r="AG137" s="1">
        <v>-1156.0055824106967</v>
      </c>
      <c r="AH137" s="1">
        <v>374.18502675080327</v>
      </c>
      <c r="AI137" s="1">
        <v>1375.1771598785351</v>
      </c>
      <c r="AJ137" s="1">
        <v>2156.9570791909791</v>
      </c>
      <c r="AK137" s="1">
        <v>935.60871971881602</v>
      </c>
      <c r="AL137" s="1">
        <f t="shared" si="22"/>
        <v>9999</v>
      </c>
      <c r="AM137" s="1">
        <v>1153.715865924531</v>
      </c>
      <c r="AN137" s="1">
        <v>3512.3102538505132</v>
      </c>
      <c r="AO137" s="1">
        <v>5000.226641249471</v>
      </c>
      <c r="AP137" s="1">
        <v>3699.7782851290995</v>
      </c>
      <c r="AQ137" s="1">
        <f t="shared" si="23"/>
        <v>9999</v>
      </c>
      <c r="AR137" s="1">
        <v>1990.0482345803728</v>
      </c>
      <c r="AS137" s="1">
        <v>5798.7787021149315</v>
      </c>
      <c r="AT137" s="1">
        <v>8033.2267053262904</v>
      </c>
      <c r="AU137" s="1">
        <v>7054.8985429710347</v>
      </c>
      <c r="AV137" s="1">
        <f t="shared" si="24"/>
        <v>9999</v>
      </c>
      <c r="AW137" s="1">
        <v>2826.7902746505747</v>
      </c>
      <c r="AX137" s="1">
        <v>8084.5000781631261</v>
      </c>
      <c r="AY137" s="1">
        <v>11061.456897523774</v>
      </c>
      <c r="AZ137" s="1">
        <v>10884.054183462822</v>
      </c>
      <c r="BA137" s="1">
        <f t="shared" si="25"/>
        <v>9999</v>
      </c>
    </row>
    <row r="138" spans="1:53" x14ac:dyDescent="0.3">
      <c r="A138">
        <f t="shared" si="26"/>
        <v>2132</v>
      </c>
      <c r="B138" s="1"/>
      <c r="C138" s="1"/>
      <c r="D138" s="1"/>
      <c r="E138" s="1">
        <f>0.8*SUMPRODUCT(economy!B178:D178,economy!K178:M178)/SUM(economy!B178:D178)</f>
        <v>24337.219383440573</v>
      </c>
      <c r="F138" s="1"/>
      <c r="G138" s="1"/>
      <c r="H138" s="1"/>
      <c r="I138" s="1">
        <v>29730.096160691661</v>
      </c>
      <c r="J138" s="1"/>
      <c r="K138" s="1"/>
      <c r="L138" s="1"/>
      <c r="M138" s="1">
        <v>30650.061155741249</v>
      </c>
      <c r="N138" s="1">
        <f t="shared" si="18"/>
        <v>2132</v>
      </c>
      <c r="O138" s="1">
        <v>8324.4757651376058</v>
      </c>
      <c r="P138" s="1">
        <v>25372.230904626813</v>
      </c>
      <c r="Q138" s="1">
        <v>36731.164377944791</v>
      </c>
      <c r="R138" s="1">
        <v>31567.309098836471</v>
      </c>
      <c r="S138" s="1">
        <f t="shared" si="19"/>
        <v>2132</v>
      </c>
      <c r="T138" s="1">
        <v>8111.7068594501561</v>
      </c>
      <c r="U138" s="1">
        <v>24530.871372031055</v>
      </c>
      <c r="V138" s="1">
        <v>35310.659060951293</v>
      </c>
      <c r="W138" s="1">
        <v>32478.3437353148</v>
      </c>
      <c r="X138" s="1">
        <f t="shared" si="20"/>
        <v>2132</v>
      </c>
      <c r="Y138" s="1">
        <v>7867.2047949162315</v>
      </c>
      <c r="Z138" s="1">
        <v>23613.994490781221</v>
      </c>
      <c r="AA138" s="1">
        <v>33803.331381769676</v>
      </c>
      <c r="AB138" s="1">
        <v>33379.221602467973</v>
      </c>
      <c r="AC138" s="1">
        <f t="shared" si="21"/>
        <v>2132</v>
      </c>
      <c r="AD138" s="1">
        <v>-399.46375749358299</v>
      </c>
      <c r="AE138" s="1">
        <v>-775.96002731549947</v>
      </c>
      <c r="AF138" s="1">
        <v>-741.60790713754989</v>
      </c>
      <c r="AG138" s="1">
        <v>-1468.1338247820061</v>
      </c>
      <c r="AH138" s="1">
        <v>223.20562818443972</v>
      </c>
      <c r="AI138" s="1">
        <v>957.20815382296416</v>
      </c>
      <c r="AJ138" s="1">
        <v>1611.570962164493</v>
      </c>
      <c r="AK138" s="1">
        <v>473.60702020483336</v>
      </c>
      <c r="AL138" s="1">
        <f t="shared" si="22"/>
        <v>9999</v>
      </c>
      <c r="AM138" s="1">
        <v>969.29953103808282</v>
      </c>
      <c r="AN138" s="1">
        <v>3015.0305912188137</v>
      </c>
      <c r="AO138" s="1">
        <v>4382.4430084925434</v>
      </c>
      <c r="AP138" s="1">
        <v>3123.0282391966971</v>
      </c>
      <c r="AQ138" s="1">
        <f t="shared" si="23"/>
        <v>9999</v>
      </c>
      <c r="AR138" s="1">
        <v>1785.63717405066</v>
      </c>
      <c r="AS138" s="1">
        <v>5258.667189831729</v>
      </c>
      <c r="AT138" s="1">
        <v>7392.8263291080812</v>
      </c>
      <c r="AU138" s="1">
        <v>6404.1591137151327</v>
      </c>
      <c r="AV138" s="1">
        <f t="shared" si="24"/>
        <v>9999</v>
      </c>
      <c r="AW138" s="1">
        <v>2615.7846455499671</v>
      </c>
      <c r="AX138" s="1">
        <v>7537.597398532127</v>
      </c>
      <c r="AY138" s="1">
        <v>10445.892484001459</v>
      </c>
      <c r="AZ138" s="1">
        <v>10205.652575698325</v>
      </c>
      <c r="BA138" s="1">
        <f t="shared" si="25"/>
        <v>9999</v>
      </c>
    </row>
    <row r="139" spans="1:53" x14ac:dyDescent="0.3">
      <c r="A139">
        <f t="shared" si="26"/>
        <v>2133</v>
      </c>
      <c r="B139" s="1"/>
      <c r="C139" s="1"/>
      <c r="D139" s="1"/>
      <c r="E139" s="1">
        <f>0.8*SUMPRODUCT(economy!B179:D179,economy!K179:M179)/SUM(economy!B179:D179)</f>
        <v>24349.711154460856</v>
      </c>
      <c r="F139" s="1"/>
      <c r="G139" s="1"/>
      <c r="H139" s="1"/>
      <c r="I139" s="1">
        <v>29729.141532592148</v>
      </c>
      <c r="J139" s="1"/>
      <c r="K139" s="1"/>
      <c r="L139" s="1"/>
      <c r="M139" s="1">
        <v>30665.961900334427</v>
      </c>
      <c r="N139" s="1">
        <f t="shared" si="18"/>
        <v>2133</v>
      </c>
      <c r="O139" s="1">
        <v>8199.7615450905414</v>
      </c>
      <c r="P139" s="1">
        <v>25163.282950912373</v>
      </c>
      <c r="Q139" s="1">
        <v>36884.288120477184</v>
      </c>
      <c r="R139" s="1">
        <v>31600.920384950427</v>
      </c>
      <c r="S139" s="1">
        <f t="shared" si="19"/>
        <v>2133</v>
      </c>
      <c r="T139" s="1">
        <v>7995.2238115332502</v>
      </c>
      <c r="U139" s="1">
        <v>24339.312985525219</v>
      </c>
      <c r="V139" s="1">
        <v>35468.507758518186</v>
      </c>
      <c r="W139" s="1">
        <v>32530.489633664787</v>
      </c>
      <c r="X139" s="1">
        <f t="shared" si="20"/>
        <v>2133</v>
      </c>
      <c r="Y139" s="1">
        <v>7759.0392325848734</v>
      </c>
      <c r="Z139" s="1">
        <v>23439.64787065981</v>
      </c>
      <c r="AA139" s="1">
        <v>33964.742312690061</v>
      </c>
      <c r="AB139" s="1">
        <v>33450.682175362956</v>
      </c>
      <c r="AC139" s="1">
        <f t="shared" si="21"/>
        <v>2133</v>
      </c>
      <c r="AD139" s="1">
        <v>-486.00240240835831</v>
      </c>
      <c r="AE139" s="1">
        <v>-1033.9418755612908</v>
      </c>
      <c r="AF139" s="1">
        <v>-1114.3915649121459</v>
      </c>
      <c r="AG139" s="1">
        <v>-1731.4045887575778</v>
      </c>
      <c r="AH139" s="1">
        <v>88.169564256604758</v>
      </c>
      <c r="AI139" s="1">
        <v>578.68653565804493</v>
      </c>
      <c r="AJ139" s="1">
        <v>1106.8163593160882</v>
      </c>
      <c r="AK139" s="1">
        <v>52.377875552570273</v>
      </c>
      <c r="AL139" s="1">
        <f t="shared" si="22"/>
        <v>9999</v>
      </c>
      <c r="AM139" s="1">
        <v>798.32148487354164</v>
      </c>
      <c r="AN139" s="1">
        <v>2549.704323306114</v>
      </c>
      <c r="AO139" s="1">
        <v>3793.4741425110305</v>
      </c>
      <c r="AP139" s="1">
        <v>2577.7872732417404</v>
      </c>
      <c r="AQ139" s="1">
        <f t="shared" si="23"/>
        <v>9999</v>
      </c>
      <c r="AR139" s="1">
        <v>1591.7499918408289</v>
      </c>
      <c r="AS139" s="1">
        <v>4742.1285472118188</v>
      </c>
      <c r="AT139" s="1">
        <v>6769.2051737183792</v>
      </c>
      <c r="AU139" s="1">
        <v>5774.1601422461408</v>
      </c>
      <c r="AV139" s="1">
        <f t="shared" si="24"/>
        <v>9999</v>
      </c>
      <c r="AW139" s="1">
        <v>2412.3070102867709</v>
      </c>
      <c r="AX139" s="1">
        <v>7005.958597284588</v>
      </c>
      <c r="AY139" s="1">
        <v>9836.172063062113</v>
      </c>
      <c r="AZ139" s="1">
        <v>9536.771382306064</v>
      </c>
      <c r="BA139" s="1">
        <f t="shared" si="25"/>
        <v>9999</v>
      </c>
    </row>
    <row r="140" spans="1:53" x14ac:dyDescent="0.3">
      <c r="A140">
        <f t="shared" si="26"/>
        <v>2134</v>
      </c>
      <c r="B140" s="1"/>
      <c r="C140" s="1"/>
      <c r="D140" s="1"/>
      <c r="E140" s="1">
        <f>0.8*SUMPRODUCT(economy!B180:D180,economy!K180:M180)/SUM(economy!B180:D180)</f>
        <v>24359.08180562895</v>
      </c>
      <c r="F140" s="1"/>
      <c r="G140" s="1"/>
      <c r="H140" s="1"/>
      <c r="I140" s="1">
        <v>29724.262675937851</v>
      </c>
      <c r="J140" s="1"/>
      <c r="K140" s="1"/>
      <c r="L140" s="1"/>
      <c r="M140" s="1">
        <v>30677.895092307535</v>
      </c>
      <c r="N140" s="1">
        <f t="shared" si="18"/>
        <v>2134</v>
      </c>
      <c r="O140" s="1">
        <v>8075.794136471367</v>
      </c>
      <c r="P140" s="1">
        <v>24952.772045565001</v>
      </c>
      <c r="Q140" s="1">
        <v>37034.04510137203</v>
      </c>
      <c r="R140" s="1">
        <v>31630.543612215817</v>
      </c>
      <c r="S140" s="1">
        <f t="shared" si="19"/>
        <v>2134</v>
      </c>
      <c r="T140" s="1">
        <v>7879.3517494487505</v>
      </c>
      <c r="U140" s="1">
        <v>24146.099644686808</v>
      </c>
      <c r="V140" s="1">
        <v>35623.203855483123</v>
      </c>
      <c r="W140" s="1">
        <v>32578.651843492196</v>
      </c>
      <c r="X140" s="1">
        <f t="shared" si="20"/>
        <v>2134</v>
      </c>
      <c r="Y140" s="1">
        <v>7651.3602688217334</v>
      </c>
      <c r="Z140" s="1">
        <v>23263.580974234941</v>
      </c>
      <c r="AA140" s="1">
        <v>34123.2279908153</v>
      </c>
      <c r="AB140" s="1">
        <v>33518.190333044899</v>
      </c>
      <c r="AC140" s="1">
        <f t="shared" si="21"/>
        <v>2134</v>
      </c>
      <c r="AD140" s="1">
        <v>-555.05925625474458</v>
      </c>
      <c r="AE140" s="1">
        <v>-1247.1912857709485</v>
      </c>
      <c r="AF140" s="1">
        <v>-1435.3710647475025</v>
      </c>
      <c r="AG140" s="1">
        <v>-1945.3198864864175</v>
      </c>
      <c r="AH140" s="1">
        <v>-31.187201406879531</v>
      </c>
      <c r="AI140" s="1">
        <v>239.45741847863354</v>
      </c>
      <c r="AJ140" s="1">
        <v>643.98278783322792</v>
      </c>
      <c r="AK140" s="1">
        <v>-327.14476134475905</v>
      </c>
      <c r="AL140" s="1">
        <f t="shared" si="22"/>
        <v>9999</v>
      </c>
      <c r="AM140" s="1">
        <v>640.81481381646756</v>
      </c>
      <c r="AN140" s="1">
        <v>2116.9238794709668</v>
      </c>
      <c r="AO140" s="1">
        <v>3235.2851951944267</v>
      </c>
      <c r="AP140" s="1">
        <v>2065.7511149972102</v>
      </c>
      <c r="AQ140" s="1">
        <f t="shared" si="23"/>
        <v>9999</v>
      </c>
      <c r="AR140" s="1">
        <v>1408.6302852517506</v>
      </c>
      <c r="AS140" s="1">
        <v>4250.2277091083624</v>
      </c>
      <c r="AT140" s="1">
        <v>6164.5880186261902</v>
      </c>
      <c r="AU140" s="1">
        <v>5167.0816504759568</v>
      </c>
      <c r="AV140" s="1">
        <f t="shared" si="24"/>
        <v>9999</v>
      </c>
      <c r="AW140" s="1">
        <v>2216.7067491331777</v>
      </c>
      <c r="AX140" s="1">
        <v>6490.826654906512</v>
      </c>
      <c r="AY140" s="1">
        <v>9234.3972563324751</v>
      </c>
      <c r="AZ140" s="1">
        <v>8879.6972858096415</v>
      </c>
      <c r="BA140" s="1">
        <f t="shared" si="25"/>
        <v>9999</v>
      </c>
    </row>
    <row r="141" spans="1:53" x14ac:dyDescent="0.3">
      <c r="A141">
        <f t="shared" si="26"/>
        <v>2135</v>
      </c>
      <c r="B141" s="1"/>
      <c r="C141" s="1"/>
      <c r="D141" s="1"/>
      <c r="E141" s="1">
        <f>0.8*SUMPRODUCT(economy!B181:D181,economy!K181:M181)/SUM(economy!B181:D181)</f>
        <v>24365.371390562712</v>
      </c>
      <c r="F141" s="1"/>
      <c r="G141" s="1"/>
      <c r="H141" s="1"/>
      <c r="I141" s="1">
        <v>29715.517848807041</v>
      </c>
      <c r="J141" s="1"/>
      <c r="K141" s="1"/>
      <c r="L141" s="1"/>
      <c r="M141" s="1">
        <v>30685.911990208926</v>
      </c>
      <c r="N141" s="1">
        <f t="shared" si="18"/>
        <v>2135</v>
      </c>
      <c r="O141" s="1">
        <v>7952.6099700095037</v>
      </c>
      <c r="P141" s="1">
        <v>24740.813983491942</v>
      </c>
      <c r="Q141" s="1">
        <v>37180.454119010414</v>
      </c>
      <c r="R141" s="1">
        <v>31656.222781254557</v>
      </c>
      <c r="S141" s="1">
        <f t="shared" si="19"/>
        <v>2135</v>
      </c>
      <c r="T141" s="1">
        <v>7764.1255925288524</v>
      </c>
      <c r="U141" s="1">
        <v>23951.338880779855</v>
      </c>
      <c r="V141" s="1">
        <v>35774.76013384066</v>
      </c>
      <c r="W141" s="1">
        <v>32622.866904960916</v>
      </c>
      <c r="X141" s="1">
        <f t="shared" si="20"/>
        <v>2135</v>
      </c>
      <c r="Y141" s="1">
        <v>7544.201051711907</v>
      </c>
      <c r="Z141" s="1">
        <v>23085.892868140334</v>
      </c>
      <c r="AA141" s="1">
        <v>34278.795714216962</v>
      </c>
      <c r="AB141" s="1">
        <v>33581.775020195957</v>
      </c>
      <c r="AC141" s="1">
        <f t="shared" si="21"/>
        <v>2135</v>
      </c>
      <c r="AD141" s="1">
        <v>-607.18103943290066</v>
      </c>
      <c r="AE141" s="1">
        <v>-1416.8264747671253</v>
      </c>
      <c r="AF141" s="1">
        <v>-1704.4790820621315</v>
      </c>
      <c r="AG141" s="1">
        <v>-2109.4375844567207</v>
      </c>
      <c r="AH141" s="1">
        <v>-135.21979607337209</v>
      </c>
      <c r="AI141" s="1">
        <v>-60.906439755026724</v>
      </c>
      <c r="AJ141" s="1">
        <v>224.00662584094485</v>
      </c>
      <c r="AK141" s="1">
        <v>-664.34250569275684</v>
      </c>
      <c r="AL141" s="1">
        <f t="shared" si="22"/>
        <v>9999</v>
      </c>
      <c r="AM141" s="1">
        <v>496.72859964631334</v>
      </c>
      <c r="AN141" s="1">
        <v>1717.0516512110382</v>
      </c>
      <c r="AO141" s="1">
        <v>2709.5897833860358</v>
      </c>
      <c r="AP141" s="1">
        <v>1588.349847308117</v>
      </c>
      <c r="AQ141" s="1">
        <f t="shared" si="23"/>
        <v>9999</v>
      </c>
      <c r="AR141" s="1">
        <v>1236.457859355922</v>
      </c>
      <c r="AS141" s="1">
        <v>3783.8668471515512</v>
      </c>
      <c r="AT141" s="1">
        <v>5581.06051517572</v>
      </c>
      <c r="AU141" s="1">
        <v>4584.9343274334469</v>
      </c>
      <c r="AV141" s="1">
        <f t="shared" si="24"/>
        <v>9999</v>
      </c>
      <c r="AW141" s="1">
        <v>2029.2918089797815</v>
      </c>
      <c r="AX141" s="1">
        <v>5993.3486001820129</v>
      </c>
      <c r="AY141" s="1">
        <v>8642.6241316529613</v>
      </c>
      <c r="AZ141" s="1">
        <v>8236.6444598479084</v>
      </c>
      <c r="BA141" s="1">
        <f t="shared" si="25"/>
        <v>9999</v>
      </c>
    </row>
    <row r="142" spans="1:53" x14ac:dyDescent="0.3">
      <c r="A142">
        <f t="shared" si="26"/>
        <v>2136</v>
      </c>
      <c r="B142" s="1"/>
      <c r="C142" s="1"/>
      <c r="D142" s="1"/>
      <c r="E142" s="1">
        <f>0.8*SUMPRODUCT(economy!B182:D182,economy!K182:M182)/SUM(economy!B182:D182)</f>
        <v>24368.620956447015</v>
      </c>
      <c r="F142" s="1"/>
      <c r="G142" s="1"/>
      <c r="H142" s="1"/>
      <c r="I142" s="1">
        <v>29702.966453190598</v>
      </c>
      <c r="J142" s="1"/>
      <c r="K142" s="1"/>
      <c r="L142" s="1"/>
      <c r="M142" s="1">
        <v>30690.065129308605</v>
      </c>
      <c r="N142" s="1">
        <f t="shared" si="18"/>
        <v>2136</v>
      </c>
      <c r="O142" s="1">
        <v>7830.2438973535691</v>
      </c>
      <c r="P142" s="1">
        <v>24527.522577519539</v>
      </c>
      <c r="Q142" s="1">
        <v>37323.535224530075</v>
      </c>
      <c r="R142" s="1">
        <v>31678.003284020269</v>
      </c>
      <c r="S142" s="1">
        <f t="shared" si="19"/>
        <v>2136</v>
      </c>
      <c r="T142" s="1">
        <v>7649.5788602273315</v>
      </c>
      <c r="U142" s="1">
        <v>23755.136569700986</v>
      </c>
      <c r="V142" s="1">
        <v>35923.190604207935</v>
      </c>
      <c r="W142" s="1">
        <v>32663.172843914574</v>
      </c>
      <c r="X142" s="1">
        <f t="shared" si="20"/>
        <v>2136</v>
      </c>
      <c r="Y142" s="1">
        <v>7437.5935006766858</v>
      </c>
      <c r="Z142" s="1">
        <v>22906.681263151688</v>
      </c>
      <c r="AA142" s="1">
        <v>34431.453966856985</v>
      </c>
      <c r="AB142" s="1">
        <v>33641.466739298943</v>
      </c>
      <c r="AC142" s="1">
        <f t="shared" si="21"/>
        <v>2136</v>
      </c>
      <c r="AD142" s="1">
        <v>-642.9007092254426</v>
      </c>
      <c r="AE142" s="1">
        <v>-1544.083641072717</v>
      </c>
      <c r="AF142" s="1">
        <v>-1921.9446019871905</v>
      </c>
      <c r="AG142" s="1">
        <v>-2223.1664818815161</v>
      </c>
      <c r="AH142" s="1">
        <v>-224.36616968539084</v>
      </c>
      <c r="AI142" s="1">
        <v>-323.0906458959023</v>
      </c>
      <c r="AJ142" s="1">
        <v>-152.53210207481885</v>
      </c>
      <c r="AK142" s="1">
        <v>-958.90231819705252</v>
      </c>
      <c r="AL142" s="1">
        <f t="shared" si="22"/>
        <v>9999</v>
      </c>
      <c r="AM142" s="1">
        <v>365.92993086868677</v>
      </c>
      <c r="AN142" s="1">
        <v>1350.2199190235328</v>
      </c>
      <c r="AO142" s="1">
        <v>2217.8339649907343</v>
      </c>
      <c r="AP142" s="1">
        <v>1146.7362952540977</v>
      </c>
      <c r="AQ142" s="1">
        <f t="shared" si="23"/>
        <v>9999</v>
      </c>
      <c r="AR142" s="1">
        <v>1075.3477415203181</v>
      </c>
      <c r="AS142" s="1">
        <v>3343.7786000294204</v>
      </c>
      <c r="AT142" s="1">
        <v>5020.5498418705711</v>
      </c>
      <c r="AU142" s="1">
        <v>4029.5410788155336</v>
      </c>
      <c r="AV142" s="1">
        <f t="shared" si="24"/>
        <v>9999</v>
      </c>
      <c r="AW142" s="1">
        <v>1850.3264355463971</v>
      </c>
      <c r="AX142" s="1">
        <v>5514.5666601611838</v>
      </c>
      <c r="AY142" s="1">
        <v>8062.8461740369939</v>
      </c>
      <c r="AZ142" s="1">
        <v>7609.735913598548</v>
      </c>
      <c r="BA142" s="1">
        <f t="shared" si="25"/>
        <v>9999</v>
      </c>
    </row>
    <row r="143" spans="1:53" x14ac:dyDescent="0.3">
      <c r="A143">
        <f t="shared" si="26"/>
        <v>2137</v>
      </c>
      <c r="B143" s="1"/>
      <c r="C143" s="1"/>
      <c r="D143" s="1"/>
      <c r="E143" s="1">
        <f>0.8*SUMPRODUCT(economy!B183:D183,economy!K183:M183)/SUM(economy!B183:D183)</f>
        <v>24368.872478014164</v>
      </c>
      <c r="F143" s="1"/>
      <c r="G143" s="1"/>
      <c r="H143" s="1"/>
      <c r="I143" s="1">
        <v>29686.668944289191</v>
      </c>
      <c r="J143" s="1"/>
      <c r="K143" s="1"/>
      <c r="L143" s="1"/>
      <c r="M143" s="1">
        <v>30690.408236261843</v>
      </c>
      <c r="N143" s="1">
        <f t="shared" si="18"/>
        <v>2137</v>
      </c>
      <c r="O143" s="1">
        <v>7708.7292059584161</v>
      </c>
      <c r="P143" s="1">
        <v>24313.009606202715</v>
      </c>
      <c r="Q143" s="1">
        <v>37463.309669897615</v>
      </c>
      <c r="R143" s="1">
        <v>31695.931824418189</v>
      </c>
      <c r="S143" s="1">
        <f t="shared" si="19"/>
        <v>2137</v>
      </c>
      <c r="T143" s="1">
        <v>7535.7436825383174</v>
      </c>
      <c r="U143" s="1">
        <v>23557.596879472239</v>
      </c>
      <c r="V143" s="1">
        <v>36068.51046132404</v>
      </c>
      <c r="W143" s="1">
        <v>32699.609098988927</v>
      </c>
      <c r="X143" s="1">
        <f t="shared" si="20"/>
        <v>2137</v>
      </c>
      <c r="Y143" s="1">
        <v>7331.5683131342103</v>
      </c>
      <c r="Z143" s="1">
        <v>22726.042462457815</v>
      </c>
      <c r="AA143" s="1">
        <v>34581.212381207057</v>
      </c>
      <c r="AB143" s="1">
        <v>33697.297484706214</v>
      </c>
      <c r="AC143" s="1">
        <f t="shared" si="21"/>
        <v>2137</v>
      </c>
      <c r="AD143" s="1">
        <v>-662.66663447464759</v>
      </c>
      <c r="AE143" s="1">
        <v>-1630.2078216938085</v>
      </c>
      <c r="AF143" s="1">
        <v>-2088.2152144426273</v>
      </c>
      <c r="AG143" s="1">
        <v>-2285.3979048429032</v>
      </c>
      <c r="AH143" s="1">
        <v>-299.13703639285524</v>
      </c>
      <c r="AI143" s="1">
        <v>-548.02087742645131</v>
      </c>
      <c r="AJ143" s="1">
        <v>-485.40729879713126</v>
      </c>
      <c r="AK143" s="1">
        <v>-1210.7975093515381</v>
      </c>
      <c r="AL143" s="1">
        <f t="shared" si="22"/>
        <v>9999</v>
      </c>
      <c r="AM143" s="1">
        <v>248.20692302536352</v>
      </c>
      <c r="AN143" s="1">
        <v>1016.3336530880962</v>
      </c>
      <c r="AO143" s="1">
        <v>1761.1836133118211</v>
      </c>
      <c r="AP143" s="1">
        <v>741.77816391759325</v>
      </c>
      <c r="AQ143" s="1">
        <f t="shared" si="23"/>
        <v>9999</v>
      </c>
      <c r="AR143" s="1">
        <v>925.34991514913759</v>
      </c>
      <c r="AS143" s="1">
        <v>2930.5212128700264</v>
      </c>
      <c r="AT143" s="1">
        <v>4484.8070322210724</v>
      </c>
      <c r="AU143" s="1">
        <v>3502.5206676014459</v>
      </c>
      <c r="AV143" s="1">
        <f t="shared" si="24"/>
        <v>9999</v>
      </c>
      <c r="AW143" s="1">
        <v>1680.0293228845778</v>
      </c>
      <c r="AX143" s="1">
        <v>5055.4103890233437</v>
      </c>
      <c r="AY143" s="1">
        <v>7496.97761842816</v>
      </c>
      <c r="AZ143" s="1">
        <v>7000.985529962084</v>
      </c>
      <c r="BA143" s="1">
        <f t="shared" si="25"/>
        <v>9999</v>
      </c>
    </row>
    <row r="144" spans="1:53" x14ac:dyDescent="0.3">
      <c r="A144">
        <f t="shared" si="26"/>
        <v>2138</v>
      </c>
      <c r="B144" s="1"/>
      <c r="C144" s="1"/>
      <c r="D144" s="1"/>
      <c r="E144" s="1">
        <f>0.8*SUMPRODUCT(economy!B184:D184,economy!K184:M184)/SUM(economy!B184:D184)</f>
        <v>24366.168792358611</v>
      </c>
      <c r="F144" s="1"/>
      <c r="G144" s="1"/>
      <c r="H144" s="1"/>
      <c r="I144" s="1">
        <v>29666.686741271315</v>
      </c>
      <c r="J144" s="1"/>
      <c r="K144" s="1"/>
      <c r="L144" s="1"/>
      <c r="M144" s="1">
        <v>30686.996144862733</v>
      </c>
      <c r="N144" s="1">
        <f t="shared" si="18"/>
        <v>2138</v>
      </c>
      <c r="O144" s="1">
        <v>7588.0976356210767</v>
      </c>
      <c r="P144" s="1">
        <v>24097.384766183517</v>
      </c>
      <c r="Q144" s="1">
        <v>37599.799856088823</v>
      </c>
      <c r="R144" s="1">
        <v>31710.056339663159</v>
      </c>
      <c r="S144" s="1">
        <f t="shared" si="19"/>
        <v>2138</v>
      </c>
      <c r="T144" s="1">
        <v>7422.650811934388</v>
      </c>
      <c r="U144" s="1">
        <v>23358.822221738115</v>
      </c>
      <c r="V144" s="1">
        <v>36210.736039459494</v>
      </c>
      <c r="W144" s="1">
        <v>32732.216449133673</v>
      </c>
      <c r="X144" s="1">
        <f t="shared" si="20"/>
        <v>2138</v>
      </c>
      <c r="Y144" s="1">
        <v>7226.154972538824</v>
      </c>
      <c r="Z144" s="1">
        <v>22544.071313409368</v>
      </c>
      <c r="AA144" s="1">
        <v>34728.081700620249</v>
      </c>
      <c r="AB144" s="1">
        <v>33749.300676817256</v>
      </c>
      <c r="AC144" s="1">
        <f t="shared" si="21"/>
        <v>2138</v>
      </c>
      <c r="AD144" s="1">
        <v>-666.72005257928913</v>
      </c>
      <c r="AE144" s="1">
        <v>-1676.282326263206</v>
      </c>
      <c r="AF144" s="1">
        <v>-2203.8370729136755</v>
      </c>
      <c r="AG144" s="1">
        <v>-2293.7752277003115</v>
      </c>
      <c r="AH144" s="1">
        <v>-360.10379364608099</v>
      </c>
      <c r="AI144" s="1">
        <v>-736.84019467516828</v>
      </c>
      <c r="AJ144" s="1">
        <v>-774.7385673886871</v>
      </c>
      <c r="AK144" s="1">
        <v>-1420.2578892631591</v>
      </c>
      <c r="AL144" s="1">
        <f t="shared" si="22"/>
        <v>9999</v>
      </c>
      <c r="AM144" s="1">
        <v>143.27269966260482</v>
      </c>
      <c r="AN144" s="1">
        <v>715.07612441470155</v>
      </c>
      <c r="AO144" s="1">
        <v>1340.5153875659478</v>
      </c>
      <c r="AP144" s="1">
        <v>374.05408151924252</v>
      </c>
      <c r="AQ144" s="1">
        <f t="shared" si="23"/>
        <v>9999</v>
      </c>
      <c r="AR144" s="1">
        <v>786.44977859624612</v>
      </c>
      <c r="AS144" s="1">
        <v>2544.4756678255867</v>
      </c>
      <c r="AT144" s="1">
        <v>3975.3912639068972</v>
      </c>
      <c r="AU144" s="1">
        <v>3005.2737071655893</v>
      </c>
      <c r="AV144" s="1">
        <f t="shared" si="24"/>
        <v>9999</v>
      </c>
      <c r="AW144" s="1">
        <v>1518.5722106146543</v>
      </c>
      <c r="AX144" s="1">
        <v>4616.6898981810509</v>
      </c>
      <c r="AY144" s="1">
        <v>6946.8373845396191</v>
      </c>
      <c r="AZ144" s="1">
        <v>6412.2810600539788</v>
      </c>
      <c r="BA144" s="1">
        <f t="shared" si="25"/>
        <v>9999</v>
      </c>
    </row>
    <row r="145" spans="1:53" x14ac:dyDescent="0.3">
      <c r="A145">
        <f t="shared" si="26"/>
        <v>2139</v>
      </c>
      <c r="B145" s="1"/>
      <c r="C145" s="1"/>
      <c r="D145" s="1"/>
      <c r="E145" s="1">
        <f>0.8*SUMPRODUCT(economy!B185:D185,economy!K185:M185)/SUM(economy!B185:D185)</f>
        <v>24360.553534669911</v>
      </c>
      <c r="F145" s="1"/>
      <c r="G145" s="1"/>
      <c r="H145" s="1"/>
      <c r="I145" s="1">
        <v>29643.082139598828</v>
      </c>
      <c r="J145" s="1"/>
      <c r="K145" s="1"/>
      <c r="L145" s="1"/>
      <c r="M145" s="1">
        <v>30679.884712996947</v>
      </c>
      <c r="N145" s="1">
        <f t="shared" si="18"/>
        <v>2139</v>
      </c>
      <c r="O145" s="1">
        <v>7468.3793965693449</v>
      </c>
      <c r="P145" s="1">
        <v>23880.755629007988</v>
      </c>
      <c r="Q145" s="1">
        <v>37733.029281458803</v>
      </c>
      <c r="R145" s="1">
        <v>31720.425922484916</v>
      </c>
      <c r="S145" s="1">
        <f t="shared" si="19"/>
        <v>2139</v>
      </c>
      <c r="T145" s="1">
        <v>7310.3296367434705</v>
      </c>
      <c r="U145" s="1">
        <v>23158.913207200494</v>
      </c>
      <c r="V145" s="1">
        <v>36349.884767810967</v>
      </c>
      <c r="W145" s="1">
        <v>32761.036941651095</v>
      </c>
      <c r="X145" s="1">
        <f t="shared" si="20"/>
        <v>2139</v>
      </c>
      <c r="Y145" s="1">
        <v>7121.3817577329046</v>
      </c>
      <c r="Z145" s="1">
        <v>22360.861162698973</v>
      </c>
      <c r="AA145" s="1">
        <v>34872.073741522785</v>
      </c>
      <c r="AB145" s="1">
        <v>33797.511096469359</v>
      </c>
      <c r="AC145" s="1">
        <f t="shared" si="21"/>
        <v>2139</v>
      </c>
      <c r="AD145" s="1">
        <v>-654.8544130228878</v>
      </c>
      <c r="AE145" s="1">
        <v>-1682.9349739461393</v>
      </c>
      <c r="AF145" s="1">
        <v>-2269.2609280231077</v>
      </c>
      <c r="AG145" s="1">
        <v>-2243.0225242975548</v>
      </c>
      <c r="AH145" s="1">
        <v>-407.8839437099877</v>
      </c>
      <c r="AI145" s="1">
        <v>-890.88168092145816</v>
      </c>
      <c r="AJ145" s="1">
        <v>-1020.9770094139675</v>
      </c>
      <c r="AK145" s="1">
        <v>-1587.7254315187749</v>
      </c>
      <c r="AL145" s="1">
        <f t="shared" si="22"/>
        <v>9999</v>
      </c>
      <c r="AM145" s="1">
        <v>50.77026971411955</v>
      </c>
      <c r="AN145" s="1">
        <v>445.91720556586301</v>
      </c>
      <c r="AO145" s="1">
        <v>956.41141928441562</v>
      </c>
      <c r="AP145" s="1">
        <v>43.853637894382089</v>
      </c>
      <c r="AQ145" s="1">
        <f t="shared" si="23"/>
        <v>9999</v>
      </c>
      <c r="AR145" s="1">
        <v>658.56932164967589</v>
      </c>
      <c r="AS145" s="1">
        <v>2185.8448512538307</v>
      </c>
      <c r="AT145" s="1">
        <v>3493.6563653395019</v>
      </c>
      <c r="AU145" s="1">
        <v>2538.9712248935766</v>
      </c>
      <c r="AV145" s="1">
        <f t="shared" si="24"/>
        <v>9999</v>
      </c>
      <c r="AW145" s="1">
        <v>1366.0789525059593</v>
      </c>
      <c r="AX145" s="1">
        <v>4199.0902942842067</v>
      </c>
      <c r="AY145" s="1">
        <v>6414.1338510063051</v>
      </c>
      <c r="AZ145" s="1">
        <v>5845.3683264246965</v>
      </c>
      <c r="BA145" s="1">
        <f t="shared" si="25"/>
        <v>9999</v>
      </c>
    </row>
    <row r="146" spans="1:53" x14ac:dyDescent="0.3">
      <c r="A146">
        <f t="shared" si="26"/>
        <v>2140</v>
      </c>
      <c r="B146" s="1"/>
      <c r="C146" s="1"/>
      <c r="D146" s="1"/>
      <c r="E146" s="1">
        <f>0.8*SUMPRODUCT(economy!B186:D186,economy!K186:M186)/SUM(economy!B186:D186)</f>
        <v>24352.07107496195</v>
      </c>
      <c r="F146" s="1"/>
      <c r="G146" s="1"/>
      <c r="H146" s="1"/>
      <c r="I146" s="1">
        <v>29615.918225018504</v>
      </c>
      <c r="J146" s="1"/>
      <c r="K146" s="1"/>
      <c r="L146" s="1"/>
      <c r="M146" s="1">
        <v>30669.130740894736</v>
      </c>
      <c r="N146" s="1">
        <f t="shared" si="18"/>
        <v>2140</v>
      </c>
      <c r="O146" s="1">
        <v>7349.603189007501</v>
      </c>
      <c r="P146" s="1">
        <v>23663.227602305149</v>
      </c>
      <c r="Q146" s="1">
        <v>37863.022490382398</v>
      </c>
      <c r="R146" s="1">
        <v>31727.09074428297</v>
      </c>
      <c r="S146" s="1">
        <f t="shared" si="19"/>
        <v>2140</v>
      </c>
      <c r="T146" s="1">
        <v>7198.808195884284</v>
      </c>
      <c r="U146" s="1">
        <v>22957.968604919613</v>
      </c>
      <c r="V146" s="1">
        <v>36485.975125955389</v>
      </c>
      <c r="W146" s="1">
        <v>32786.113820853236</v>
      </c>
      <c r="X146" s="1">
        <f t="shared" si="20"/>
        <v>2140</v>
      </c>
      <c r="Y146" s="1">
        <v>7017.2757535451092</v>
      </c>
      <c r="Z146" s="1">
        <v>22176.503814922755</v>
      </c>
      <c r="AA146" s="1">
        <v>35013.201355492718</v>
      </c>
      <c r="AB146" s="1">
        <v>33841.964819639856</v>
      </c>
      <c r="AC146" s="1">
        <f t="shared" si="21"/>
        <v>2140</v>
      </c>
      <c r="AD146" s="1">
        <v>-625.85834673331419</v>
      </c>
      <c r="AE146" s="1">
        <v>-1649.7647615734249</v>
      </c>
      <c r="AF146" s="1">
        <v>-2284.504207945492</v>
      </c>
      <c r="AG146" s="1">
        <v>-2120.1771933714094</v>
      </c>
      <c r="AH146" s="1">
        <v>-443.12307403635339</v>
      </c>
      <c r="AI146" s="1">
        <v>-1011.6357443564955</v>
      </c>
      <c r="AJ146" s="1">
        <v>-1224.8847738391548</v>
      </c>
      <c r="AK146" s="1">
        <v>-1713.7887269133116</v>
      </c>
      <c r="AL146" s="1">
        <f t="shared" si="22"/>
        <v>9999</v>
      </c>
      <c r="AM146" s="1">
        <v>-29.721775535375464</v>
      </c>
      <c r="AN146" s="1">
        <v>208.12418592190878</v>
      </c>
      <c r="AO146" s="1">
        <v>609.1577518103561</v>
      </c>
      <c r="AP146" s="1">
        <v>-248.81854911787804</v>
      </c>
      <c r="AQ146" s="1">
        <f t="shared" si="23"/>
        <v>9999</v>
      </c>
      <c r="AR146" s="1">
        <v>541.56899841107452</v>
      </c>
      <c r="AS146" s="1">
        <v>1854.654764611895</v>
      </c>
      <c r="AT146" s="1">
        <v>3040.7397565884908</v>
      </c>
      <c r="AU146" s="1">
        <v>2104.5459649088043</v>
      </c>
      <c r="AV146" s="1">
        <f t="shared" si="24"/>
        <v>9999</v>
      </c>
      <c r="AW146" s="1">
        <v>1222.6250725213979</v>
      </c>
      <c r="AX146" s="1">
        <v>3803.1674135052272</v>
      </c>
      <c r="AY146" s="1">
        <v>5900.4506980438427</v>
      </c>
      <c r="AZ146" s="1">
        <v>5301.8368717272297</v>
      </c>
      <c r="BA146" s="1">
        <f t="shared" si="25"/>
        <v>9999</v>
      </c>
    </row>
    <row r="147" spans="1:53" x14ac:dyDescent="0.3">
      <c r="A147">
        <f t="shared" si="26"/>
        <v>2141</v>
      </c>
      <c r="B147" s="1"/>
      <c r="C147" s="1"/>
      <c r="D147" s="1"/>
      <c r="E147" s="1">
        <f>0.8*SUMPRODUCT(economy!B187:D187,economy!K187:M187)/SUM(economy!B187:D187)</f>
        <v>24340.766455872203</v>
      </c>
      <c r="F147" s="1"/>
      <c r="G147" s="1"/>
      <c r="H147" s="1"/>
      <c r="I147" s="1">
        <v>29585.258789311039</v>
      </c>
      <c r="J147" s="1"/>
      <c r="K147" s="1"/>
      <c r="L147" s="1"/>
      <c r="M147" s="1">
        <v>30654.791890779416</v>
      </c>
      <c r="N147" s="1">
        <f t="shared" si="18"/>
        <v>2141</v>
      </c>
      <c r="O147" s="1">
        <v>7231.7962240245233</v>
      </c>
      <c r="P147" s="1">
        <v>23444.903895225303</v>
      </c>
      <c r="Q147" s="1">
        <v>37989.805022239481</v>
      </c>
      <c r="R147" s="1">
        <v>31730.101979328083</v>
      </c>
      <c r="S147" s="1">
        <f t="shared" si="19"/>
        <v>2141</v>
      </c>
      <c r="T147" s="1">
        <v>7088.1131948805778</v>
      </c>
      <c r="U147" s="1">
        <v>22756.085305403296</v>
      </c>
      <c r="V147" s="1">
        <v>36619.026599432502</v>
      </c>
      <c r="W147" s="1">
        <v>32807.491457434669</v>
      </c>
      <c r="X147" s="1">
        <f t="shared" si="20"/>
        <v>2141</v>
      </c>
      <c r="Y147" s="1">
        <v>6913.8628625688216</v>
      </c>
      <c r="Z147" s="1">
        <v>21991.089494466352</v>
      </c>
      <c r="AA147" s="1">
        <v>35151.47839128854</v>
      </c>
      <c r="AB147" s="1">
        <v>33882.699152555768</v>
      </c>
      <c r="AC147" s="1">
        <f t="shared" si="21"/>
        <v>2141</v>
      </c>
      <c r="AD147" s="1">
        <v>-575.88278854474322</v>
      </c>
      <c r="AE147" s="1">
        <v>-1574.0253555141662</v>
      </c>
      <c r="AF147" s="1">
        <v>-2248.4966388208477</v>
      </c>
      <c r="AG147" s="1">
        <v>-1884.123269242677</v>
      </c>
      <c r="AH147" s="1">
        <v>-466.47152346159544</v>
      </c>
      <c r="AI147" s="1">
        <v>-1100.7106576651984</v>
      </c>
      <c r="AJ147" s="1">
        <v>-1387.5078214281793</v>
      </c>
      <c r="AK147" s="1">
        <v>-1799.0830441590626</v>
      </c>
      <c r="AL147" s="1">
        <f t="shared" si="22"/>
        <v>9999</v>
      </c>
      <c r="AM147" s="1">
        <v>-98.682830634185521</v>
      </c>
      <c r="AN147" s="1">
        <v>0.77487761746155703</v>
      </c>
      <c r="AO147" s="1">
        <v>298.74648569884914</v>
      </c>
      <c r="AP147" s="1">
        <v>-504.23474909664696</v>
      </c>
      <c r="AQ147" s="1">
        <f t="shared" si="23"/>
        <v>9999</v>
      </c>
      <c r="AR147" s="1">
        <v>435.25026215248312</v>
      </c>
      <c r="AS147" s="1">
        <v>1550.7577473902584</v>
      </c>
      <c r="AT147" s="1">
        <v>2617.5539971391568</v>
      </c>
      <c r="AU147" s="1">
        <v>1702.686544461405</v>
      </c>
      <c r="AV147" s="1">
        <f t="shared" si="24"/>
        <v>9999</v>
      </c>
      <c r="AW147" s="1">
        <v>1088.2378164778149</v>
      </c>
      <c r="AX147" s="1">
        <v>3429.3449200135724</v>
      </c>
      <c r="AY147" s="1">
        <v>5407.2340348592952</v>
      </c>
      <c r="AZ147" s="1">
        <v>4783.1072685493236</v>
      </c>
      <c r="BA147" s="1">
        <f t="shared" si="25"/>
        <v>9999</v>
      </c>
    </row>
    <row r="148" spans="1:53" x14ac:dyDescent="0.3">
      <c r="A148">
        <f t="shared" si="26"/>
        <v>2142</v>
      </c>
      <c r="B148" s="1"/>
      <c r="C148" s="1"/>
      <c r="D148" s="1"/>
      <c r="E148" s="1">
        <f>0.8*SUMPRODUCT(economy!B188:D188,economy!K188:M188)/SUM(economy!B188:D188)</f>
        <v>24326.685331598237</v>
      </c>
      <c r="F148" s="1"/>
      <c r="G148" s="1"/>
      <c r="H148" s="1"/>
      <c r="I148" s="1">
        <v>29551.168247880396</v>
      </c>
      <c r="J148" s="1"/>
      <c r="K148" s="1"/>
      <c r="L148" s="1"/>
      <c r="M148" s="1">
        <v>30636.926607998641</v>
      </c>
      <c r="N148" s="1">
        <f t="shared" si="18"/>
        <v>2142</v>
      </c>
      <c r="O148" s="1">
        <v>7114.9842457715367</v>
      </c>
      <c r="P148" s="1">
        <v>23225.885488030777</v>
      </c>
      <c r="Q148" s="1">
        <v>38113.403360817254</v>
      </c>
      <c r="R148" s="1">
        <v>31729.511730100421</v>
      </c>
      <c r="S148" s="1">
        <f t="shared" si="19"/>
        <v>2142</v>
      </c>
      <c r="T148" s="1">
        <v>6978.2700230751234</v>
      </c>
      <c r="U148" s="1">
        <v>22553.358287402079</v>
      </c>
      <c r="V148" s="1">
        <v>36749.059635523416</v>
      </c>
      <c r="W148" s="1">
        <v>32825.215278651594</v>
      </c>
      <c r="X148" s="1">
        <f t="shared" si="20"/>
        <v>2142</v>
      </c>
      <c r="Y148" s="1">
        <v>6811.1678180550343</v>
      </c>
      <c r="Z148" s="1">
        <v>21804.706810654792</v>
      </c>
      <c r="AA148" s="1">
        <v>35286.9196568896</v>
      </c>
      <c r="AB148" s="1">
        <v>33919.752567300413</v>
      </c>
      <c r="AC148" s="1">
        <f t="shared" si="21"/>
        <v>2142</v>
      </c>
      <c r="AD148" s="1">
        <v>-491.13098357231047</v>
      </c>
      <c r="AE148" s="1">
        <v>-1446.8120338212054</v>
      </c>
      <c r="AF148" s="1">
        <v>-2157.617079031214</v>
      </c>
      <c r="AG148" s="1">
        <v>146.8867566153375</v>
      </c>
      <c r="AH148" s="1">
        <v>-478.55191784038345</v>
      </c>
      <c r="AI148" s="1">
        <v>-1159.7834187780682</v>
      </c>
      <c r="AJ148" s="1">
        <v>-1510.1408209471679</v>
      </c>
      <c r="AK148" s="1">
        <v>-1844.1283726195099</v>
      </c>
      <c r="AL148" s="1">
        <f t="shared" si="22"/>
        <v>9999</v>
      </c>
      <c r="AM148" s="1">
        <v>-156.64319537176519</v>
      </c>
      <c r="AN148" s="1">
        <v>-177.22725338996776</v>
      </c>
      <c r="AO148" s="1">
        <v>24.881498915454774</v>
      </c>
      <c r="AP148" s="1">
        <v>-722.93204170755257</v>
      </c>
      <c r="AQ148" s="1">
        <f t="shared" si="23"/>
        <v>9999</v>
      </c>
      <c r="AR148" s="1">
        <v>339.35871519934028</v>
      </c>
      <c r="AS148" s="1">
        <v>1273.8376422467254</v>
      </c>
      <c r="AT148" s="1">
        <v>2224.7810644207093</v>
      </c>
      <c r="AU148" s="1">
        <v>1333.8345213115135</v>
      </c>
      <c r="AV148" s="1">
        <f t="shared" si="24"/>
        <v>9999</v>
      </c>
      <c r="AW148" s="1">
        <v>962.89669921426673</v>
      </c>
      <c r="AX148" s="1">
        <v>3077.9128143639737</v>
      </c>
      <c r="AY148" s="1">
        <v>4935.7810104322398</v>
      </c>
      <c r="AZ148" s="1">
        <v>4290.4202802814143</v>
      </c>
      <c r="BA148" s="1">
        <f t="shared" si="25"/>
        <v>9999</v>
      </c>
    </row>
    <row r="149" spans="1:53" x14ac:dyDescent="0.3">
      <c r="A149">
        <f t="shared" si="26"/>
        <v>2143</v>
      </c>
      <c r="B149" s="1"/>
      <c r="C149" s="1"/>
      <c r="D149" s="1"/>
      <c r="E149" s="1">
        <f>0.8*SUMPRODUCT(economy!B189:D189,economy!K189:M189)/SUM(economy!B189:D189)</f>
        <v>24309.873908034737</v>
      </c>
      <c r="F149" s="1"/>
      <c r="G149" s="1"/>
      <c r="H149" s="1"/>
      <c r="I149" s="1">
        <v>29513.711559259962</v>
      </c>
      <c r="J149" s="1"/>
      <c r="K149" s="1"/>
      <c r="L149" s="1"/>
      <c r="M149" s="1">
        <v>30615.59404372031</v>
      </c>
      <c r="N149" s="1">
        <f t="shared" si="18"/>
        <v>2143</v>
      </c>
      <c r="O149" s="1">
        <v>6999.1915548161951</v>
      </c>
      <c r="P149" s="1">
        <v>23006.271105726588</v>
      </c>
      <c r="Q149" s="1">
        <v>38233.844884198566</v>
      </c>
      <c r="R149" s="1">
        <v>31725.372953849495</v>
      </c>
      <c r="S149" s="1">
        <f t="shared" si="19"/>
        <v>2143</v>
      </c>
      <c r="T149" s="1">
        <v>6869.3027719650099</v>
      </c>
      <c r="U149" s="1">
        <v>22349.880588322623</v>
      </c>
      <c r="V149" s="1">
        <v>36876.095599289802</v>
      </c>
      <c r="W149" s="1">
        <v>32839.331699394323</v>
      </c>
      <c r="X149" s="1">
        <f t="shared" si="20"/>
        <v>2143</v>
      </c>
      <c r="Y149" s="1">
        <v>6709.2141978541667</v>
      </c>
      <c r="Z149" s="1">
        <v>21617.442726100533</v>
      </c>
      <c r="AA149" s="1">
        <v>35419.540881607289</v>
      </c>
      <c r="AB149" s="1">
        <v>33953.164638003684</v>
      </c>
      <c r="AC149" s="1">
        <f t="shared" si="21"/>
        <v>2143</v>
      </c>
      <c r="AD149" s="1">
        <v>274.77874311459243</v>
      </c>
      <c r="AE149" s="1">
        <v>-1236.4263842297412</v>
      </c>
      <c r="AF149" s="1">
        <v>-2001.6691779651453</v>
      </c>
      <c r="AG149" s="1">
        <v>-1069.9289907022653</v>
      </c>
      <c r="AH149" s="1">
        <v>-479.90938354983439</v>
      </c>
      <c r="AI149" s="1">
        <v>-1190.5349667800008</v>
      </c>
      <c r="AJ149" s="1">
        <v>-1594.28199301208</v>
      </c>
      <c r="AK149" s="1">
        <v>-1849.0423419806823</v>
      </c>
      <c r="AL149" s="1">
        <f t="shared" si="22"/>
        <v>9999</v>
      </c>
      <c r="AM149" s="1">
        <v>-204.17642352057996</v>
      </c>
      <c r="AN149" s="1">
        <v>-327.13622930072296</v>
      </c>
      <c r="AO149" s="1">
        <v>-213.01247040513536</v>
      </c>
      <c r="AP149" s="1">
        <v>-905.69624286517285</v>
      </c>
      <c r="AQ149" s="1">
        <f t="shared" si="23"/>
        <v>9999</v>
      </c>
      <c r="AR149" s="1">
        <v>253.58781540987209</v>
      </c>
      <c r="AS149" s="1">
        <v>1023.4167960942874</v>
      </c>
      <c r="AT149" s="1">
        <v>1862.8694360546283</v>
      </c>
      <c r="AU149" s="1">
        <v>998.18437070519428</v>
      </c>
      <c r="AV149" s="1">
        <f t="shared" si="24"/>
        <v>9999</v>
      </c>
      <c r="AW149" s="1">
        <v>846.53453882037127</v>
      </c>
      <c r="AX149" s="1">
        <v>2749.0273741847541</v>
      </c>
      <c r="AY149" s="1">
        <v>4487.2300843827461</v>
      </c>
      <c r="AZ149" s="1">
        <v>3824.8280328477113</v>
      </c>
      <c r="BA149" s="1">
        <f t="shared" si="25"/>
        <v>9999</v>
      </c>
    </row>
    <row r="150" spans="1:53" x14ac:dyDescent="0.3">
      <c r="A150">
        <f t="shared" si="26"/>
        <v>2144</v>
      </c>
      <c r="B150" s="1"/>
      <c r="C150" s="1"/>
      <c r="D150" s="1"/>
      <c r="E150" s="1">
        <f>0.8*SUMPRODUCT(economy!B190:D190,economy!K190:M190)/SUM(economy!B190:D190)</f>
        <v>24290.378884168687</v>
      </c>
      <c r="F150" s="1"/>
      <c r="G150" s="1"/>
      <c r="H150" s="1"/>
      <c r="I150" s="1">
        <v>29472.95414660421</v>
      </c>
      <c r="J150" s="1"/>
      <c r="K150" s="1"/>
      <c r="L150" s="1"/>
      <c r="M150" s="1">
        <v>30590.853979266991</v>
      </c>
      <c r="N150" s="1">
        <f t="shared" si="18"/>
        <v>2144</v>
      </c>
      <c r="O150" s="1">
        <v>6884.4410325837844</v>
      </c>
      <c r="P150" s="1">
        <v>22786.15719561584</v>
      </c>
      <c r="Q150" s="1">
        <v>38351.157815199665</v>
      </c>
      <c r="R150" s="1">
        <v>31717.73939045415</v>
      </c>
      <c r="S150" s="1">
        <f t="shared" si="19"/>
        <v>2144</v>
      </c>
      <c r="T150" s="1">
        <v>6761.2342545812162</v>
      </c>
      <c r="U150" s="1">
        <v>22145.743278169171</v>
      </c>
      <c r="V150" s="1">
        <v>37000.156729933886</v>
      </c>
      <c r="W150" s="1">
        <v>32849.888054233394</v>
      </c>
      <c r="X150" s="1">
        <f t="shared" si="20"/>
        <v>2144</v>
      </c>
      <c r="Y150" s="1">
        <v>6608.0244393420062</v>
      </c>
      <c r="Z150" s="1">
        <v>21429.382528180911</v>
      </c>
      <c r="AA150" s="1">
        <v>35549.358678323646</v>
      </c>
      <c r="AB150" s="1">
        <v>33982.975977696988</v>
      </c>
      <c r="AC150" s="1">
        <f t="shared" si="21"/>
        <v>2144</v>
      </c>
      <c r="AD150" s="1">
        <v>-425.07670177448944</v>
      </c>
      <c r="AE150" s="1">
        <v>521.84777051831168</v>
      </c>
      <c r="AF150" s="1">
        <v>-1748.1568943023528</v>
      </c>
      <c r="AG150" s="1">
        <v>641.46443583827249</v>
      </c>
      <c r="AH150" s="1">
        <v>-470.92537740320341</v>
      </c>
      <c r="AI150" s="1">
        <v>-1194.5571566378355</v>
      </c>
      <c r="AJ150" s="1">
        <v>-1641.5734969665666</v>
      </c>
      <c r="AK150" s="1">
        <v>-1812.9657840257307</v>
      </c>
      <c r="AL150" s="1">
        <f t="shared" si="22"/>
        <v>9999</v>
      </c>
      <c r="AM150" s="1">
        <v>-241.8911571800991</v>
      </c>
      <c r="AN150" s="1">
        <v>-450.34529536079941</v>
      </c>
      <c r="AO150" s="1">
        <v>-415.77766716621903</v>
      </c>
      <c r="AP150" s="1">
        <v>-1053.5417250598957</v>
      </c>
      <c r="AQ150" s="1">
        <f t="shared" si="23"/>
        <v>9999</v>
      </c>
      <c r="AR150" s="1">
        <v>177.58307071420901</v>
      </c>
      <c r="AS150" s="1">
        <v>798.86475738475872</v>
      </c>
      <c r="AT150" s="1">
        <v>1532.0339971021779</v>
      </c>
      <c r="AU150" s="1">
        <v>695.68631202056304</v>
      </c>
      <c r="AV150" s="1">
        <f t="shared" si="24"/>
        <v>9999</v>
      </c>
      <c r="AW150" s="1">
        <v>739.03896127653491</v>
      </c>
      <c r="AX150" s="1">
        <v>2442.7125256798572</v>
      </c>
      <c r="AY150" s="1">
        <v>4062.5531090341919</v>
      </c>
      <c r="AZ150" s="1">
        <v>3387.1873237048671</v>
      </c>
      <c r="BA150" s="1">
        <f t="shared" si="25"/>
        <v>9999</v>
      </c>
    </row>
    <row r="151" spans="1:53" x14ac:dyDescent="0.3">
      <c r="A151">
        <f t="shared" si="26"/>
        <v>2145</v>
      </c>
      <c r="B151" s="1"/>
      <c r="C151" s="1"/>
      <c r="D151" s="1"/>
      <c r="E151" s="1">
        <f>0.8*SUMPRODUCT(economy!B191:D191,economy!K191:M191)/SUM(economy!B191:D191)</f>
        <v>24268.24739478483</v>
      </c>
      <c r="F151" s="1"/>
      <c r="G151" s="1"/>
      <c r="H151" s="1"/>
      <c r="I151" s="1">
        <v>29428.961821227076</v>
      </c>
      <c r="J151" s="1"/>
      <c r="K151" s="1"/>
      <c r="L151" s="1"/>
      <c r="M151" s="1">
        <v>30562.766752157218</v>
      </c>
      <c r="N151" s="1">
        <f t="shared" si="18"/>
        <v>2145</v>
      </c>
      <c r="O151" s="1">
        <v>6770.7541667961332</v>
      </c>
      <c r="P151" s="1">
        <v>22565.637908660156</v>
      </c>
      <c r="Q151" s="1">
        <v>38465.371172418978</v>
      </c>
      <c r="R151" s="1">
        <v>31706.665491655214</v>
      </c>
      <c r="S151" s="1">
        <f t="shared" si="19"/>
        <v>2145</v>
      </c>
      <c r="T151" s="1">
        <v>6654.0860258362773</v>
      </c>
      <c r="U151" s="1">
        <v>21941.035436917147</v>
      </c>
      <c r="V151" s="1">
        <v>37121.266097538006</v>
      </c>
      <c r="W151" s="1">
        <v>32856.932530515049</v>
      </c>
      <c r="X151" s="1">
        <f t="shared" si="20"/>
        <v>2145</v>
      </c>
      <c r="Y151" s="1">
        <v>6507.6198552656315</v>
      </c>
      <c r="Z151" s="1">
        <v>21240.609803571268</v>
      </c>
      <c r="AA151" s="1">
        <v>35676.390505911841</v>
      </c>
      <c r="AB151" s="1">
        <v>34009.228175909673</v>
      </c>
      <c r="AC151" s="1">
        <f t="shared" si="21"/>
        <v>2145</v>
      </c>
      <c r="AD151" s="1">
        <v>404.11405514711703</v>
      </c>
      <c r="AE151" s="1">
        <v>-1009.01991583096</v>
      </c>
      <c r="AF151" s="1">
        <v>-1176.3066654138668</v>
      </c>
      <c r="AG151" s="1">
        <v>-634.44378642180868</v>
      </c>
      <c r="AH151" s="1">
        <v>-451.64525516306992</v>
      </c>
      <c r="AI151" s="1">
        <v>-1173.2031946575207</v>
      </c>
      <c r="AJ151" s="1">
        <v>-1653.7182971339109</v>
      </c>
      <c r="AK151" s="1">
        <v>-1732.706234519138</v>
      </c>
      <c r="AL151" s="1">
        <f t="shared" si="22"/>
        <v>9999</v>
      </c>
      <c r="AM151" s="1">
        <v>-270.42245916973337</v>
      </c>
      <c r="AN151" s="1">
        <v>-548.36757594984783</v>
      </c>
      <c r="AO151" s="1">
        <v>-584.50844676037116</v>
      </c>
      <c r="AP151" s="1">
        <v>-1167.6867824177559</v>
      </c>
      <c r="AQ151" s="1">
        <f t="shared" si="23"/>
        <v>9999</v>
      </c>
      <c r="AR151" s="1">
        <v>110.94664470943903</v>
      </c>
      <c r="AS151" s="1">
        <v>599.40850028942259</v>
      </c>
      <c r="AT151" s="1">
        <v>1232.2587431781903</v>
      </c>
      <c r="AU151" s="1">
        <v>426.0518686288213</v>
      </c>
      <c r="AV151" s="1">
        <f t="shared" si="24"/>
        <v>9999</v>
      </c>
      <c r="AW151" s="1">
        <v>640.25435102047049</v>
      </c>
      <c r="AX151" s="1">
        <v>2158.8626207096054</v>
      </c>
      <c r="AY151" s="1">
        <v>3662.5493451849916</v>
      </c>
      <c r="AZ151" s="1">
        <v>2978.1551586851274</v>
      </c>
      <c r="BA151" s="1">
        <f t="shared" si="25"/>
        <v>9999</v>
      </c>
    </row>
    <row r="152" spans="1:53" x14ac:dyDescent="0.3">
      <c r="A152">
        <f t="shared" si="26"/>
        <v>2146</v>
      </c>
      <c r="B152" s="1"/>
      <c r="C152" s="1"/>
      <c r="D152" s="1"/>
      <c r="E152" s="1">
        <f>0.8*SUMPRODUCT(economy!B192:D192,economy!K192:M192)/SUM(economy!B192:D192)</f>
        <v>24243.526954529785</v>
      </c>
      <c r="F152" s="1"/>
      <c r="G152" s="1"/>
      <c r="H152" s="1"/>
      <c r="I152" s="1">
        <v>29381.800708241899</v>
      </c>
      <c r="J152" s="1"/>
      <c r="K152" s="1"/>
      <c r="L152" s="1"/>
      <c r="M152" s="1">
        <v>30531.393183914795</v>
      </c>
      <c r="N152" s="1">
        <f t="shared" si="18"/>
        <v>2146</v>
      </c>
      <c r="O152" s="1">
        <v>6658.1510778214488</v>
      </c>
      <c r="P152" s="1">
        <v>22344.805084522421</v>
      </c>
      <c r="Q152" s="1">
        <v>38576.514721953783</v>
      </c>
      <c r="R152" s="1">
        <v>31692.2063517278</v>
      </c>
      <c r="S152" s="1">
        <f t="shared" si="19"/>
        <v>2146</v>
      </c>
      <c r="T152" s="1">
        <v>6547.8784037652567</v>
      </c>
      <c r="U152" s="1">
        <v>21735.844135221687</v>
      </c>
      <c r="V152" s="1">
        <v>37239.447560238768</v>
      </c>
      <c r="W152" s="1">
        <v>32860.514102576941</v>
      </c>
      <c r="X152" s="1">
        <f t="shared" si="20"/>
        <v>2146</v>
      </c>
      <c r="Y152" s="1">
        <v>6408.0206504460302</v>
      </c>
      <c r="Z152" s="1">
        <v>21051.206415757784</v>
      </c>
      <c r="AA152" s="1">
        <v>35800.654631889971</v>
      </c>
      <c r="AB152" s="1">
        <v>34031.963737079685</v>
      </c>
      <c r="AC152" s="1">
        <f t="shared" si="21"/>
        <v>2146</v>
      </c>
      <c r="AD152" s="1">
        <v>-405.6207177244346</v>
      </c>
      <c r="AE152" s="1">
        <v>1016.3643313794709</v>
      </c>
      <c r="AF152" s="1">
        <v>1445.9145229359324</v>
      </c>
      <c r="AG152" s="1">
        <v>627.2182774130913</v>
      </c>
      <c r="AH152" s="1">
        <v>-421.36454714233832</v>
      </c>
      <c r="AI152" s="1">
        <v>-1127.3115587045706</v>
      </c>
      <c r="AJ152" s="1">
        <v>-1632.3540123106432</v>
      </c>
      <c r="AK152" s="1">
        <v>-1598.6234913693163</v>
      </c>
      <c r="AL152" s="1">
        <f t="shared" si="22"/>
        <v>9999</v>
      </c>
      <c r="AM152" s="1">
        <v>-290.4225747372505</v>
      </c>
      <c r="AN152" s="1">
        <v>-622.81597220959475</v>
      </c>
      <c r="AO152" s="1">
        <v>-720.5341070753343</v>
      </c>
      <c r="AP152" s="1">
        <v>-1249.5237018340808</v>
      </c>
      <c r="AQ152" s="1">
        <f t="shared" si="23"/>
        <v>9999</v>
      </c>
      <c r="AR152" s="1">
        <v>53.242289692985828</v>
      </c>
      <c r="AS152" s="1">
        <v>424.14398192555876</v>
      </c>
      <c r="AT152" s="1">
        <v>963.30220323826063</v>
      </c>
      <c r="AU152" s="1">
        <v>188.76199172079848</v>
      </c>
      <c r="AV152" s="1">
        <f t="shared" si="24"/>
        <v>9999</v>
      </c>
      <c r="AW152" s="1">
        <v>549.98421569995446</v>
      </c>
      <c r="AX152" s="1">
        <v>1897.2465712722005</v>
      </c>
      <c r="AY152" s="1">
        <v>3287.8415033803221</v>
      </c>
      <c r="AZ152" s="1">
        <v>2598.1865701401566</v>
      </c>
      <c r="BA152" s="1">
        <f t="shared" si="25"/>
        <v>9999</v>
      </c>
    </row>
    <row r="153" spans="1:53" x14ac:dyDescent="0.3">
      <c r="A153">
        <f t="shared" si="26"/>
        <v>2147</v>
      </c>
      <c r="B153" s="1"/>
      <c r="C153" s="1"/>
      <c r="D153" s="1"/>
      <c r="E153" s="1">
        <f>0.8*SUMPRODUCT(economy!B193:D193,economy!K193:M193)/SUM(economy!B193:D193)</f>
        <v>24216.265403377347</v>
      </c>
      <c r="F153" s="1"/>
      <c r="G153" s="1"/>
      <c r="H153" s="1"/>
      <c r="I153" s="1">
        <v>29331.537174350877</v>
      </c>
      <c r="J153" s="1"/>
      <c r="K153" s="1"/>
      <c r="L153" s="1"/>
      <c r="M153" s="1">
        <v>30496.794509701966</v>
      </c>
      <c r="N153" s="1">
        <f t="shared" si="18"/>
        <v>2147</v>
      </c>
      <c r="O153" s="1">
        <v>6546.6505458502534</v>
      </c>
      <c r="P153" s="1">
        <v>22123.748240167792</v>
      </c>
      <c r="Q153" s="1">
        <v>38684.618929838136</v>
      </c>
      <c r="R153" s="1">
        <v>31674.417639654683</v>
      </c>
      <c r="S153" s="1">
        <f t="shared" si="19"/>
        <v>2147</v>
      </c>
      <c r="T153" s="1">
        <v>6442.6304915868268</v>
      </c>
      <c r="U153" s="1">
        <v>21530.25441835992</v>
      </c>
      <c r="V153" s="1">
        <v>37354.725721887058</v>
      </c>
      <c r="W153" s="1">
        <v>32860.682467149214</v>
      </c>
      <c r="X153" s="1">
        <f t="shared" si="20"/>
        <v>2147</v>
      </c>
      <c r="Y153" s="1">
        <v>6309.2459392751343</v>
      </c>
      <c r="Z153" s="1">
        <v>20861.252485450874</v>
      </c>
      <c r="AA153" s="1">
        <v>35922.170095357607</v>
      </c>
      <c r="AB153" s="1">
        <v>34051.226019846123</v>
      </c>
      <c r="AC153" s="1">
        <f t="shared" si="21"/>
        <v>2147</v>
      </c>
      <c r="AD153" s="1">
        <v>391.14607595601905</v>
      </c>
      <c r="AE153" s="1">
        <v>-982.27510943425023</v>
      </c>
      <c r="AF153" s="1">
        <v>-1335.6512189707475</v>
      </c>
      <c r="AG153" s="1">
        <v>-617.8930361557384</v>
      </c>
      <c r="AH153" s="1">
        <v>-377.3411845535324</v>
      </c>
      <c r="AI153" s="1">
        <v>-1056.6041261271803</v>
      </c>
      <c r="AJ153" s="1">
        <v>-1578.8386721768004</v>
      </c>
      <c r="AK153" s="1">
        <v>-1374.3923991555509</v>
      </c>
      <c r="AL153" s="1">
        <f t="shared" si="22"/>
        <v>9999</v>
      </c>
      <c r="AM153" s="1">
        <v>-302.55090441119512</v>
      </c>
      <c r="AN153" s="1">
        <v>-675.38259208768159</v>
      </c>
      <c r="AO153" s="1">
        <v>-825.39989913699719</v>
      </c>
      <c r="AP153" s="1">
        <v>-1300.5817220990764</v>
      </c>
      <c r="AQ153" s="1">
        <f t="shared" si="23"/>
        <v>9999</v>
      </c>
      <c r="AR153" s="1">
        <v>4.0005189019270286</v>
      </c>
      <c r="AS153" s="1">
        <v>272.0488201459217</v>
      </c>
      <c r="AT153" s="1">
        <v>724.70546435097901</v>
      </c>
      <c r="AU153" s="1">
        <v>-16.922468497732403</v>
      </c>
      <c r="AV153" s="1">
        <f t="shared" si="24"/>
        <v>9999</v>
      </c>
      <c r="AW153" s="1">
        <v>467.99392691085342</v>
      </c>
      <c r="AX153" s="1">
        <v>1657.5132717512738</v>
      </c>
      <c r="AY153" s="1">
        <v>2938.8738705900091</v>
      </c>
      <c r="AZ153" s="1">
        <v>2247.5347326499009</v>
      </c>
      <c r="BA153" s="1">
        <f t="shared" si="25"/>
        <v>9999</v>
      </c>
    </row>
    <row r="154" spans="1:53" x14ac:dyDescent="0.3">
      <c r="A154">
        <f t="shared" si="26"/>
        <v>2148</v>
      </c>
      <c r="B154" s="1"/>
      <c r="C154" s="1"/>
      <c r="D154" s="1"/>
      <c r="E154" s="1">
        <f>0.8*SUMPRODUCT(economy!B194:D194,economy!K194:M194)/SUM(economy!B194:D194)</f>
        <v>24186.5108535332</v>
      </c>
      <c r="F154" s="1"/>
      <c r="G154" s="1"/>
      <c r="H154" s="1"/>
      <c r="I154" s="1">
        <v>29278.237757824754</v>
      </c>
      <c r="J154" s="1"/>
      <c r="K154" s="1"/>
      <c r="L154" s="1"/>
      <c r="M154" s="1">
        <v>30459.032309825012</v>
      </c>
      <c r="N154" s="1">
        <f t="shared" si="18"/>
        <v>2148</v>
      </c>
      <c r="O154" s="1">
        <v>6436.2700388147878</v>
      </c>
      <c r="P154" s="1">
        <v>21902.554561895242</v>
      </c>
      <c r="Q154" s="1">
        <v>38789.714915252494</v>
      </c>
      <c r="R154" s="1">
        <v>31653.355532855618</v>
      </c>
      <c r="S154" s="1">
        <f t="shared" si="19"/>
        <v>2148</v>
      </c>
      <c r="T154" s="1">
        <v>6338.3602005127159</v>
      </c>
      <c r="U154" s="1">
        <v>21324.349293303825</v>
      </c>
      <c r="V154" s="1">
        <v>37467.125890244206</v>
      </c>
      <c r="W154" s="1">
        <v>32857.487980001155</v>
      </c>
      <c r="X154" s="1">
        <f t="shared" si="20"/>
        <v>2148</v>
      </c>
      <c r="Y154" s="1">
        <v>6211.3137639460883</v>
      </c>
      <c r="Z154" s="1">
        <v>20670.82637381701</v>
      </c>
      <c r="AA154" s="1">
        <v>36040.95667026248</v>
      </c>
      <c r="AB154" s="1">
        <v>34067.05917728701</v>
      </c>
      <c r="AC154" s="1">
        <f t="shared" si="21"/>
        <v>2148</v>
      </c>
      <c r="AD154" s="1">
        <v>-381.03915631693138</v>
      </c>
      <c r="AE154" s="1">
        <v>958.24833320449818</v>
      </c>
      <c r="AF154" s="1">
        <v>1356.761709149886</v>
      </c>
      <c r="AG154" s="1">
        <v>605.2684899809401</v>
      </c>
      <c r="AH154" s="1">
        <v>-308.24717494230953</v>
      </c>
      <c r="AI154" s="1">
        <v>-958.05524835106121</v>
      </c>
      <c r="AJ154" s="1">
        <v>-1493.8323760068522</v>
      </c>
      <c r="AK154" s="1">
        <v>264.4794489187525</v>
      </c>
      <c r="AL154" s="1">
        <f t="shared" si="22"/>
        <v>9999</v>
      </c>
      <c r="AM154" s="1">
        <v>-307.46268631700474</v>
      </c>
      <c r="AN154" s="1">
        <v>-707.81794332053994</v>
      </c>
      <c r="AO154" s="1">
        <v>-900.84673624250217</v>
      </c>
      <c r="AP154" s="1">
        <v>-1322.4790497077681</v>
      </c>
      <c r="AQ154" s="1">
        <f t="shared" si="23"/>
        <v>9999</v>
      </c>
      <c r="AR154" s="1">
        <v>-37.276072812836603</v>
      </c>
      <c r="AS154" s="1">
        <v>141.9958675684386</v>
      </c>
      <c r="AT154" s="1">
        <v>515.80264718104297</v>
      </c>
      <c r="AU154" s="1">
        <v>-191.94820109978861</v>
      </c>
      <c r="AV154" s="1">
        <f t="shared" si="24"/>
        <v>9999</v>
      </c>
      <c r="AW154" s="1">
        <v>394.01379324659376</v>
      </c>
      <c r="AX154" s="1">
        <v>1439.1982199854845</v>
      </c>
      <c r="AY154" s="1">
        <v>2615.9125502032239</v>
      </c>
      <c r="AZ154" s="1">
        <v>1926.2533565966044</v>
      </c>
      <c r="BA154" s="1">
        <f t="shared" si="25"/>
        <v>9999</v>
      </c>
    </row>
    <row r="155" spans="1:53" x14ac:dyDescent="0.3">
      <c r="A155">
        <f t="shared" si="26"/>
        <v>2149</v>
      </c>
      <c r="B155" s="1"/>
      <c r="C155" s="1"/>
      <c r="D155" s="1"/>
      <c r="E155" s="1">
        <f>0.8*SUMPRODUCT(economy!B195:D195,economy!K195:M195)/SUM(economy!B195:D195)</f>
        <v>24154.311637812716</v>
      </c>
      <c r="F155" s="1"/>
      <c r="G155" s="1"/>
      <c r="H155" s="1"/>
      <c r="I155" s="1">
        <v>29221.969100708055</v>
      </c>
      <c r="J155" s="1"/>
      <c r="K155" s="1"/>
      <c r="L155" s="1"/>
      <c r="M155" s="1">
        <v>30418.16844315565</v>
      </c>
      <c r="N155" s="1">
        <f t="shared" si="18"/>
        <v>2149</v>
      </c>
      <c r="O155" s="1">
        <v>6327.025740971314</v>
      </c>
      <c r="P155" s="1">
        <v>21681.308900671407</v>
      </c>
      <c r="Q155" s="1">
        <v>38891.834404550107</v>
      </c>
      <c r="R155" s="1">
        <v>31629.076652523436</v>
      </c>
      <c r="S155" s="1">
        <f t="shared" si="19"/>
        <v>2149</v>
      </c>
      <c r="T155" s="1">
        <v>6235.084273235484</v>
      </c>
      <c r="U155" s="1">
        <v>21118.209718818383</v>
      </c>
      <c r="V155" s="1">
        <v>37576.674035758151</v>
      </c>
      <c r="W155" s="1">
        <v>32850.981593889192</v>
      </c>
      <c r="X155" s="1">
        <f t="shared" si="20"/>
        <v>2149</v>
      </c>
      <c r="Y155" s="1">
        <v>6114.2411133567493</v>
      </c>
      <c r="Z155" s="1">
        <v>20480.004668445021</v>
      </c>
      <c r="AA155" s="1">
        <v>36157.034829040167</v>
      </c>
      <c r="AB155" s="1">
        <v>34079.508098161627</v>
      </c>
      <c r="AC155" s="1">
        <f t="shared" si="21"/>
        <v>2149</v>
      </c>
      <c r="AD155" s="1">
        <v>365.91244067718759</v>
      </c>
      <c r="AE155" s="1">
        <v>-920.66027915572704</v>
      </c>
      <c r="AF155" s="1">
        <v>-1292.7797931414914</v>
      </c>
      <c r="AG155" s="1">
        <v>-589.96977559214872</v>
      </c>
      <c r="AH155" s="1">
        <v>229.75475906734309</v>
      </c>
      <c r="AI155" s="1">
        <v>-819.64546914171274</v>
      </c>
      <c r="AJ155" s="1">
        <v>-1376.3253970178321</v>
      </c>
      <c r="AK155" s="1">
        <v>-1127.5548995122065</v>
      </c>
      <c r="AL155" s="1">
        <f t="shared" si="22"/>
        <v>9999</v>
      </c>
      <c r="AM155" s="1">
        <v>-305.79531906094104</v>
      </c>
      <c r="AN155" s="1">
        <v>-721.91001011401613</v>
      </c>
      <c r="AO155" s="1">
        <v>-948.79016040478461</v>
      </c>
      <c r="AP155" s="1">
        <v>-1316.855725206306</v>
      </c>
      <c r="AQ155" s="1">
        <f t="shared" si="23"/>
        <v>9999</v>
      </c>
      <c r="AR155" s="1">
        <v>-71.107431105619625</v>
      </c>
      <c r="AS155" s="1">
        <v>32.767453312291025</v>
      </c>
      <c r="AT155" s="1">
        <v>335.73365772449552</v>
      </c>
      <c r="AU155" s="1">
        <v>-337.45507064871975</v>
      </c>
      <c r="AV155" s="1">
        <f t="shared" si="24"/>
        <v>9999</v>
      </c>
      <c r="AW155" s="1">
        <v>327.74241767318654</v>
      </c>
      <c r="AX155" s="1">
        <v>1241.73123166867</v>
      </c>
      <c r="AY155" s="1">
        <v>2319.0478122325871</v>
      </c>
      <c r="AZ155" s="1">
        <v>1634.2013065259976</v>
      </c>
      <c r="BA155" s="1">
        <f t="shared" si="25"/>
        <v>9999</v>
      </c>
    </row>
    <row r="156" spans="1:53" x14ac:dyDescent="0.3">
      <c r="A156">
        <f t="shared" si="26"/>
        <v>2150</v>
      </c>
      <c r="B156" s="1"/>
      <c r="C156" s="1"/>
      <c r="D156" s="1"/>
      <c r="E156" s="1">
        <f>0.8*SUMPRODUCT(economy!B196:D196,economy!K196:M196)/SUM(economy!B196:D196)</f>
        <v>24119.716259521156</v>
      </c>
      <c r="F156" s="1"/>
      <c r="G156" s="1"/>
      <c r="H156" s="1"/>
      <c r="I156" s="1">
        <v>29162.79788327817</v>
      </c>
      <c r="J156" s="1"/>
      <c r="K156" s="1"/>
      <c r="L156" s="1"/>
      <c r="M156" s="1">
        <v>30374.264982505709</v>
      </c>
      <c r="N156" s="1">
        <f t="shared" si="18"/>
        <v>2150</v>
      </c>
      <c r="O156" s="1">
        <v>6218.9325820673439</v>
      </c>
      <c r="P156" s="1">
        <v>21460.093770637061</v>
      </c>
      <c r="Q156" s="1">
        <v>38991.009686144287</v>
      </c>
      <c r="R156" s="1">
        <v>31601.638000611078</v>
      </c>
      <c r="S156" s="1">
        <f t="shared" si="19"/>
        <v>2150</v>
      </c>
      <c r="T156" s="1">
        <v>6132.8183080264425</v>
      </c>
      <c r="U156" s="1">
        <v>20911.914598478314</v>
      </c>
      <c r="V156" s="1">
        <v>37683.396750964617</v>
      </c>
      <c r="W156" s="1">
        <v>32841.214797856388</v>
      </c>
      <c r="X156" s="1">
        <f t="shared" si="20"/>
        <v>2150</v>
      </c>
      <c r="Y156" s="1">
        <v>6018.043942627759</v>
      </c>
      <c r="Z156" s="1">
        <v>20288.862171960889</v>
      </c>
      <c r="AA156" s="1">
        <v>36270.425706670234</v>
      </c>
      <c r="AB156" s="1">
        <v>34088.618349211887</v>
      </c>
      <c r="AC156" s="1">
        <f t="shared" si="21"/>
        <v>2150</v>
      </c>
      <c r="AD156" s="1">
        <v>-350.78169654352706</v>
      </c>
      <c r="AE156" s="1">
        <v>882.14128707138934</v>
      </c>
      <c r="AF156" s="1">
        <v>1258.1788611527625</v>
      </c>
      <c r="AG156" s="1">
        <v>571.93023015852475</v>
      </c>
      <c r="AH156" s="1">
        <v>-271.53147283576442</v>
      </c>
      <c r="AI156" s="1">
        <v>-561.47622471415957</v>
      </c>
      <c r="AJ156" s="1">
        <v>-1220.7678917911026</v>
      </c>
      <c r="AK156" s="1">
        <v>913.92021502313776</v>
      </c>
      <c r="AL156" s="1">
        <f t="shared" si="22"/>
        <v>9999</v>
      </c>
      <c r="AM156" s="1">
        <v>-298.15003766531333</v>
      </c>
      <c r="AN156" s="1">
        <v>-719.46313640439621</v>
      </c>
      <c r="AO156" s="1">
        <v>-971.29915939135196</v>
      </c>
      <c r="AP156" s="1">
        <v>-1285.2688235905277</v>
      </c>
      <c r="AQ156" s="1">
        <f t="shared" si="23"/>
        <v>9999</v>
      </c>
      <c r="AR156" s="1">
        <v>-98.030696709452428</v>
      </c>
      <c r="AS156" s="1">
        <v>-56.929931791400513</v>
      </c>
      <c r="AT156" s="1">
        <v>183.45903074171278</v>
      </c>
      <c r="AU156" s="1">
        <v>-454.76026100389629</v>
      </c>
      <c r="AV156" s="1">
        <f t="shared" si="24"/>
        <v>9999</v>
      </c>
      <c r="AW156" s="1">
        <v>268.85028824183297</v>
      </c>
      <c r="AX156" s="1">
        <v>1064.4451293581217</v>
      </c>
      <c r="AY156" s="1">
        <v>2048.1985216749017</v>
      </c>
      <c r="AZ156" s="1">
        <v>1371.0493618015876</v>
      </c>
      <c r="BA156" s="1">
        <f t="shared" si="25"/>
        <v>9999</v>
      </c>
    </row>
    <row r="157" spans="1:53" x14ac:dyDescent="0.3">
      <c r="A157">
        <f t="shared" si="26"/>
        <v>2151</v>
      </c>
      <c r="B157" s="1"/>
      <c r="C157" s="1"/>
      <c r="D157" s="1"/>
      <c r="E157" s="1">
        <f>0.8*SUMPRODUCT(economy!B197:D197,economy!K197:M197)/SUM(economy!B197:D197)</f>
        <v>24082.773343860779</v>
      </c>
      <c r="F157" s="1"/>
      <c r="G157" s="1"/>
      <c r="H157" s="1"/>
      <c r="I157" s="1">
        <v>29100.790760781114</v>
      </c>
      <c r="J157" s="1"/>
      <c r="K157" s="1"/>
      <c r="L157" s="1"/>
      <c r="M157" s="1">
        <v>30327.384151986753</v>
      </c>
      <c r="N157" s="1">
        <f t="shared" si="18"/>
        <v>2151</v>
      </c>
      <c r="O157" s="1">
        <v>6112.0042670181365</v>
      </c>
      <c r="P157" s="1">
        <v>21238.989350655538</v>
      </c>
      <c r="Q157" s="1">
        <v>39087.273566294491</v>
      </c>
      <c r="R157" s="1">
        <v>31571.096898509277</v>
      </c>
      <c r="S157" s="1">
        <f t="shared" si="19"/>
        <v>2151</v>
      </c>
      <c r="T157" s="1">
        <v>6031.5767833773589</v>
      </c>
      <c r="U157" s="1">
        <v>20705.540776495116</v>
      </c>
      <c r="V157" s="1">
        <v>37787.321210551476</v>
      </c>
      <c r="W157" s="1">
        <v>32828.23955792933</v>
      </c>
      <c r="X157" s="1">
        <f t="shared" si="20"/>
        <v>2151</v>
      </c>
      <c r="Y157" s="1">
        <v>5922.7371931778825</v>
      </c>
      <c r="Z157" s="1">
        <v>20097.471893203299</v>
      </c>
      <c r="AA157" s="1">
        <v>36381.151065186998</v>
      </c>
      <c r="AB157" s="1">
        <v>34094.436118573176</v>
      </c>
      <c r="AC157" s="1">
        <f t="shared" si="21"/>
        <v>2151</v>
      </c>
      <c r="AD157" s="1">
        <v>333.40471093067379</v>
      </c>
      <c r="AE157" s="1">
        <v>-837.07485597863626</v>
      </c>
      <c r="AF157" s="1">
        <v>-1195.0165102242277</v>
      </c>
      <c r="AG157" s="1">
        <v>-551.35277000205326</v>
      </c>
      <c r="AH157" s="1">
        <v>246.14518554735693</v>
      </c>
      <c r="AI157" s="1">
        <v>632.27987954963726</v>
      </c>
      <c r="AJ157" s="1">
        <v>-1004.196909342591</v>
      </c>
      <c r="AK157" s="1">
        <v>-942.29631307533009</v>
      </c>
      <c r="AL157" s="1">
        <f t="shared" si="22"/>
        <v>9999</v>
      </c>
      <c r="AM157" s="1">
        <v>-285.06379036917923</v>
      </c>
      <c r="AN157" s="1">
        <v>-702.27626738823847</v>
      </c>
      <c r="AO157" s="1">
        <v>-970.57546112937359</v>
      </c>
      <c r="AP157" s="1">
        <v>-1229.0043444506919</v>
      </c>
      <c r="AQ157" s="1">
        <f t="shared" si="23"/>
        <v>9999</v>
      </c>
      <c r="AR157" s="1">
        <v>-118.5949786444303</v>
      </c>
      <c r="AS157" s="1">
        <v>-128.45071689008148</v>
      </c>
      <c r="AT157" s="1">
        <v>57.776686259223659</v>
      </c>
      <c r="AU157" s="1">
        <v>-545.34124549052706</v>
      </c>
      <c r="AV157" s="1">
        <f t="shared" si="24"/>
        <v>9999</v>
      </c>
      <c r="AW157" s="1">
        <v>216.98354958001261</v>
      </c>
      <c r="AX157" s="1">
        <v>906.58527791971323</v>
      </c>
      <c r="AY157" s="1">
        <v>1803.1185871397975</v>
      </c>
      <c r="AZ157" s="1">
        <v>1136.2890129784782</v>
      </c>
      <c r="BA157" s="1">
        <f t="shared" si="25"/>
        <v>9999</v>
      </c>
    </row>
    <row r="158" spans="1:53" x14ac:dyDescent="0.3">
      <c r="A158">
        <f t="shared" si="26"/>
        <v>2152</v>
      </c>
      <c r="B158" s="1"/>
      <c r="C158" s="1"/>
      <c r="D158" s="1"/>
      <c r="E158" s="1">
        <f>0.8*SUMPRODUCT(economy!B198:D198,economy!K198:M198)/SUM(economy!B198:D198)</f>
        <v>24043.531590885941</v>
      </c>
      <c r="F158" s="1"/>
      <c r="G158" s="1"/>
      <c r="H158" s="1"/>
      <c r="I158" s="1">
        <v>29036.014302460797</v>
      </c>
      <c r="J158" s="1"/>
      <c r="K158" s="1"/>
      <c r="L158" s="1"/>
      <c r="M158" s="1">
        <v>30277.588266380877</v>
      </c>
      <c r="N158" s="1">
        <f t="shared" si="18"/>
        <v>2152</v>
      </c>
      <c r="O158" s="1">
        <v>6006.2533060193473</v>
      </c>
      <c r="P158" s="1">
        <v>21018.073488772156</v>
      </c>
      <c r="Q158" s="1">
        <v>39180.659325827903</v>
      </c>
      <c r="R158" s="1">
        <v>31537.510927449235</v>
      </c>
      <c r="S158" s="1">
        <f t="shared" si="19"/>
        <v>2152</v>
      </c>
      <c r="T158" s="1">
        <v>5931.3730831215571</v>
      </c>
      <c r="U158" s="1">
        <v>20499.163036245391</v>
      </c>
      <c r="V158" s="1">
        <v>37888.475132124426</v>
      </c>
      <c r="W158" s="1">
        <v>32812.108259253509</v>
      </c>
      <c r="X158" s="1">
        <f t="shared" si="20"/>
        <v>2152</v>
      </c>
      <c r="Y158" s="1">
        <v>5828.3348133007639</v>
      </c>
      <c r="Z158" s="1">
        <v>19905.905040871032</v>
      </c>
      <c r="AA158" s="1">
        <v>36489.233258682216</v>
      </c>
      <c r="AB158" s="1">
        <v>34097.008160340862</v>
      </c>
      <c r="AC158" s="1">
        <f t="shared" si="21"/>
        <v>2152</v>
      </c>
      <c r="AD158" s="1">
        <v>-315.1725349030051</v>
      </c>
      <c r="AE158" s="1">
        <v>788.98579134888325</v>
      </c>
      <c r="AF158" s="1">
        <v>1134.4622847234648</v>
      </c>
      <c r="AG158" s="1">
        <v>528.46106027586529</v>
      </c>
      <c r="AH158" s="1">
        <v>-244.67252031403441</v>
      </c>
      <c r="AI158" s="1">
        <v>-569.640699243266</v>
      </c>
      <c r="AJ158" s="1">
        <v>465.67013778772503</v>
      </c>
      <c r="AK158" s="1">
        <v>873.3022922141821</v>
      </c>
      <c r="AL158" s="1">
        <f t="shared" si="22"/>
        <v>9999</v>
      </c>
      <c r="AM158" s="1">
        <v>-266.95861071411042</v>
      </c>
      <c r="AN158" s="1">
        <v>-672.11935716562596</v>
      </c>
      <c r="AO158" s="1">
        <v>-948.93396952691023</v>
      </c>
      <c r="AP158" s="1">
        <v>-1148.6771371545817</v>
      </c>
      <c r="AQ158" s="1">
        <f t="shared" si="23"/>
        <v>9999</v>
      </c>
      <c r="AR158" s="1">
        <v>-133.35632697960088</v>
      </c>
      <c r="AS158" s="1">
        <v>-183.19528528278758</v>
      </c>
      <c r="AT158" s="1">
        <v>-42.659554316241028</v>
      </c>
      <c r="AU158" s="1">
        <v>-610.81789685137608</v>
      </c>
      <c r="AV158" s="1">
        <f t="shared" si="24"/>
        <v>9999</v>
      </c>
      <c r="AW158" s="1">
        <v>171.76790255543276</v>
      </c>
      <c r="AX158" s="1">
        <v>767.31983293437816</v>
      </c>
      <c r="AY158" s="1">
        <v>1583.4053500550058</v>
      </c>
      <c r="AZ158" s="1">
        <v>929.24316991941737</v>
      </c>
      <c r="BA158" s="1">
        <f t="shared" si="25"/>
        <v>9999</v>
      </c>
    </row>
    <row r="159" spans="1:53" x14ac:dyDescent="0.3">
      <c r="A159">
        <f t="shared" si="26"/>
        <v>2153</v>
      </c>
      <c r="B159" s="1"/>
      <c r="C159" s="1"/>
      <c r="D159" s="1"/>
      <c r="E159" s="1">
        <f>0.8*SUMPRODUCT(economy!B199:D199,economy!K199:M199)/SUM(economy!B199:D199)</f>
        <v>24002.039730022429</v>
      </c>
      <c r="F159" s="1"/>
      <c r="G159" s="1"/>
      <c r="H159" s="1"/>
      <c r="I159" s="1">
        <v>28968.534932893261</v>
      </c>
      <c r="J159" s="1"/>
      <c r="K159" s="1"/>
      <c r="L159" s="1"/>
      <c r="M159" s="1">
        <v>30224.939672543896</v>
      </c>
      <c r="N159" s="1">
        <f t="shared" si="18"/>
        <v>2153</v>
      </c>
      <c r="O159" s="1">
        <v>5901.6910450252817</v>
      </c>
      <c r="P159" s="1">
        <v>20797.421709453727</v>
      </c>
      <c r="Q159" s="1">
        <v>39271.200677828332</v>
      </c>
      <c r="R159" s="1">
        <v>31500.937870659793</v>
      </c>
      <c r="S159" s="1">
        <f t="shared" si="19"/>
        <v>2153</v>
      </c>
      <c r="T159" s="1">
        <v>5832.2195219720279</v>
      </c>
      <c r="U159" s="1">
        <v>20292.854101390796</v>
      </c>
      <c r="V159" s="1">
        <v>37986.88673770726</v>
      </c>
      <c r="W159" s="1">
        <v>32792.873649703404</v>
      </c>
      <c r="X159" s="1">
        <f t="shared" si="20"/>
        <v>2153</v>
      </c>
      <c r="Y159" s="1">
        <v>5734.849779188813</v>
      </c>
      <c r="Z159" s="1">
        <v>19714.23101955227</v>
      </c>
      <c r="AA159" s="1">
        <v>36594.695198834212</v>
      </c>
      <c r="AB159" s="1">
        <v>34096.381740334495</v>
      </c>
      <c r="AC159" s="1">
        <f t="shared" si="21"/>
        <v>2153</v>
      </c>
      <c r="AD159" s="1">
        <v>295.68977372269433</v>
      </c>
      <c r="AE159" s="1">
        <v>-736.94357592954555</v>
      </c>
      <c r="AF159" s="1">
        <v>-1061.3141972027399</v>
      </c>
      <c r="AG159" s="1">
        <v>-503.36130347929412</v>
      </c>
      <c r="AH159" s="1">
        <v>227.73759489832415</v>
      </c>
      <c r="AI159" s="1">
        <v>557.05959015518329</v>
      </c>
      <c r="AJ159" s="1">
        <v>-775.17596786385559</v>
      </c>
      <c r="AK159" s="1">
        <v>-837.30430393574682</v>
      </c>
      <c r="AL159" s="1">
        <f t="shared" si="22"/>
        <v>9999</v>
      </c>
      <c r="AM159" s="1">
        <v>-244.03256452356251</v>
      </c>
      <c r="AN159" s="1">
        <v>-630.7051313028993</v>
      </c>
      <c r="AO159" s="1">
        <v>-908.78505235654973</v>
      </c>
      <c r="AP159" s="1">
        <v>-1043.173743857938</v>
      </c>
      <c r="AQ159" s="1">
        <f t="shared" si="23"/>
        <v>9999</v>
      </c>
      <c r="AR159" s="1">
        <v>-142.87297913731607</v>
      </c>
      <c r="AS159" s="1">
        <v>-222.59510896218634</v>
      </c>
      <c r="AT159" s="1">
        <v>-119.31979804461221</v>
      </c>
      <c r="AU159" s="1">
        <v>-652.93402738019006</v>
      </c>
      <c r="AV159" s="1">
        <f t="shared" si="24"/>
        <v>9999</v>
      </c>
      <c r="AW159" s="1">
        <v>132.81258105191662</v>
      </c>
      <c r="AX159" s="1">
        <v>645.75056766040143</v>
      </c>
      <c r="AY159" s="1">
        <v>1388.5098177182545</v>
      </c>
      <c r="AZ159" s="1">
        <v>749.07864821360806</v>
      </c>
      <c r="BA159" s="1">
        <f t="shared" si="25"/>
        <v>9999</v>
      </c>
    </row>
    <row r="160" spans="1:53" x14ac:dyDescent="0.3">
      <c r="A160">
        <f t="shared" si="26"/>
        <v>2154</v>
      </c>
      <c r="B160" s="1"/>
      <c r="C160" s="1"/>
      <c r="D160" s="1"/>
      <c r="E160" s="1">
        <f>0.8*SUMPRODUCT(economy!B200:D200,economy!K200:M200)/SUM(economy!B200:D200)</f>
        <v>23958.346476164261</v>
      </c>
      <c r="F160" s="1"/>
      <c r="G160" s="1"/>
      <c r="H160" s="1"/>
      <c r="I160" s="1">
        <v>28898.418875632273</v>
      </c>
      <c r="J160" s="1"/>
      <c r="K160" s="1"/>
      <c r="L160" s="1"/>
      <c r="M160" s="1">
        <v>30169.500692856949</v>
      </c>
      <c r="N160" s="1">
        <f t="shared" si="18"/>
        <v>2154</v>
      </c>
      <c r="O160" s="1">
        <v>5798.3276965249825</v>
      </c>
      <c r="P160" s="1">
        <v>20577.107223477251</v>
      </c>
      <c r="Q160" s="1">
        <v>39358.931726321833</v>
      </c>
      <c r="R160" s="1">
        <v>31461.435657303806</v>
      </c>
      <c r="S160" s="1">
        <f t="shared" si="19"/>
        <v>2154</v>
      </c>
      <c r="T160" s="1">
        <v>5734.1273714163217</v>
      </c>
      <c r="U160" s="1">
        <v>20086.684639479408</v>
      </c>
      <c r="V160" s="1">
        <v>38082.584716008103</v>
      </c>
      <c r="W160" s="1">
        <v>32770.588785</v>
      </c>
      <c r="X160" s="1">
        <f t="shared" si="20"/>
        <v>2154</v>
      </c>
      <c r="Y160" s="1">
        <v>5642.2941163515616</v>
      </c>
      <c r="Z160" s="1">
        <v>19522.517428044874</v>
      </c>
      <c r="AA160" s="1">
        <v>36697.560320994882</v>
      </c>
      <c r="AB160" s="1">
        <v>34092.604583097949</v>
      </c>
      <c r="AC160" s="1">
        <f t="shared" si="21"/>
        <v>2154</v>
      </c>
      <c r="AD160" s="1">
        <v>-275.40527379018471</v>
      </c>
      <c r="AE160" s="1">
        <v>682.11572241622434</v>
      </c>
      <c r="AF160" s="1">
        <v>984.45152029283349</v>
      </c>
      <c r="AG160" s="1">
        <v>476.32289123099486</v>
      </c>
      <c r="AH160" s="1">
        <v>-216.41301930895764</v>
      </c>
      <c r="AI160" s="1">
        <v>-511.04227164187688</v>
      </c>
      <c r="AJ160" s="1">
        <v>711.32127451991232</v>
      </c>
      <c r="AK160" s="1">
        <v>788.4875446827383</v>
      </c>
      <c r="AL160" s="1">
        <f t="shared" si="22"/>
        <v>9999</v>
      </c>
      <c r="AM160" s="1">
        <v>-215.96737451454027</v>
      </c>
      <c r="AN160" s="1">
        <v>-579.6495055342175</v>
      </c>
      <c r="AO160" s="1">
        <v>-852.61945211685065</v>
      </c>
      <c r="AP160" s="1">
        <v>-905.75720854733186</v>
      </c>
      <c r="AQ160" s="1">
        <f t="shared" si="23"/>
        <v>9999</v>
      </c>
      <c r="AR160" s="1">
        <v>-147.70094514074523</v>
      </c>
      <c r="AS160" s="1">
        <v>-248.09807796152526</v>
      </c>
      <c r="AT160" s="1">
        <v>-173.77628780126906</v>
      </c>
      <c r="AU160" s="1">
        <v>-673.53860403542444</v>
      </c>
      <c r="AV160" s="1">
        <f t="shared" si="24"/>
        <v>9999</v>
      </c>
      <c r="AW160" s="1">
        <v>99.714357972154502</v>
      </c>
      <c r="AX160" s="1">
        <v>540.92414765752153</v>
      </c>
      <c r="AY160" s="1">
        <v>1217.7486316260058</v>
      </c>
      <c r="AZ160" s="1">
        <v>594.82030007460787</v>
      </c>
      <c r="BA160" s="1">
        <f t="shared" si="25"/>
        <v>9999</v>
      </c>
    </row>
    <row r="161" spans="1:53" x14ac:dyDescent="0.3">
      <c r="A161">
        <f t="shared" si="26"/>
        <v>2155</v>
      </c>
      <c r="B161" s="1"/>
      <c r="C161" s="1"/>
      <c r="D161" s="1"/>
      <c r="E161" s="1">
        <f>0.8*SUMPRODUCT(economy!B201:D201,economy!K201:M201)/SUM(economy!B201:D201)</f>
        <v>23912.500487356574</v>
      </c>
      <c r="F161" s="1"/>
      <c r="G161" s="1"/>
      <c r="H161" s="1"/>
      <c r="I161" s="1">
        <v>28825.732099166988</v>
      </c>
      <c r="J161" s="1"/>
      <c r="K161" s="1"/>
      <c r="L161" s="1"/>
      <c r="M161" s="1">
        <v>30111.333570737574</v>
      </c>
      <c r="N161" s="1">
        <f t="shared" si="18"/>
        <v>2155</v>
      </c>
      <c r="O161" s="1">
        <v>5696.1723705507275</v>
      </c>
      <c r="P161" s="1">
        <v>20357.200940337971</v>
      </c>
      <c r="Q161" s="1">
        <v>39443.886925985193</v>
      </c>
      <c r="R161" s="1">
        <v>31419.062308213852</v>
      </c>
      <c r="S161" s="1">
        <f t="shared" si="19"/>
        <v>2155</v>
      </c>
      <c r="T161" s="1">
        <v>5637.1068859100324</v>
      </c>
      <c r="U161" s="1">
        <v>19880.723267918984</v>
      </c>
      <c r="V161" s="1">
        <v>38175.598185480725</v>
      </c>
      <c r="W161" s="1">
        <v>32745.306975362688</v>
      </c>
      <c r="X161" s="1">
        <f t="shared" si="20"/>
        <v>2155</v>
      </c>
      <c r="Y161" s="1">
        <v>5550.6789213773618</v>
      </c>
      <c r="Z161" s="1">
        <v>19330.830059876629</v>
      </c>
      <c r="AA161" s="1">
        <v>36797.852550865027</v>
      </c>
      <c r="AB161" s="1">
        <v>34085.724820169104</v>
      </c>
      <c r="AC161" s="1">
        <f t="shared" si="21"/>
        <v>2155</v>
      </c>
      <c r="AD161" s="1">
        <v>254.38411451111782</v>
      </c>
      <c r="AE161" s="1">
        <v>-624.75665636030419</v>
      </c>
      <c r="AF161" s="1">
        <v>-900.38224997551026</v>
      </c>
      <c r="AG161" s="1">
        <v>-447.45926746926023</v>
      </c>
      <c r="AH161" s="1">
        <v>200.45616363697977</v>
      </c>
      <c r="AI161" s="1">
        <v>476.71764413851224</v>
      </c>
      <c r="AJ161" s="1">
        <v>-662.15020966177099</v>
      </c>
      <c r="AK161" s="1">
        <v>-738.20467395364028</v>
      </c>
      <c r="AL161" s="1">
        <f t="shared" si="22"/>
        <v>9999</v>
      </c>
      <c r="AM161" s="1">
        <v>-180.8369991831986</v>
      </c>
      <c r="AN161" s="1">
        <v>-520.40343475372833</v>
      </c>
      <c r="AO161" s="1">
        <v>-782.99666189214167</v>
      </c>
      <c r="AP161" s="1">
        <v>-692.41618740296633</v>
      </c>
      <c r="AQ161" s="1">
        <f t="shared" si="23"/>
        <v>9999</v>
      </c>
      <c r="AR161" s="1">
        <v>-148.38998671211064</v>
      </c>
      <c r="AS161" s="1">
        <v>-261.15404565283666</v>
      </c>
      <c r="AT161" s="1">
        <v>-207.67991582077346</v>
      </c>
      <c r="AU161" s="1">
        <v>-674.5668072990054</v>
      </c>
      <c r="AV161" s="1">
        <f t="shared" si="24"/>
        <v>9999</v>
      </c>
      <c r="AW161" s="1">
        <v>72.061537402528003</v>
      </c>
      <c r="AX161" s="1">
        <v>451.84372998789644</v>
      </c>
      <c r="AY161" s="1">
        <v>1070.3176558779874</v>
      </c>
      <c r="AZ161" s="1">
        <v>465.36666550256541</v>
      </c>
      <c r="BA161" s="1">
        <f t="shared" si="25"/>
        <v>9999</v>
      </c>
    </row>
    <row r="162" spans="1:53" x14ac:dyDescent="0.3">
      <c r="A162">
        <f t="shared" si="26"/>
        <v>2156</v>
      </c>
      <c r="B162" s="1"/>
      <c r="C162" s="1"/>
      <c r="D162" s="1"/>
      <c r="E162" s="1">
        <f>0.8*SUMPRODUCT(economy!B202:D202,economy!K202:M202)/SUM(economy!B202:D202)</f>
        <v>23864.550324070256</v>
      </c>
      <c r="F162" s="1"/>
      <c r="G162" s="1"/>
      <c r="H162" s="1"/>
      <c r="I162" s="1">
        <v>28750.540265188338</v>
      </c>
      <c r="J162" s="1"/>
      <c r="K162" s="1"/>
      <c r="L162" s="1"/>
      <c r="M162" s="1">
        <v>30050.50041821702</v>
      </c>
      <c r="N162" s="1">
        <f t="shared" si="18"/>
        <v>2156</v>
      </c>
      <c r="O162" s="1">
        <v>5595.2331058565769</v>
      </c>
      <c r="P162" s="1">
        <v>20137.771483047309</v>
      </c>
      <c r="Q162" s="1">
        <v>39526.101042899405</v>
      </c>
      <c r="R162" s="1">
        <v>31373.875883442968</v>
      </c>
      <c r="S162" s="1">
        <f t="shared" si="19"/>
        <v>2156</v>
      </c>
      <c r="T162" s="1">
        <v>5541.1673293128388</v>
      </c>
      <c r="U162" s="1">
        <v>19675.036562211841</v>
      </c>
      <c r="V162" s="1">
        <v>38265.956658205025</v>
      </c>
      <c r="W162" s="1">
        <v>32717.081733719908</v>
      </c>
      <c r="X162" s="1">
        <f t="shared" si="20"/>
        <v>2156</v>
      </c>
      <c r="Y162" s="1">
        <v>5460.0143839891025</v>
      </c>
      <c r="Z162" s="1">
        <v>19139.232905933837</v>
      </c>
      <c r="AA162" s="1">
        <v>36895.59627178443</v>
      </c>
      <c r="AB162" s="1">
        <v>34075.790939649822</v>
      </c>
      <c r="AC162" s="1">
        <f t="shared" si="21"/>
        <v>2156</v>
      </c>
      <c r="AD162" s="1">
        <v>-232.83798130523573</v>
      </c>
      <c r="AE162" s="1">
        <v>565.46246948684893</v>
      </c>
      <c r="AF162" s="1">
        <v>812.01442571584414</v>
      </c>
      <c r="AG162" s="1">
        <v>417.01978899245171</v>
      </c>
      <c r="AH162" s="1">
        <v>-185.47495994467056</v>
      </c>
      <c r="AI162" s="1">
        <v>-431.68817314858893</v>
      </c>
      <c r="AJ162" s="1">
        <v>595.8085725355603</v>
      </c>
      <c r="AK162" s="1">
        <v>681.40845231478454</v>
      </c>
      <c r="AL162" s="1">
        <f t="shared" si="22"/>
        <v>9999</v>
      </c>
      <c r="AM162" s="1">
        <v>-126.13258290239787</v>
      </c>
      <c r="AN162" s="1">
        <v>-454.10560143721256</v>
      </c>
      <c r="AO162" s="1">
        <v>-702.5376636617126</v>
      </c>
      <c r="AP162" s="1">
        <v>231.58055814865367</v>
      </c>
      <c r="AQ162" s="1">
        <f t="shared" si="23"/>
        <v>9999</v>
      </c>
      <c r="AR162" s="1">
        <v>-145.48003194923285</v>
      </c>
      <c r="AS162" s="1">
        <v>-263.20051249221569</v>
      </c>
      <c r="AT162" s="1">
        <v>-222.73484029049118</v>
      </c>
      <c r="AU162" s="1">
        <v>-658.02098313992713</v>
      </c>
      <c r="AV162" s="1">
        <f t="shared" si="24"/>
        <v>9999</v>
      </c>
      <c r="AW162" s="1">
        <v>49.437896322063359</v>
      </c>
      <c r="AX162" s="1">
        <v>377.4807755931173</v>
      </c>
      <c r="AY162" s="1">
        <v>945.30706844274164</v>
      </c>
      <c r="AZ162" s="1">
        <v>359.50703962321825</v>
      </c>
      <c r="BA162" s="1">
        <f t="shared" si="25"/>
        <v>9999</v>
      </c>
    </row>
    <row r="163" spans="1:53" x14ac:dyDescent="0.3">
      <c r="A163">
        <f t="shared" si="26"/>
        <v>2157</v>
      </c>
      <c r="B163" s="1"/>
      <c r="C163" s="1"/>
      <c r="D163" s="1"/>
      <c r="E163" s="1">
        <f>0.8*SUMPRODUCT(economy!B203:D203,economy!K203:M203)/SUM(economy!B203:D203)</f>
        <v>23814.544410070561</v>
      </c>
      <c r="F163" s="1"/>
      <c r="G163" s="1"/>
      <c r="H163" s="1"/>
      <c r="I163" s="1">
        <v>28672.908679156149</v>
      </c>
      <c r="J163" s="1"/>
      <c r="K163" s="1"/>
      <c r="L163" s="1"/>
      <c r="M163" s="1">
        <v>29987.063165585805</v>
      </c>
      <c r="N163" s="1">
        <f t="shared" si="18"/>
        <v>2157</v>
      </c>
      <c r="O163" s="1">
        <v>5495.5169012070774</v>
      </c>
      <c r="P163" s="1">
        <v>19918.885205193019</v>
      </c>
      <c r="Q163" s="1">
        <v>39605.60911636884</v>
      </c>
      <c r="R163" s="1">
        <v>31325.934431641908</v>
      </c>
      <c r="S163" s="1">
        <f t="shared" si="19"/>
        <v>2157</v>
      </c>
      <c r="T163" s="1">
        <v>5446.3170015133364</v>
      </c>
      <c r="U163" s="1">
        <v>19469.689066342653</v>
      </c>
      <c r="V163" s="1">
        <v>38353.690004612035</v>
      </c>
      <c r="W163" s="1">
        <v>32685.966725497783</v>
      </c>
      <c r="X163" s="1">
        <f t="shared" si="20"/>
        <v>2157</v>
      </c>
      <c r="Y163" s="1">
        <v>5370.3098093462831</v>
      </c>
      <c r="Z163" s="1">
        <v>18947.788159106909</v>
      </c>
      <c r="AA163" s="1">
        <v>36990.816292662341</v>
      </c>
      <c r="AB163" s="1">
        <v>34062.851737102414</v>
      </c>
      <c r="AC163" s="1">
        <f t="shared" si="21"/>
        <v>2157</v>
      </c>
      <c r="AD163" s="1">
        <v>210.9274385815512</v>
      </c>
      <c r="AE163" s="1">
        <v>-504.74825594068398</v>
      </c>
      <c r="AF163" s="1">
        <v>-719.08868238459479</v>
      </c>
      <c r="AG163" s="1">
        <v>-385.15060727643703</v>
      </c>
      <c r="AH163" s="1">
        <v>168.85507822121176</v>
      </c>
      <c r="AI163" s="1">
        <v>388.56815608421016</v>
      </c>
      <c r="AJ163" s="1">
        <v>-530.54681834879602</v>
      </c>
      <c r="AK163" s="1">
        <v>-621.56172158495235</v>
      </c>
      <c r="AL163" s="1">
        <f t="shared" si="22"/>
        <v>9999</v>
      </c>
      <c r="AM163" s="1">
        <v>127.41421684466061</v>
      </c>
      <c r="AN163" s="1">
        <v>-381.17278233701472</v>
      </c>
      <c r="AO163" s="1">
        <v>-613.92288100433268</v>
      </c>
      <c r="AP163" s="1">
        <v>-578.67646033185474</v>
      </c>
      <c r="AQ163" s="1">
        <f t="shared" si="23"/>
        <v>9999</v>
      </c>
      <c r="AR163" s="1">
        <v>-139.49804956565006</v>
      </c>
      <c r="AS163" s="1">
        <v>-255.6482399765182</v>
      </c>
      <c r="AT163" s="1">
        <v>-220.67084670077716</v>
      </c>
      <c r="AU163" s="1">
        <v>-625.95135292144494</v>
      </c>
      <c r="AV163" s="1">
        <f t="shared" si="24"/>
        <v>9999</v>
      </c>
      <c r="AW163" s="1">
        <v>31.426547247244358</v>
      </c>
      <c r="AX163" s="1">
        <v>316.78697819555094</v>
      </c>
      <c r="AY163" s="1">
        <v>841.71783925941497</v>
      </c>
      <c r="AZ163" s="1">
        <v>275.93988260613594</v>
      </c>
      <c r="BA163" s="1">
        <f t="shared" si="25"/>
        <v>9999</v>
      </c>
    </row>
    <row r="164" spans="1:53" x14ac:dyDescent="0.3">
      <c r="A164">
        <f t="shared" si="26"/>
        <v>2158</v>
      </c>
      <c r="B164" s="1"/>
      <c r="C164" s="1"/>
      <c r="D164" s="1"/>
      <c r="E164" s="1">
        <f>0.8*SUMPRODUCT(economy!B204:D204,economy!K204:M204)/SUM(economy!B204:D204)</f>
        <v>23762.530994878027</v>
      </c>
      <c r="F164" s="1"/>
      <c r="G164" s="1"/>
      <c r="H164" s="1"/>
      <c r="I164" s="1">
        <v>28592.90224315392</v>
      </c>
      <c r="J164" s="1"/>
      <c r="K164" s="1"/>
      <c r="L164" s="1"/>
      <c r="M164" s="1">
        <v>29921.083513105303</v>
      </c>
      <c r="N164" s="1">
        <f t="shared" si="18"/>
        <v>2158</v>
      </c>
      <c r="O164" s="1">
        <v>5397.0297467190276</v>
      </c>
      <c r="P164" s="1">
        <v>19700.606210134803</v>
      </c>
      <c r="Q164" s="1">
        <v>39682.446421822526</v>
      </c>
      <c r="R164" s="1">
        <v>31275.295941270062</v>
      </c>
      <c r="S164" s="1">
        <f t="shared" si="19"/>
        <v>2158</v>
      </c>
      <c r="T164" s="1">
        <v>5352.5632651911064</v>
      </c>
      <c r="U164" s="1">
        <v>19264.743305210388</v>
      </c>
      <c r="V164" s="1">
        <v>38438.828419071331</v>
      </c>
      <c r="W164" s="1">
        <v>32652.015720002513</v>
      </c>
      <c r="X164" s="1">
        <f t="shared" si="20"/>
        <v>2158</v>
      </c>
      <c r="Y164" s="1">
        <v>5281.5736405475745</v>
      </c>
      <c r="Z164" s="1">
        <v>18756.556220861487</v>
      </c>
      <c r="AA164" s="1">
        <v>37083.537816570839</v>
      </c>
      <c r="AB164" s="1">
        <v>34046.956267795518</v>
      </c>
      <c r="AC164" s="1">
        <f t="shared" si="21"/>
        <v>2158</v>
      </c>
      <c r="AD164" s="1">
        <v>-188.8147405306751</v>
      </c>
      <c r="AE164" s="1">
        <v>443.12348520628194</v>
      </c>
      <c r="AF164" s="1">
        <v>623.04811398810557</v>
      </c>
      <c r="AG164" s="1">
        <v>352.06288391356759</v>
      </c>
      <c r="AH164" s="1">
        <v>-152.21025280668204</v>
      </c>
      <c r="AI164" s="1">
        <v>-341.53049070748961</v>
      </c>
      <c r="AJ164" s="1">
        <v>457.89824791543418</v>
      </c>
      <c r="AK164" s="1">
        <v>557.66780868126136</v>
      </c>
      <c r="AL164" s="1">
        <f t="shared" si="22"/>
        <v>9999</v>
      </c>
      <c r="AM164" s="1">
        <v>-112.63015253295748</v>
      </c>
      <c r="AN164" s="1">
        <v>-299.67761277158399</v>
      </c>
      <c r="AO164" s="1">
        <v>-519.89594944487237</v>
      </c>
      <c r="AP164" s="1">
        <v>257.60100235077306</v>
      </c>
      <c r="AQ164" s="1">
        <f t="shared" si="23"/>
        <v>9999</v>
      </c>
      <c r="AR164" s="1">
        <v>-130.95538032037368</v>
      </c>
      <c r="AS164" s="1">
        <v>-239.86641741836203</v>
      </c>
      <c r="AT164" s="1">
        <v>-203.21293487676684</v>
      </c>
      <c r="AU164" s="1">
        <v>-580.43605894128621</v>
      </c>
      <c r="AV164" s="1">
        <f t="shared" si="24"/>
        <v>9999</v>
      </c>
      <c r="AW164" s="1">
        <v>17.613702634899532</v>
      </c>
      <c r="AX164" s="1">
        <v>268.70622953626639</v>
      </c>
      <c r="AY164" s="1">
        <v>758.4794810209703</v>
      </c>
      <c r="AZ164" s="1">
        <v>213.29253810013677</v>
      </c>
      <c r="BA164" s="1">
        <f t="shared" si="25"/>
        <v>9999</v>
      </c>
    </row>
    <row r="165" spans="1:53" x14ac:dyDescent="0.3">
      <c r="A165">
        <f t="shared" si="26"/>
        <v>2159</v>
      </c>
      <c r="B165" s="1"/>
      <c r="C165" s="1"/>
      <c r="D165" s="1"/>
      <c r="E165" s="1">
        <f>0.8*SUMPRODUCT(economy!B205:D205,economy!K205:M205)/SUM(economy!B205:D205)</f>
        <v>23708.558117818087</v>
      </c>
      <c r="F165" s="1"/>
      <c r="G165" s="1"/>
      <c r="H165" s="1"/>
      <c r="I165" s="1">
        <v>28510.585411015283</v>
      </c>
      <c r="J165" s="1"/>
      <c r="K165" s="1"/>
      <c r="L165" s="1"/>
      <c r="M165" s="1">
        <v>29852.622884779634</v>
      </c>
      <c r="N165" s="1">
        <f t="shared" si="18"/>
        <v>2159</v>
      </c>
      <c r="O165" s="1">
        <v>5299.7766552019084</v>
      </c>
      <c r="P165" s="1">
        <v>19482.996372210499</v>
      </c>
      <c r="Q165" s="1">
        <v>39756.648434811425</v>
      </c>
      <c r="R165" s="1">
        <v>31222.018293643938</v>
      </c>
      <c r="S165" s="1">
        <f t="shared" si="19"/>
        <v>2159</v>
      </c>
      <c r="T165" s="1">
        <v>5259.9125726665352</v>
      </c>
      <c r="U165" s="1">
        <v>19060.259798997176</v>
      </c>
      <c r="V165" s="1">
        <v>38521.402386360984</v>
      </c>
      <c r="W165" s="1">
        <v>32615.282543408648</v>
      </c>
      <c r="X165" s="1">
        <f t="shared" si="20"/>
        <v>2159</v>
      </c>
      <c r="Y165" s="1">
        <v>5193.8134812897206</v>
      </c>
      <c r="Z165" s="1">
        <v>18565.595709644531</v>
      </c>
      <c r="AA165" s="1">
        <v>37173.786410021377</v>
      </c>
      <c r="AB165" s="1">
        <v>34028.153800318978</v>
      </c>
      <c r="AC165" s="1">
        <f t="shared" si="21"/>
        <v>2159</v>
      </c>
      <c r="AD165" s="1">
        <v>166.66374226074899</v>
      </c>
      <c r="AE165" s="1">
        <v>-381.13907182589463</v>
      </c>
      <c r="AF165" s="1">
        <v>-524.59099474868026</v>
      </c>
      <c r="AG165" s="1">
        <v>-317.93548369915862</v>
      </c>
      <c r="AH165" s="1">
        <v>134.94500478700311</v>
      </c>
      <c r="AI165" s="1">
        <v>294.4404351668839</v>
      </c>
      <c r="AJ165" s="1">
        <v>-383.77470563658068</v>
      </c>
      <c r="AK165" s="1">
        <v>-491.17088736011215</v>
      </c>
      <c r="AL165" s="1">
        <f t="shared" si="22"/>
        <v>9999</v>
      </c>
      <c r="AM165" s="1">
        <v>104.11316949728851</v>
      </c>
      <c r="AN165" s="1">
        <v>-190.23033649282127</v>
      </c>
      <c r="AO165" s="1">
        <v>-423.27714807554918</v>
      </c>
      <c r="AP165" s="1">
        <v>-280.57429641049725</v>
      </c>
      <c r="AQ165" s="1">
        <f t="shared" si="23"/>
        <v>9999</v>
      </c>
      <c r="AR165" s="1">
        <v>-120.3454798674514</v>
      </c>
      <c r="AS165" s="1">
        <v>-217.16679517125357</v>
      </c>
      <c r="AT165" s="1">
        <v>-172.04748580530648</v>
      </c>
      <c r="AU165" s="1">
        <v>-523.55966672494037</v>
      </c>
      <c r="AV165" s="1">
        <f t="shared" si="24"/>
        <v>9999</v>
      </c>
      <c r="AW165" s="1">
        <v>7.5923324349331196</v>
      </c>
      <c r="AX165" s="1">
        <v>232.18655684029147</v>
      </c>
      <c r="AY165" s="1">
        <v>694.46895710092144</v>
      </c>
      <c r="AZ165" s="1">
        <v>170.14227143019301</v>
      </c>
      <c r="BA165" s="1">
        <f t="shared" si="25"/>
        <v>9999</v>
      </c>
    </row>
    <row r="166" spans="1:53" x14ac:dyDescent="0.3">
      <c r="A166">
        <f t="shared" si="26"/>
        <v>2160</v>
      </c>
      <c r="B166" s="1"/>
      <c r="C166" s="1"/>
      <c r="D166" s="1"/>
      <c r="E166" s="1">
        <f>0.8*SUMPRODUCT(economy!B206:D206,economy!K206:M206)/SUM(economy!B206:D206)</f>
        <v>23652.673573651478</v>
      </c>
      <c r="F166" s="1"/>
      <c r="G166" s="1"/>
      <c r="H166" s="1"/>
      <c r="I166" s="1">
        <v>28426.022145701532</v>
      </c>
      <c r="J166" s="1"/>
      <c r="K166" s="1"/>
      <c r="L166" s="1"/>
      <c r="M166" s="1">
        <v>29781.742384177527</v>
      </c>
      <c r="N166" s="1">
        <f t="shared" si="18"/>
        <v>2160</v>
      </c>
      <c r="O166" s="1">
        <v>5203.7616934454081</v>
      </c>
      <c r="P166" s="1">
        <v>19266.115359830383</v>
      </c>
      <c r="Q166" s="1">
        <v>39828.250796113411</v>
      </c>
      <c r="R166" s="1">
        <v>31166.159217822373</v>
      </c>
      <c r="S166" s="1">
        <f t="shared" si="19"/>
        <v>2160</v>
      </c>
      <c r="T166" s="1">
        <v>5168.3704927914014</v>
      </c>
      <c r="U166" s="1">
        <v>18856.297079367945</v>
      </c>
      <c r="V166" s="1">
        <v>38601.442649034034</v>
      </c>
      <c r="W166" s="1">
        <v>32575.821033361452</v>
      </c>
      <c r="X166" s="1">
        <f t="shared" si="20"/>
        <v>2160</v>
      </c>
      <c r="Y166" s="1">
        <v>5107.0361186405244</v>
      </c>
      <c r="Z166" s="1">
        <v>18374.963471034946</v>
      </c>
      <c r="AA166" s="1">
        <v>37261.587972943336</v>
      </c>
      <c r="AB166" s="1">
        <v>34006.493771583278</v>
      </c>
      <c r="AC166" s="1">
        <f t="shared" si="21"/>
        <v>2160</v>
      </c>
      <c r="AD166" s="1">
        <v>-144.63970043132269</v>
      </c>
      <c r="AE166" s="1">
        <v>319.36987847755358</v>
      </c>
      <c r="AF166" s="1">
        <v>425.03841376123478</v>
      </c>
      <c r="AG166" s="1">
        <v>282.93026449128439</v>
      </c>
      <c r="AH166" s="1">
        <v>-117.62348594337612</v>
      </c>
      <c r="AI166" s="1">
        <v>-246.10425029123775</v>
      </c>
      <c r="AJ166" s="1">
        <v>306.61678643186366</v>
      </c>
      <c r="AK166" s="1">
        <v>422.27613953695572</v>
      </c>
      <c r="AL166" s="1">
        <f t="shared" si="22"/>
        <v>9999</v>
      </c>
      <c r="AM166" s="1">
        <v>-91.02608667016878</v>
      </c>
      <c r="AN166" s="1">
        <v>183.1686555518317</v>
      </c>
      <c r="AO166" s="1">
        <v>-327.09385953150922</v>
      </c>
      <c r="AP166" s="1">
        <v>213.80181782427306</v>
      </c>
      <c r="AQ166" s="1">
        <f t="shared" si="23"/>
        <v>9999</v>
      </c>
      <c r="AR166" s="1">
        <v>-108.14194968487283</v>
      </c>
      <c r="AS166" s="1">
        <v>-188.78596354009153</v>
      </c>
      <c r="AT166" s="1">
        <v>-128.78434508748859</v>
      </c>
      <c r="AU166" s="1">
        <v>-457.38849577476384</v>
      </c>
      <c r="AV166" s="1">
        <f t="shared" si="24"/>
        <v>9999</v>
      </c>
      <c r="AW166" s="1">
        <v>0.96571735946018922</v>
      </c>
      <c r="AX166" s="1">
        <v>206.19198097757464</v>
      </c>
      <c r="AY166" s="1">
        <v>648.53062080371876</v>
      </c>
      <c r="AZ166" s="1">
        <v>145.03868344759002</v>
      </c>
      <c r="BA166" s="1">
        <f t="shared" si="25"/>
        <v>9999</v>
      </c>
    </row>
    <row r="167" spans="1:53" x14ac:dyDescent="0.3">
      <c r="A167">
        <f t="shared" si="26"/>
        <v>2161</v>
      </c>
      <c r="B167" s="1"/>
      <c r="C167" s="1"/>
      <c r="D167" s="1"/>
      <c r="E167" s="1">
        <f>0.8*SUMPRODUCT(economy!B207:D207,economy!K207:M207)/SUM(economy!B207:D207)</f>
        <v>23594.924879775856</v>
      </c>
      <c r="F167" s="1"/>
      <c r="G167" s="1"/>
      <c r="H167" s="1"/>
      <c r="I167" s="1">
        <v>28339.275878906054</v>
      </c>
      <c r="J167" s="1"/>
      <c r="K167" s="1"/>
      <c r="L167" s="1"/>
      <c r="M167" s="1">
        <v>29708.502752290777</v>
      </c>
      <c r="N167" s="1">
        <f t="shared" si="18"/>
        <v>2161</v>
      </c>
      <c r="O167" s="1">
        <v>5108.9880134049008</v>
      </c>
      <c r="P167" s="1">
        <v>19050.020660338188</v>
      </c>
      <c r="Q167" s="1">
        <v>39897.289277955118</v>
      </c>
      <c r="R167" s="1">
        <v>31107.776247325168</v>
      </c>
      <c r="S167" s="1">
        <f t="shared" si="19"/>
        <v>2161</v>
      </c>
      <c r="T167" s="1">
        <v>5077.9417378351291</v>
      </c>
      <c r="U167" s="1">
        <v>18652.911707395851</v>
      </c>
      <c r="V167" s="1">
        <v>38678.980175695717</v>
      </c>
      <c r="W167" s="1">
        <v>32533.684995198535</v>
      </c>
      <c r="X167" s="1">
        <f t="shared" si="20"/>
        <v>2161</v>
      </c>
      <c r="Y167" s="1">
        <v>5021.2475458853005</v>
      </c>
      <c r="Z167" s="1">
        <v>18184.714589549483</v>
      </c>
      <c r="AA167" s="1">
        <v>37346.968709380933</v>
      </c>
      <c r="AB167" s="1">
        <v>33982.025743216771</v>
      </c>
      <c r="AC167" s="1">
        <f t="shared" si="21"/>
        <v>2161</v>
      </c>
      <c r="AD167" s="1">
        <v>122.89473669670843</v>
      </c>
      <c r="AE167" s="1">
        <v>-258.39579878992015</v>
      </c>
      <c r="AF167" s="1">
        <v>-325.59958029290976</v>
      </c>
      <c r="AG167" s="1">
        <v>-247.23451603391769</v>
      </c>
      <c r="AH167" s="1">
        <v>100.19990337835478</v>
      </c>
      <c r="AI167" s="1">
        <v>198.05766664866024</v>
      </c>
      <c r="AJ167" s="1">
        <v>-229.19029498082926</v>
      </c>
      <c r="AK167" s="1">
        <v>-351.9723102057273</v>
      </c>
      <c r="AL167" s="1">
        <f t="shared" si="22"/>
        <v>9999</v>
      </c>
      <c r="AM167" s="1">
        <v>79.383720332525513</v>
      </c>
      <c r="AN167" s="1">
        <v>-138.98663351335142</v>
      </c>
      <c r="AO167" s="1">
        <v>-233.93240929136951</v>
      </c>
      <c r="AP167" s="1">
        <v>-213.08286018178532</v>
      </c>
      <c r="AQ167" s="1">
        <f t="shared" si="23"/>
        <v>9999</v>
      </c>
      <c r="AR167" s="1">
        <v>-94.796586609435153</v>
      </c>
      <c r="AS167" s="1">
        <v>-155.86474897833554</v>
      </c>
      <c r="AT167" s="1">
        <v>-74.914378653369738</v>
      </c>
      <c r="AU167" s="1">
        <v>-383.93987351343196</v>
      </c>
      <c r="AV167" s="1">
        <f t="shared" si="24"/>
        <v>9999</v>
      </c>
      <c r="AW167" s="1">
        <v>-2.649088751841993</v>
      </c>
      <c r="AX167" s="1">
        <v>189.71424845978896</v>
      </c>
      <c r="AY167" s="1">
        <v>619.49703344287707</v>
      </c>
      <c r="AZ167" s="1">
        <v>136.52758863968492</v>
      </c>
      <c r="BA167" s="1">
        <f t="shared" si="25"/>
        <v>9999</v>
      </c>
    </row>
    <row r="168" spans="1:53" x14ac:dyDescent="0.3">
      <c r="A168">
        <f t="shared" si="26"/>
        <v>2162</v>
      </c>
      <c r="B168" s="1"/>
      <c r="C168" s="1"/>
      <c r="D168" s="1"/>
      <c r="E168" s="1">
        <f>0.8*SUMPRODUCT(economy!B208:D208,economy!K208:M208)/SUM(economy!B208:D208)</f>
        <v>23535.359244986095</v>
      </c>
      <c r="F168" s="1"/>
      <c r="G168" s="1"/>
      <c r="H168" s="1"/>
      <c r="I168" s="1">
        <v>28250.409472859021</v>
      </c>
      <c r="J168" s="1"/>
      <c r="K168" s="1"/>
      <c r="L168" s="1"/>
      <c r="M168" s="1">
        <v>29632.964327412741</v>
      </c>
      <c r="N168" s="1">
        <f t="shared" si="18"/>
        <v>2162</v>
      </c>
      <c r="O168" s="1">
        <v>5015.4578832387369</v>
      </c>
      <c r="P168" s="1">
        <v>18834.767606521193</v>
      </c>
      <c r="Q168" s="1">
        <v>39963.799751355073</v>
      </c>
      <c r="R168" s="1">
        <v>31046.926678677741</v>
      </c>
      <c r="S168" s="1">
        <f t="shared" si="19"/>
        <v>2162</v>
      </c>
      <c r="T168" s="1">
        <v>4988.6301903242056</v>
      </c>
      <c r="U168" s="1">
        <v>18450.15829311069</v>
      </c>
      <c r="V168" s="1">
        <v>38754.046130200979</v>
      </c>
      <c r="W168" s="1">
        <v>32488.928159792569</v>
      </c>
      <c r="X168" s="1">
        <f t="shared" si="20"/>
        <v>2162</v>
      </c>
      <c r="Y168" s="1">
        <v>4936.4529854081857</v>
      </c>
      <c r="Z168" s="1">
        <v>17994.902402015621</v>
      </c>
      <c r="AA168" s="1">
        <v>37429.955098921891</v>
      </c>
      <c r="AB168" s="1">
        <v>33954.799359370067</v>
      </c>
      <c r="AC168" s="1">
        <f t="shared" si="21"/>
        <v>2162</v>
      </c>
      <c r="AD168" s="1">
        <v>-101.61803366664699</v>
      </c>
      <c r="AE168" s="1">
        <v>198.96318541470853</v>
      </c>
      <c r="AF168" s="1">
        <v>228.1540589109828</v>
      </c>
      <c r="AG168" s="1">
        <v>210.90865287150635</v>
      </c>
      <c r="AH168" s="1">
        <v>-82.962781102934969</v>
      </c>
      <c r="AI168" s="1">
        <v>-150.50931651690485</v>
      </c>
      <c r="AJ168" s="1">
        <v>152.50256588575814</v>
      </c>
      <c r="AK168" s="1">
        <v>280.9331428022931</v>
      </c>
      <c r="AL168" s="1">
        <f t="shared" si="22"/>
        <v>9999</v>
      </c>
      <c r="AM168" s="1">
        <v>-66.366729610246111</v>
      </c>
      <c r="AN168" s="1">
        <v>111.08338389295994</v>
      </c>
      <c r="AO168" s="1">
        <v>-146.56880211346439</v>
      </c>
      <c r="AP168" s="1">
        <v>167.0854971016436</v>
      </c>
      <c r="AQ168" s="1">
        <f t="shared" si="23"/>
        <v>9999</v>
      </c>
      <c r="AR168" s="1">
        <v>-80.736899466552288</v>
      </c>
      <c r="AS168" s="1">
        <v>-119.42364640606036</v>
      </c>
      <c r="AT168" s="1">
        <v>-11.762694153214731</v>
      </c>
      <c r="AU168" s="1">
        <v>-305.14015901313752</v>
      </c>
      <c r="AV168" s="1">
        <f t="shared" si="24"/>
        <v>9999</v>
      </c>
      <c r="AW168" s="1">
        <v>-3.6178653082194452</v>
      </c>
      <c r="AX168" s="1">
        <v>181.78438130572266</v>
      </c>
      <c r="AY168" s="1">
        <v>606.21045657523564</v>
      </c>
      <c r="AZ168" s="1">
        <v>143.17644863489488</v>
      </c>
      <c r="BA168" s="1">
        <f t="shared" si="25"/>
        <v>9999</v>
      </c>
    </row>
    <row r="169" spans="1:53" x14ac:dyDescent="0.3">
      <c r="A169">
        <f t="shared" si="26"/>
        <v>2163</v>
      </c>
      <c r="B169" s="1"/>
      <c r="C169" s="1"/>
      <c r="D169" s="1"/>
      <c r="E169" s="1">
        <f>0.8*SUMPRODUCT(economy!B209:D209,economy!K209:M209)/SUM(economy!B209:D209)</f>
        <v>23474.023539777812</v>
      </c>
      <c r="F169" s="1"/>
      <c r="G169" s="1"/>
      <c r="H169" s="1"/>
      <c r="I169" s="1">
        <v>28159.485184301193</v>
      </c>
      <c r="J169" s="1"/>
      <c r="K169" s="1"/>
      <c r="L169" s="1"/>
      <c r="M169" s="1">
        <v>29555.187007016397</v>
      </c>
      <c r="N169" s="1">
        <f t="shared" si="18"/>
        <v>2163</v>
      </c>
      <c r="O169" s="1">
        <v>4923.1727181535698</v>
      </c>
      <c r="P169" s="1">
        <v>18620.409404652488</v>
      </c>
      <c r="Q169" s="1">
        <v>40027.818154594686</v>
      </c>
      <c r="R169" s="1">
        <v>30983.667531771483</v>
      </c>
      <c r="S169" s="1">
        <f t="shared" si="19"/>
        <v>2163</v>
      </c>
      <c r="T169" s="1">
        <v>4900.438929794158</v>
      </c>
      <c r="U169" s="1">
        <v>18248.089516568441</v>
      </c>
      <c r="V169" s="1">
        <v>38826.671841782867</v>
      </c>
      <c r="W169" s="1">
        <v>32441.604143013319</v>
      </c>
      <c r="X169" s="1">
        <f t="shared" si="20"/>
        <v>2163</v>
      </c>
      <c r="Y169" s="1">
        <v>4852.6569115713601</v>
      </c>
      <c r="Z169" s="1">
        <v>17805.578512423843</v>
      </c>
      <c r="AA169" s="1">
        <v>37510.573868871972</v>
      </c>
      <c r="AB169" s="1">
        <v>33924.864305934076</v>
      </c>
      <c r="AC169" s="1">
        <f t="shared" si="21"/>
        <v>2163</v>
      </c>
      <c r="AD169" s="1">
        <v>80.965639431442156</v>
      </c>
      <c r="AE169" s="1">
        <v>-141.82777041736503</v>
      </c>
      <c r="AF169" s="1">
        <v>-135.00184166232575</v>
      </c>
      <c r="AG169" s="1">
        <v>-173.98092324165378</v>
      </c>
      <c r="AH169" s="1">
        <v>66.033636395231738</v>
      </c>
      <c r="AI169" s="1">
        <v>104.55209584525444</v>
      </c>
      <c r="AJ169" s="1">
        <v>-79.581245504592971</v>
      </c>
      <c r="AK169" s="1">
        <v>-210.16040696096363</v>
      </c>
      <c r="AL169" s="1">
        <f t="shared" si="22"/>
        <v>9999</v>
      </c>
      <c r="AM169" s="1">
        <v>53.814969538830141</v>
      </c>
      <c r="AN169" s="1">
        <v>-74.188203752569578</v>
      </c>
      <c r="AO169" s="1">
        <v>-66.655305271921407</v>
      </c>
      <c r="AP169" s="1">
        <v>-139.51909056297376</v>
      </c>
      <c r="AQ169" s="1">
        <f t="shared" si="23"/>
        <v>9999</v>
      </c>
      <c r="AR169" s="1">
        <v>-66.361998565838931</v>
      </c>
      <c r="AS169" s="1">
        <v>-80.33356334715053</v>
      </c>
      <c r="AT169" s="1">
        <v>59.561011479692716</v>
      </c>
      <c r="AU169" s="1">
        <v>-222.7624024364051</v>
      </c>
      <c r="AV169" s="1">
        <f t="shared" si="24"/>
        <v>9999</v>
      </c>
      <c r="AW169" s="1">
        <v>-2.2858739062775455</v>
      </c>
      <c r="AX169" s="1">
        <v>181.48395870531999</v>
      </c>
      <c r="AY169" s="1">
        <v>607.54472629185807</v>
      </c>
      <c r="AZ169" s="1">
        <v>163.60139721717033</v>
      </c>
      <c r="BA169" s="1">
        <f t="shared" si="25"/>
        <v>9999</v>
      </c>
    </row>
    <row r="170" spans="1:53" x14ac:dyDescent="0.3">
      <c r="A170">
        <f t="shared" si="26"/>
        <v>2164</v>
      </c>
      <c r="B170" s="1"/>
      <c r="C170" s="1"/>
      <c r="D170" s="1"/>
      <c r="E170" s="1">
        <f>0.8*SUMPRODUCT(economy!B210:D210,economy!K210:M210)/SUM(economy!B210:D210)</f>
        <v>23410.964268177009</v>
      </c>
      <c r="F170" s="1"/>
      <c r="G170" s="1"/>
      <c r="H170" s="1"/>
      <c r="I170" s="1">
        <v>28066.56463059381</v>
      </c>
      <c r="J170" s="1"/>
      <c r="K170" s="1"/>
      <c r="L170" s="1"/>
      <c r="M170" s="1">
        <v>29475.230211608843</v>
      </c>
      <c r="N170" s="1">
        <f t="shared" si="18"/>
        <v>2164</v>
      </c>
      <c r="O170" s="1">
        <v>4832.1331110167284</v>
      </c>
      <c r="P170" s="1">
        <v>18406.997163953081</v>
      </c>
      <c r="Q170" s="1">
        <v>40089.38046281616</v>
      </c>
      <c r="R170" s="1">
        <v>30918.055512026378</v>
      </c>
      <c r="S170" s="1">
        <f t="shared" si="19"/>
        <v>2164</v>
      </c>
      <c r="T170" s="1">
        <v>4813.3702594157858</v>
      </c>
      <c r="U170" s="1">
        <v>18046.756150342902</v>
      </c>
      <c r="V170" s="1">
        <v>38896.888776116226</v>
      </c>
      <c r="W170" s="1">
        <v>32391.766406804749</v>
      </c>
      <c r="X170" s="1">
        <f t="shared" si="20"/>
        <v>2164</v>
      </c>
      <c r="Y170" s="1">
        <v>4769.8630735570177</v>
      </c>
      <c r="Z170" s="1">
        <v>17616.792808173788</v>
      </c>
      <c r="AA170" s="1">
        <v>37588.851967183677</v>
      </c>
      <c r="AB170" s="1">
        <v>33892.270271175497</v>
      </c>
      <c r="AC170" s="1">
        <f t="shared" si="21"/>
        <v>2164</v>
      </c>
      <c r="AD170" s="1">
        <v>-61.178236975725518</v>
      </c>
      <c r="AE170" s="1">
        <v>88.193560946745151</v>
      </c>
      <c r="AF170" s="1">
        <v>50.511296233280106</v>
      </c>
      <c r="AG170" s="1">
        <v>135.59335529184312</v>
      </c>
      <c r="AH170" s="1">
        <v>-49.659481630346455</v>
      </c>
      <c r="AI170" s="1">
        <v>-61.207858079949737</v>
      </c>
      <c r="AJ170" s="1">
        <v>15.390815721175251</v>
      </c>
      <c r="AK170" s="1">
        <v>136.00133328753583</v>
      </c>
      <c r="AL170" s="1">
        <f t="shared" si="22"/>
        <v>9999</v>
      </c>
      <c r="AM170" s="1">
        <v>-41.072632242469439</v>
      </c>
      <c r="AN170" s="1">
        <v>43.423296677399087</v>
      </c>
      <c r="AO170" s="1">
        <v>6.9650605106124894</v>
      </c>
      <c r="AP170" s="1">
        <v>114.84518607775284</v>
      </c>
      <c r="AQ170" s="1">
        <f t="shared" si="23"/>
        <v>9999</v>
      </c>
      <c r="AR170" s="1">
        <v>-52.034759523422771</v>
      </c>
      <c r="AS170" s="1">
        <v>-39.28232830079132</v>
      </c>
      <c r="AT170" s="1">
        <v>138.21148538574789</v>
      </c>
      <c r="AU170" s="1">
        <v>-138.32791758804393</v>
      </c>
      <c r="AV170" s="1">
        <f t="shared" si="24"/>
        <v>9999</v>
      </c>
      <c r="AW170" s="1">
        <v>1.0254714200300921</v>
      </c>
      <c r="AX170" s="1">
        <v>187.95598555773483</v>
      </c>
      <c r="AY170" s="1">
        <v>622.42708654828141</v>
      </c>
      <c r="AZ170" s="1">
        <v>196.49574294562154</v>
      </c>
      <c r="BA170" s="1">
        <f t="shared" si="25"/>
        <v>9999</v>
      </c>
    </row>
    <row r="171" spans="1:53" x14ac:dyDescent="0.3">
      <c r="A171">
        <f t="shared" si="26"/>
        <v>2165</v>
      </c>
      <c r="B171" s="1"/>
      <c r="C171" s="1"/>
      <c r="D171" s="1"/>
      <c r="E171" s="1">
        <f>0.8*SUMPRODUCT(economy!B211:D211,economy!K211:M211)/SUM(economy!B211:D211)</f>
        <v>23346.227541076394</v>
      </c>
      <c r="F171" s="1"/>
      <c r="G171" s="1"/>
      <c r="H171" s="1"/>
      <c r="I171" s="1">
        <v>27971.708757928955</v>
      </c>
      <c r="J171" s="1"/>
      <c r="K171" s="1"/>
      <c r="L171" s="1"/>
      <c r="M171" s="1">
        <v>29393.152850537146</v>
      </c>
      <c r="N171" s="1">
        <f t="shared" si="18"/>
        <v>2165</v>
      </c>
      <c r="O171" s="1">
        <v>4742.3388626970454</v>
      </c>
      <c r="P171" s="1">
        <v>18194.579927362462</v>
      </c>
      <c r="Q171" s="1">
        <v>40148.522658747774</v>
      </c>
      <c r="R171" s="1">
        <v>30850.146974340052</v>
      </c>
      <c r="S171" s="1">
        <f t="shared" si="19"/>
        <v>2165</v>
      </c>
      <c r="T171" s="1">
        <v>4727.4257324595619</v>
      </c>
      <c r="U171" s="1">
        <v>17846.207083341542</v>
      </c>
      <c r="V171" s="1">
        <v>38964.728507322841</v>
      </c>
      <c r="W171" s="1">
        <v>32339.468221870382</v>
      </c>
      <c r="X171" s="1">
        <f t="shared" si="20"/>
        <v>2165</v>
      </c>
      <c r="Y171" s="1">
        <v>4688.0745181388547</v>
      </c>
      <c r="Z171" s="1">
        <v>17428.59347762934</v>
      </c>
      <c r="AA171" s="1">
        <v>37664.816536149636</v>
      </c>
      <c r="AB171" s="1">
        <v>33857.066907790933</v>
      </c>
      <c r="AC171" s="1">
        <f t="shared" si="21"/>
        <v>2165</v>
      </c>
      <c r="AD171" s="1">
        <v>42.472867383885422</v>
      </c>
      <c r="AE171" s="1">
        <v>-39.722570609246596</v>
      </c>
      <c r="AF171" s="1">
        <v>12.639383819616176</v>
      </c>
      <c r="AG171" s="1">
        <v>-85.597885052230367</v>
      </c>
      <c r="AH171" s="1">
        <v>34.071307613171683</v>
      </c>
      <c r="AI171" s="1">
        <v>22.44630824061726</v>
      </c>
      <c r="AJ171" s="1">
        <v>-28.630018527982859</v>
      </c>
      <c r="AK171" s="1">
        <v>-80.118554953493728</v>
      </c>
      <c r="AL171" s="1">
        <f t="shared" si="22"/>
        <v>9999</v>
      </c>
      <c r="AM171" s="1">
        <v>28.845607722885305</v>
      </c>
      <c r="AN171" s="1">
        <v>-13.362133935847638</v>
      </c>
      <c r="AO171" s="1">
        <v>79.744310997613582</v>
      </c>
      <c r="AP171" s="1">
        <v>-58.869605802753426</v>
      </c>
      <c r="AQ171" s="1">
        <f t="shared" si="23"/>
        <v>9999</v>
      </c>
      <c r="AR171" s="1">
        <v>-38.066496845177404</v>
      </c>
      <c r="AS171" s="1">
        <v>3.2601188503216512</v>
      </c>
      <c r="AT171" s="1">
        <v>223.65018711969162</v>
      </c>
      <c r="AU171" s="1">
        <v>-52.947788451069009</v>
      </c>
      <c r="AV171" s="1">
        <f t="shared" si="24"/>
        <v>9999</v>
      </c>
      <c r="AW171" s="1">
        <v>6.0219141563925618</v>
      </c>
      <c r="AX171" s="1">
        <v>200.41510903953144</v>
      </c>
      <c r="AY171" s="1">
        <v>649.85938116486159</v>
      </c>
      <c r="AZ171" s="1">
        <v>240.65954557353604</v>
      </c>
      <c r="BA171" s="1">
        <f t="shared" si="25"/>
        <v>9999</v>
      </c>
    </row>
    <row r="172" spans="1:53" x14ac:dyDescent="0.3">
      <c r="A172">
        <f t="shared" si="26"/>
        <v>2166</v>
      </c>
      <c r="B172" s="1"/>
      <c r="C172" s="1"/>
      <c r="D172" s="1"/>
      <c r="E172" s="1">
        <f>0.8*SUMPRODUCT(economy!B212:D212,economy!K212:M212)/SUM(economy!B212:D212)</f>
        <v>23279.859051056665</v>
      </c>
      <c r="F172" s="1"/>
      <c r="G172" s="1"/>
      <c r="H172" s="1"/>
      <c r="I172" s="1">
        <v>27874.977811601268</v>
      </c>
      <c r="J172" s="1"/>
      <c r="K172" s="1"/>
      <c r="L172" s="1"/>
      <c r="M172" s="1">
        <v>29309.013289716291</v>
      </c>
      <c r="N172" s="1">
        <f t="shared" si="18"/>
        <v>2166</v>
      </c>
      <c r="O172" s="1">
        <v>4653.7890120982538</v>
      </c>
      <c r="P172" s="1">
        <v>17983.204703510684</v>
      </c>
      <c r="Q172" s="1">
        <v>40205.280704554061</v>
      </c>
      <c r="R172" s="1">
        <v>30779.997888804028</v>
      </c>
      <c r="S172" s="1">
        <f t="shared" si="19"/>
        <v>2166</v>
      </c>
      <c r="T172" s="1">
        <v>4642.6061785641577</v>
      </c>
      <c r="U172" s="1">
        <v>17646.489345850816</v>
      </c>
      <c r="V172" s="1">
        <v>39030.222690919982</v>
      </c>
      <c r="W172" s="1">
        <v>32284.762631956368</v>
      </c>
      <c r="X172" s="1">
        <f t="shared" si="20"/>
        <v>2166</v>
      </c>
      <c r="Y172" s="1">
        <v>4607.2936123514346</v>
      </c>
      <c r="Z172" s="1">
        <v>17241.027028900055</v>
      </c>
      <c r="AA172" s="1">
        <v>37738.494886866465</v>
      </c>
      <c r="AB172" s="1">
        <v>33819.303796377506</v>
      </c>
      <c r="AC172" s="1">
        <f t="shared" si="21"/>
        <v>2166</v>
      </c>
      <c r="AD172" s="1">
        <v>-25.241821227257176</v>
      </c>
      <c r="AE172" s="1">
        <v>0.60927175538875478</v>
      </c>
      <c r="AF172" s="1">
        <v>74.42321134558135</v>
      </c>
      <c r="AG172" s="1">
        <v>38.301328242541793</v>
      </c>
      <c r="AH172" s="1">
        <v>-19.635408728898266</v>
      </c>
      <c r="AI172" s="1">
        <v>5.9301392563889248</v>
      </c>
      <c r="AJ172" s="1">
        <v>-98.637382052298364</v>
      </c>
      <c r="AK172" s="1">
        <v>25.901063488753728</v>
      </c>
      <c r="AL172" s="1">
        <f t="shared" si="22"/>
        <v>9999</v>
      </c>
      <c r="AM172" s="1">
        <v>-17.207134266447849</v>
      </c>
      <c r="AN172" s="1">
        <v>-6.4362960058798402</v>
      </c>
      <c r="AO172" s="1">
        <v>160.58009483522892</v>
      </c>
      <c r="AP172" s="1">
        <v>34.363355680730869</v>
      </c>
      <c r="AQ172" s="1">
        <f t="shared" si="23"/>
        <v>9999</v>
      </c>
      <c r="AR172" s="1">
        <v>-24.68836363886626</v>
      </c>
      <c r="AS172" s="1">
        <v>47.071059710563283</v>
      </c>
      <c r="AT172" s="1">
        <v>315.67206927106298</v>
      </c>
      <c r="AU172" s="1">
        <v>32.91950602689829</v>
      </c>
      <c r="AV172" s="1">
        <f t="shared" si="24"/>
        <v>9999</v>
      </c>
      <c r="AW172" s="1">
        <v>12.439605299932776</v>
      </c>
      <c r="AX172" s="1">
        <v>218.1568141811602</v>
      </c>
      <c r="AY172" s="1">
        <v>688.93778817405735</v>
      </c>
      <c r="AZ172" s="1">
        <v>295.02939066808062</v>
      </c>
      <c r="BA172" s="1">
        <f t="shared" si="25"/>
        <v>9999</v>
      </c>
    </row>
    <row r="173" spans="1:53" x14ac:dyDescent="0.3">
      <c r="A173">
        <f t="shared" si="26"/>
        <v>2167</v>
      </c>
      <c r="B173" s="1"/>
      <c r="C173" s="1"/>
      <c r="D173" s="1"/>
      <c r="E173" s="1">
        <f>0.8*SUMPRODUCT(economy!B213:D213,economy!K213:M213)/SUM(economy!B213:D213)</f>
        <v>23211.904048669556</v>
      </c>
      <c r="F173" s="1"/>
      <c r="G173" s="1"/>
      <c r="H173" s="1"/>
      <c r="I173" s="1">
        <v>27776.431308301133</v>
      </c>
      <c r="J173" s="1"/>
      <c r="K173" s="1"/>
      <c r="L173" s="1"/>
      <c r="M173" s="1">
        <v>29222.869321249047</v>
      </c>
      <c r="N173" s="1">
        <f t="shared" si="18"/>
        <v>2167</v>
      </c>
      <c r="O173" s="1">
        <v>4566.4818658513532</v>
      </c>
      <c r="P173" s="1">
        <v>17772.916499786799</v>
      </c>
      <c r="Q173" s="1">
        <v>40259.690514805196</v>
      </c>
      <c r="R173" s="1">
        <v>30707.663808166108</v>
      </c>
      <c r="S173" s="1">
        <f t="shared" si="19"/>
        <v>2167</v>
      </c>
      <c r="T173" s="1">
        <v>4558.9117297771318</v>
      </c>
      <c r="U173" s="1">
        <v>17447.648135717482</v>
      </c>
      <c r="V173" s="1">
        <v>39093.403037713135</v>
      </c>
      <c r="W173" s="1">
        <v>32227.702419720583</v>
      </c>
      <c r="X173" s="1">
        <f t="shared" si="20"/>
        <v>2167</v>
      </c>
      <c r="Y173" s="1">
        <v>4527.5220660276591</v>
      </c>
      <c r="Z173" s="1">
        <v>17054.138309767266</v>
      </c>
      <c r="AA173" s="1">
        <v>37809.914474474564</v>
      </c>
      <c r="AB173" s="1">
        <v>33779.030410316373</v>
      </c>
      <c r="AC173" s="1">
        <f t="shared" si="21"/>
        <v>2167</v>
      </c>
      <c r="AD173" s="1">
        <v>10.040478764851679</v>
      </c>
      <c r="AE173" s="1">
        <v>-28.889616986345406</v>
      </c>
      <c r="AF173" s="1">
        <v>185.2448297003057</v>
      </c>
      <c r="AG173" s="1">
        <v>-4.3578192223102539</v>
      </c>
      <c r="AH173" s="1">
        <v>6.9403490343132521</v>
      </c>
      <c r="AI173" s="1">
        <v>33.684313512170768</v>
      </c>
      <c r="AJ173" s="1">
        <v>-207.56209930415028</v>
      </c>
      <c r="AK173" s="1">
        <v>19.106019735828458</v>
      </c>
      <c r="AL173" s="1">
        <f t="shared" si="22"/>
        <v>9999</v>
      </c>
      <c r="AM173" s="1">
        <v>6.7784648372260996</v>
      </c>
      <c r="AN173" s="1">
        <v>-30.755519130389342</v>
      </c>
      <c r="AO173" s="1">
        <v>256.94525438777328</v>
      </c>
      <c r="AP173" s="1">
        <v>0.32128197621422355</v>
      </c>
      <c r="AQ173" s="1">
        <f t="shared" si="23"/>
        <v>9999</v>
      </c>
      <c r="AR173" s="1">
        <v>-12.003850666539302</v>
      </c>
      <c r="AS173" s="1">
        <v>92.187798953463755</v>
      </c>
      <c r="AT173" s="1">
        <v>414.40702772292076</v>
      </c>
      <c r="AU173" s="1">
        <v>119.77642688447622</v>
      </c>
      <c r="AV173" s="1">
        <f t="shared" si="24"/>
        <v>9999</v>
      </c>
      <c r="AW173" s="1">
        <v>20.048182801478706</v>
      </c>
      <c r="AX173" s="1">
        <v>240.56507239873349</v>
      </c>
      <c r="AY173" s="1">
        <v>738.87005061674222</v>
      </c>
      <c r="AZ173" s="1">
        <v>358.70681711998122</v>
      </c>
      <c r="BA173" s="1">
        <f t="shared" si="25"/>
        <v>9999</v>
      </c>
    </row>
    <row r="174" spans="1:53" x14ac:dyDescent="0.3">
      <c r="A174">
        <f t="shared" si="26"/>
        <v>2168</v>
      </c>
      <c r="B174" s="1"/>
      <c r="C174" s="1"/>
      <c r="D174" s="1"/>
      <c r="E174" s="1">
        <f>0.8*SUMPRODUCT(economy!B214:D214,economy!K214:M214)/SUM(economy!B214:D214)</f>
        <v>23142.407320157472</v>
      </c>
      <c r="F174" s="1"/>
      <c r="G174" s="1"/>
      <c r="H174" s="1"/>
      <c r="I174" s="1">
        <v>27676.128010385972</v>
      </c>
      <c r="J174" s="1"/>
      <c r="K174" s="1"/>
      <c r="L174" s="1"/>
      <c r="M174" s="1">
        <v>29134.778134904504</v>
      </c>
      <c r="N174" s="1">
        <f t="shared" si="18"/>
        <v>2168</v>
      </c>
      <c r="O174" s="1">
        <v>4480.4150276348373</v>
      </c>
      <c r="P174" s="1">
        <v>17563.758356402384</v>
      </c>
      <c r="Q174" s="1">
        <v>40311.787930559898</v>
      </c>
      <c r="R174" s="1">
        <v>30633.199837015254</v>
      </c>
      <c r="S174" s="1">
        <f t="shared" si="19"/>
        <v>2168</v>
      </c>
      <c r="T174" s="1">
        <v>4476.3418463380012</v>
      </c>
      <c r="U174" s="1">
        <v>17249.726845575653</v>
      </c>
      <c r="V174" s="1">
        <v>39154.301288631912</v>
      </c>
      <c r="W174" s="1">
        <v>32168.340074172334</v>
      </c>
      <c r="X174" s="1">
        <f t="shared" si="20"/>
        <v>2168</v>
      </c>
      <c r="Y174" s="1">
        <v>4448.7609541762795</v>
      </c>
      <c r="Z174" s="1">
        <v>16867.970528675625</v>
      </c>
      <c r="AA174" s="1">
        <v>37879.102874177574</v>
      </c>
      <c r="AB174" s="1">
        <v>33736.296082061934</v>
      </c>
      <c r="AC174" s="1">
        <f t="shared" si="21"/>
        <v>2168</v>
      </c>
      <c r="AD174" s="1">
        <v>1.4410350303533281</v>
      </c>
      <c r="AE174" s="1">
        <v>-78.93620965216887</v>
      </c>
      <c r="AF174" s="1">
        <v>335.00203890316072</v>
      </c>
      <c r="AG174" s="1">
        <v>14.432531712142522</v>
      </c>
      <c r="AH174" s="1">
        <v>2.0410632385844236</v>
      </c>
      <c r="AI174" s="1">
        <v>82.751860112604177</v>
      </c>
      <c r="AJ174" s="1">
        <v>-347.0405404392472</v>
      </c>
      <c r="AK174" s="1">
        <v>73.394438256333501</v>
      </c>
      <c r="AL174" s="1">
        <f t="shared" si="22"/>
        <v>9999</v>
      </c>
      <c r="AM174" s="1">
        <v>1.1837073631155348</v>
      </c>
      <c r="AN174" s="1">
        <v>-72.753755997103951</v>
      </c>
      <c r="AO174" s="1">
        <v>372.47346856219696</v>
      </c>
      <c r="AP174" s="1">
        <v>13.640115442467867</v>
      </c>
      <c r="AQ174" s="1">
        <f t="shared" si="23"/>
        <v>9999</v>
      </c>
      <c r="AR174" s="1">
        <v>7.3292810147210771E-2</v>
      </c>
      <c r="AS174" s="1">
        <v>138.89112602208769</v>
      </c>
      <c r="AT174" s="1">
        <v>520.28820394254069</v>
      </c>
      <c r="AU174" s="1">
        <v>209.3155675136604</v>
      </c>
      <c r="AV174" s="1">
        <f t="shared" si="24"/>
        <v>9999</v>
      </c>
      <c r="AW174" s="1">
        <v>28.653468330060338</v>
      </c>
      <c r="AX174" s="1">
        <v>267.11775936174814</v>
      </c>
      <c r="AY174" s="1">
        <v>798.98896183191641</v>
      </c>
      <c r="AZ174" s="1">
        <v>430.98303324818824</v>
      </c>
      <c r="BA174" s="1">
        <f t="shared" si="25"/>
        <v>9999</v>
      </c>
    </row>
    <row r="175" spans="1:53" x14ac:dyDescent="0.3">
      <c r="A175">
        <f t="shared" si="26"/>
        <v>2169</v>
      </c>
      <c r="B175" s="1"/>
      <c r="C175" s="1"/>
      <c r="D175" s="1"/>
      <c r="E175" s="1">
        <f>0.8*SUMPRODUCT(economy!B215:D215,economy!K215:M215)/SUM(economy!B215:D215)</f>
        <v>23071.413166583217</v>
      </c>
      <c r="F175" s="1"/>
      <c r="G175" s="1"/>
      <c r="H175" s="1"/>
      <c r="I175" s="1">
        <v>27574.125902085638</v>
      </c>
      <c r="J175" s="1"/>
      <c r="K175" s="1"/>
      <c r="L175" s="1"/>
      <c r="M175" s="1">
        <v>29044.796291420476</v>
      </c>
      <c r="N175" s="1">
        <f t="shared" si="18"/>
        <v>2169</v>
      </c>
      <c r="O175" s="1">
        <v>4395.5854270940054</v>
      </c>
      <c r="P175" s="1">
        <v>17355.771381351722</v>
      </c>
      <c r="Q175" s="1">
        <v>40361.608694552902</v>
      </c>
      <c r="R175" s="1">
        <v>30556.660602663291</v>
      </c>
      <c r="S175" s="1">
        <f t="shared" si="19"/>
        <v>2169</v>
      </c>
      <c r="T175" s="1">
        <v>4394.8953421757415</v>
      </c>
      <c r="U175" s="1">
        <v>17052.767091031459</v>
      </c>
      <c r="V175" s="1">
        <v>39212.949190506573</v>
      </c>
      <c r="W175" s="1">
        <v>32106.727759666475</v>
      </c>
      <c r="X175" s="1">
        <f t="shared" si="20"/>
        <v>2169</v>
      </c>
      <c r="Y175" s="1">
        <v>4371.0107391729771</v>
      </c>
      <c r="Z175" s="1">
        <v>16682.565276712237</v>
      </c>
      <c r="AA175" s="1">
        <v>37946.087758043112</v>
      </c>
      <c r="AB175" s="1">
        <v>33691.149970828897</v>
      </c>
      <c r="AC175" s="1">
        <f t="shared" si="21"/>
        <v>2169</v>
      </c>
      <c r="AD175" s="1">
        <v>11.208773503350228</v>
      </c>
      <c r="AE175" s="1">
        <v>-149.04434392628679</v>
      </c>
      <c r="AF175" s="1">
        <v>515.8998295973621</v>
      </c>
      <c r="AG175" s="1">
        <v>56.241918408933984</v>
      </c>
      <c r="AH175" s="1">
        <v>11.042830610802312</v>
      </c>
      <c r="AI175" s="1">
        <v>148.03595021567185</v>
      </c>
      <c r="AJ175" s="1">
        <v>-512.52368487204569</v>
      </c>
      <c r="AK175" s="1">
        <v>161.01133551888569</v>
      </c>
      <c r="AL175" s="1">
        <f t="shared" si="22"/>
        <v>9999</v>
      </c>
      <c r="AM175" s="1">
        <v>8.2641484049296778</v>
      </c>
      <c r="AN175" s="1">
        <v>-127.77252425089524</v>
      </c>
      <c r="AO175" s="1">
        <v>508.03641480586606</v>
      </c>
      <c r="AP175" s="1">
        <v>46.580270621613138</v>
      </c>
      <c r="AQ175" s="1">
        <f t="shared" si="23"/>
        <v>9999</v>
      </c>
      <c r="AR175" s="1">
        <v>11.862746943892001</v>
      </c>
      <c r="AS175" s="1">
        <v>187.65125800141246</v>
      </c>
      <c r="AT175" s="1">
        <v>633.9853842235209</v>
      </c>
      <c r="AU175" s="1">
        <v>304.28347642212378</v>
      </c>
      <c r="AV175" s="1">
        <f t="shared" si="24"/>
        <v>9999</v>
      </c>
      <c r="AW175" s="1">
        <v>38.099445222750433</v>
      </c>
      <c r="AX175" s="1">
        <v>297.38904787116775</v>
      </c>
      <c r="AY175" s="1">
        <v>868.76076958557849</v>
      </c>
      <c r="AZ175" s="1">
        <v>511.35674982379686</v>
      </c>
      <c r="BA175" s="1">
        <f t="shared" si="25"/>
        <v>9999</v>
      </c>
    </row>
    <row r="176" spans="1:53" x14ac:dyDescent="0.3">
      <c r="A176">
        <f t="shared" si="26"/>
        <v>2170</v>
      </c>
      <c r="B176" s="1"/>
      <c r="C176" s="1"/>
      <c r="D176" s="1"/>
      <c r="E176" s="1">
        <f>0.8*SUMPRODUCT(economy!B216:D216,economy!K216:M216)/SUM(economy!B216:D216)</f>
        <v>22998.965384341744</v>
      </c>
      <c r="F176" s="1"/>
      <c r="G176" s="1"/>
      <c r="H176" s="1"/>
      <c r="I176" s="1">
        <v>27470.482167595637</v>
      </c>
      <c r="J176" s="1"/>
      <c r="K176" s="1"/>
      <c r="L176" s="1"/>
      <c r="M176" s="1">
        <v>28952.979697592982</v>
      </c>
      <c r="N176" s="1">
        <f t="shared" si="18"/>
        <v>2170</v>
      </c>
      <c r="O176" s="1">
        <v>4311.9893483328988</v>
      </c>
      <c r="P176" s="1">
        <v>17148.994786173495</v>
      </c>
      <c r="Q176" s="1">
        <v>40409.188427477493</v>
      </c>
      <c r="R176" s="1">
        <v>30478.100227695642</v>
      </c>
      <c r="S176" s="1">
        <f t="shared" si="19"/>
        <v>2170</v>
      </c>
      <c r="T176" s="1">
        <v>4314.570410094926</v>
      </c>
      <c r="U176" s="1">
        <v>16856.808739719643</v>
      </c>
      <c r="V176" s="1">
        <v>39269.378472781216</v>
      </c>
      <c r="W176" s="1">
        <v>32042.917286432279</v>
      </c>
      <c r="X176" s="1">
        <f t="shared" si="20"/>
        <v>2170</v>
      </c>
      <c r="Y176" s="1">
        <v>4294.2712927404345</v>
      </c>
      <c r="Z176" s="1">
        <v>16497.96255049761</v>
      </c>
      <c r="AA176" s="1">
        <v>38010.896872586061</v>
      </c>
      <c r="AB176" s="1">
        <v>33643.641031665342</v>
      </c>
      <c r="AC176" s="1">
        <f t="shared" si="21"/>
        <v>2170</v>
      </c>
      <c r="AD176" s="1">
        <v>28.103978289679763</v>
      </c>
      <c r="AE176" s="1">
        <v>-234.00662437991241</v>
      </c>
      <c r="AF176" s="1">
        <v>723.60098099288268</v>
      </c>
      <c r="AG176" s="1">
        <v>117.57478296067362</v>
      </c>
      <c r="AH176" s="1">
        <v>26.807725188298928</v>
      </c>
      <c r="AI176" s="1">
        <v>225.75483487552526</v>
      </c>
      <c r="AJ176" s="1">
        <v>-701.3909260988778</v>
      </c>
      <c r="AK176" s="1">
        <v>274.80610963671415</v>
      </c>
      <c r="AL176" s="1">
        <f t="shared" si="22"/>
        <v>9999</v>
      </c>
      <c r="AM176" s="1">
        <v>20.716721323327761</v>
      </c>
      <c r="AN176" s="1">
        <v>-193.09093866480336</v>
      </c>
      <c r="AO176" s="1">
        <v>663.22376671290885</v>
      </c>
      <c r="AP176" s="1">
        <v>96.068619546190945</v>
      </c>
      <c r="AQ176" s="1">
        <f t="shared" si="23"/>
        <v>9999</v>
      </c>
      <c r="AR176" s="1">
        <v>23.881037517208174</v>
      </c>
      <c r="AS176" s="1">
        <v>239.04033937603023</v>
      </c>
      <c r="AT176" s="1">
        <v>756.310615006126</v>
      </c>
      <c r="AU176" s="1">
        <v>407.83435082143404</v>
      </c>
      <c r="AV176" s="1">
        <f t="shared" si="24"/>
        <v>9999</v>
      </c>
      <c r="AW176" s="1">
        <v>48.269062932664191</v>
      </c>
      <c r="AX176" s="1">
        <v>331.04798295155393</v>
      </c>
      <c r="AY176" s="1">
        <v>947.78725188900648</v>
      </c>
      <c r="AZ176" s="1">
        <v>599.5414653521517</v>
      </c>
      <c r="BA176" s="1">
        <f t="shared" si="25"/>
        <v>9999</v>
      </c>
    </row>
    <row r="177" spans="1:53" x14ac:dyDescent="0.3">
      <c r="A177">
        <f t="shared" si="26"/>
        <v>2171</v>
      </c>
      <c r="B177" s="1"/>
      <c r="C177" s="1"/>
      <c r="D177" s="1"/>
      <c r="E177" s="1">
        <f>0.8*SUMPRODUCT(economy!B217:D217,economy!K217:M217)/SUM(economy!B217:D217)</f>
        <v>22925.107247024462</v>
      </c>
      <c r="F177" s="1"/>
      <c r="G177" s="1"/>
      <c r="H177" s="1"/>
      <c r="I177" s="1">
        <v>27365.253171010594</v>
      </c>
      <c r="J177" s="1"/>
      <c r="K177" s="1"/>
      <c r="L177" s="1"/>
      <c r="M177" s="1">
        <v>28859.383583114221</v>
      </c>
      <c r="N177" s="1">
        <f t="shared" si="18"/>
        <v>2171</v>
      </c>
      <c r="O177" s="1">
        <v>4229.622457954556</v>
      </c>
      <c r="P177" s="1">
        <v>16943.465922421841</v>
      </c>
      <c r="Q177" s="1">
        <v>40454.562605350984</v>
      </c>
      <c r="R177" s="1">
        <v>30397.572304161615</v>
      </c>
      <c r="S177" s="1">
        <f t="shared" si="19"/>
        <v>2171</v>
      </c>
      <c r="T177" s="1">
        <v>4235.3646466264927</v>
      </c>
      <c r="U177" s="1">
        <v>16661.889941149107</v>
      </c>
      <c r="V177" s="1">
        <v>39323.620825156911</v>
      </c>
      <c r="W177" s="1">
        <v>31976.960082616406</v>
      </c>
      <c r="X177" s="1">
        <f t="shared" si="20"/>
        <v>2171</v>
      </c>
      <c r="Y177" s="1">
        <v>4218.5419176941405</v>
      </c>
      <c r="Z177" s="1">
        <v>16314.2007759148</v>
      </c>
      <c r="AA177" s="1">
        <v>38073.558017132527</v>
      </c>
      <c r="AB177" s="1">
        <v>33593.817985899732</v>
      </c>
      <c r="AC177" s="1">
        <f t="shared" si="21"/>
        <v>2171</v>
      </c>
      <c r="AD177" s="1">
        <v>50.662218128508883</v>
      </c>
      <c r="AE177" s="1">
        <v>-330.70416293631519</v>
      </c>
      <c r="AF177" s="1">
        <v>955.26511220509178</v>
      </c>
      <c r="AG177" s="1">
        <v>193.71019136020325</v>
      </c>
      <c r="AH177" s="1">
        <v>47.454517169077803</v>
      </c>
      <c r="AI177" s="1">
        <v>313.77692290830305</v>
      </c>
      <c r="AJ177" s="1">
        <v>-911.92034192786548</v>
      </c>
      <c r="AK177" s="1">
        <v>410.06548098230201</v>
      </c>
      <c r="AL177" s="1">
        <f t="shared" si="22"/>
        <v>9999</v>
      </c>
      <c r="AM177" s="1">
        <v>37.466240274557812</v>
      </c>
      <c r="AN177" s="1">
        <v>-267.13338233549405</v>
      </c>
      <c r="AO177" s="1">
        <v>837.23662449844574</v>
      </c>
      <c r="AP177" s="1">
        <v>158.54207919017392</v>
      </c>
      <c r="AQ177" s="1">
        <f t="shared" si="23"/>
        <v>9999</v>
      </c>
      <c r="AR177" s="1">
        <v>36.699070129960567</v>
      </c>
      <c r="AS177" s="1">
        <v>293.63019087340126</v>
      </c>
      <c r="AT177" s="1">
        <v>888.11128953974094</v>
      </c>
      <c r="AU177" s="1">
        <v>522.70780636801055</v>
      </c>
      <c r="AV177" s="1">
        <f t="shared" si="24"/>
        <v>9999</v>
      </c>
      <c r="AW177" s="1">
        <v>59.083351953308579</v>
      </c>
      <c r="AX177" s="1">
        <v>367.85262748109676</v>
      </c>
      <c r="AY177" s="1">
        <v>1035.8005550564937</v>
      </c>
      <c r="AZ177" s="1">
        <v>695.45876716428666</v>
      </c>
      <c r="BA177" s="1">
        <f t="shared" si="25"/>
        <v>9999</v>
      </c>
    </row>
    <row r="178" spans="1:53" x14ac:dyDescent="0.3">
      <c r="A178">
        <f t="shared" si="26"/>
        <v>2172</v>
      </c>
      <c r="B178" s="1"/>
      <c r="C178" s="1"/>
      <c r="D178" s="1"/>
      <c r="E178" s="1">
        <f>0.8*SUMPRODUCT(economy!B218:D218,economy!K218:M218)/SUM(economy!B218:D218)</f>
        <v>22849.881488605941</v>
      </c>
      <c r="F178" s="1"/>
      <c r="G178" s="1"/>
      <c r="H178" s="1"/>
      <c r="I178" s="1">
        <v>27258.494438049034</v>
      </c>
      <c r="J178" s="1"/>
      <c r="K178" s="1"/>
      <c r="L178" s="1"/>
      <c r="M178" s="1">
        <v>28764.062479119286</v>
      </c>
      <c r="N178" s="1">
        <f t="shared" si="18"/>
        <v>2172</v>
      </c>
      <c r="O178" s="1">
        <v>4148.4798326274431</v>
      </c>
      <c r="P178" s="1">
        <v>16739.220318758718</v>
      </c>
      <c r="Q178" s="1">
        <v>40497.766537950738</v>
      </c>
      <c r="R178" s="1">
        <v>30315.129869373031</v>
      </c>
      <c r="S178" s="1">
        <f t="shared" si="19"/>
        <v>2172</v>
      </c>
      <c r="T178" s="1">
        <v>4157.2750765210358</v>
      </c>
      <c r="U178" s="1">
        <v>16468.047157257359</v>
      </c>
      <c r="V178" s="1">
        <v>39375.707876158987</v>
      </c>
      <c r="W178" s="1">
        <v>31908.907167817448</v>
      </c>
      <c r="X178" s="1">
        <f t="shared" si="20"/>
        <v>2172</v>
      </c>
      <c r="Y178" s="1">
        <v>4143.8213694325796</v>
      </c>
      <c r="Z178" s="1">
        <v>16131.316832605022</v>
      </c>
      <c r="AA178" s="1">
        <v>38134.099022963295</v>
      </c>
      <c r="AB178" s="1">
        <v>33541.729292946831</v>
      </c>
      <c r="AC178" s="1">
        <f t="shared" si="21"/>
        <v>2172</v>
      </c>
      <c r="AD178" s="1">
        <v>77.281697073787143</v>
      </c>
      <c r="AE178" s="1">
        <v>-437.0685685400656</v>
      </c>
      <c r="AF178" s="1">
        <v>1208.7402085473466</v>
      </c>
      <c r="AG178" s="1">
        <v>282.02026128665852</v>
      </c>
      <c r="AH178" s="1">
        <v>71.723845486769434</v>
      </c>
      <c r="AI178" s="1">
        <v>410.67808640796193</v>
      </c>
      <c r="AJ178" s="1">
        <v>-1142.8383009801762</v>
      </c>
      <c r="AK178" s="1">
        <v>564.21627874541662</v>
      </c>
      <c r="AL178" s="1">
        <f t="shared" si="22"/>
        <v>9999</v>
      </c>
      <c r="AM178" s="1">
        <v>57.430503470538007</v>
      </c>
      <c r="AN178" s="1">
        <v>-348.77973697823006</v>
      </c>
      <c r="AO178" s="1">
        <v>1029.1756147330389</v>
      </c>
      <c r="AP178" s="1">
        <v>232.05192965638952</v>
      </c>
      <c r="AQ178" s="1">
        <f t="shared" si="23"/>
        <v>9999</v>
      </c>
      <c r="AR178" s="1">
        <v>50.773275812119842</v>
      </c>
      <c r="AS178" s="1">
        <v>351.90119896621189</v>
      </c>
      <c r="AT178" s="1">
        <v>1030.1693398796783</v>
      </c>
      <c r="AU178" s="1">
        <v>650.74712805591867</v>
      </c>
      <c r="AV178" s="1">
        <f t="shared" si="24"/>
        <v>9999</v>
      </c>
      <c r="AW178" s="1">
        <v>70.498396544799888</v>
      </c>
      <c r="AX178" s="1">
        <v>407.63956637142701</v>
      </c>
      <c r="AY178" s="1">
        <v>1132.6504919517618</v>
      </c>
      <c r="AZ178" s="1">
        <v>799.21551757130555</v>
      </c>
      <c r="BA178" s="1">
        <f t="shared" si="25"/>
        <v>9999</v>
      </c>
    </row>
    <row r="179" spans="1:53" x14ac:dyDescent="0.3">
      <c r="A179">
        <f t="shared" si="26"/>
        <v>2173</v>
      </c>
      <c r="B179" s="1"/>
      <c r="C179" s="1"/>
      <c r="D179" s="1"/>
      <c r="E179" s="1">
        <f>0.8*SUMPRODUCT(economy!B219:D219,economy!K219:M219)/SUM(economy!B219:D219)</f>
        <v>22773.330287921184</v>
      </c>
      <c r="F179" s="1"/>
      <c r="G179" s="1"/>
      <c r="H179" s="1"/>
      <c r="I179" s="1">
        <v>27150.260639519991</v>
      </c>
      <c r="J179" s="1"/>
      <c r="K179" s="1"/>
      <c r="L179" s="1"/>
      <c r="M179" s="1">
        <v>28667.070198400543</v>
      </c>
      <c r="N179" s="1">
        <f t="shared" si="18"/>
        <v>2173</v>
      </c>
      <c r="O179" s="1">
        <v>4068.5559861580768</v>
      </c>
      <c r="P179" s="1">
        <v>16536.291718581808</v>
      </c>
      <c r="Q179" s="1">
        <v>40538.835348305758</v>
      </c>
      <c r="R179" s="1">
        <v>30230.825383278785</v>
      </c>
      <c r="S179" s="1">
        <f t="shared" si="19"/>
        <v>2173</v>
      </c>
      <c r="T179" s="1">
        <v>4080.2981768643926</v>
      </c>
      <c r="U179" s="1">
        <v>16275.315193596025</v>
      </c>
      <c r="V179" s="1">
        <v>39425.671172618735</v>
      </c>
      <c r="W179" s="1">
        <v>31838.809128087225</v>
      </c>
      <c r="X179" s="1">
        <f t="shared" si="20"/>
        <v>2173</v>
      </c>
      <c r="Y179" s="1">
        <v>4070.1078771517859</v>
      </c>
      <c r="Z179" s="1">
        <v>15949.346079160172</v>
      </c>
      <c r="AA179" s="1">
        <v>38192.547733232481</v>
      </c>
      <c r="AB179" s="1">
        <v>33487.423123456065</v>
      </c>
      <c r="AC179" s="1">
        <f t="shared" si="21"/>
        <v>2173</v>
      </c>
      <c r="AD179" s="1">
        <v>107.01093855128534</v>
      </c>
      <c r="AE179" s="1">
        <v>-551.54638126713508</v>
      </c>
      <c r="AF179" s="1">
        <v>1482.2486966473809</v>
      </c>
      <c r="AG179" s="1">
        <v>380.8185570652177</v>
      </c>
      <c r="AH179" s="1">
        <v>98.899604421843435</v>
      </c>
      <c r="AI179" s="1">
        <v>515.38836231999665</v>
      </c>
      <c r="AJ179" s="1">
        <v>-1393.1370817220136</v>
      </c>
      <c r="AK179" s="1">
        <v>735.59646693877494</v>
      </c>
      <c r="AL179" s="1">
        <f t="shared" si="22"/>
        <v>9999</v>
      </c>
      <c r="AM179" s="1">
        <v>79.967002940878629</v>
      </c>
      <c r="AN179" s="1">
        <v>-437.12987578274175</v>
      </c>
      <c r="AO179" s="1">
        <v>1238.1443951213482</v>
      </c>
      <c r="AP179" s="1">
        <v>315.35344633380339</v>
      </c>
      <c r="AQ179" s="1">
        <f t="shared" si="23"/>
        <v>9999</v>
      </c>
      <c r="AR179" s="1">
        <v>66.360088553140727</v>
      </c>
      <c r="AS179" s="1">
        <v>414.18247897105647</v>
      </c>
      <c r="AT179" s="1">
        <v>1183.1221203768005</v>
      </c>
      <c r="AU179" s="1">
        <v>792.88216213876137</v>
      </c>
      <c r="AV179" s="1">
        <f t="shared" si="24"/>
        <v>9999</v>
      </c>
      <c r="AW179" s="1">
        <v>82.499954762248663</v>
      </c>
      <c r="AX179" s="1">
        <v>450.30915016924638</v>
      </c>
      <c r="AY179" s="1">
        <v>1238.284818622592</v>
      </c>
      <c r="AZ179" s="1">
        <v>911.06522584467268</v>
      </c>
      <c r="BA179" s="1">
        <f t="shared" si="25"/>
        <v>9999</v>
      </c>
    </row>
    <row r="180" spans="1:53" x14ac:dyDescent="0.3">
      <c r="A180">
        <f t="shared" si="26"/>
        <v>2174</v>
      </c>
      <c r="B180" s="1"/>
      <c r="C180" s="1"/>
      <c r="D180" s="1"/>
      <c r="E180" s="1">
        <f>0.8*SUMPRODUCT(economy!B220:D220,economy!K220:M220)/SUM(economy!B220:D220)</f>
        <v>22695.495254401183</v>
      </c>
      <c r="F180" s="1"/>
      <c r="G180" s="1"/>
      <c r="H180" s="1"/>
      <c r="I180" s="1">
        <v>27040.605576480026</v>
      </c>
      <c r="J180" s="1"/>
      <c r="K180" s="1"/>
      <c r="L180" s="1"/>
      <c r="M180" s="1">
        <v>28568.459817246698</v>
      </c>
      <c r="N180" s="1">
        <f t="shared" si="18"/>
        <v>2174</v>
      </c>
      <c r="O180" s="1">
        <v>3989.8448960517921</v>
      </c>
      <c r="P180" s="1">
        <v>16334.712118106416</v>
      </c>
      <c r="Q180" s="1">
        <v>40577.803953229246</v>
      </c>
      <c r="R180" s="1">
        <v>30144.710707380797</v>
      </c>
      <c r="S180" s="1">
        <f t="shared" si="19"/>
        <v>2174</v>
      </c>
      <c r="T180" s="1">
        <v>4004.4299007969717</v>
      </c>
      <c r="U180" s="1">
        <v>16083.727231072633</v>
      </c>
      <c r="V180" s="1">
        <v>39473.542160060904</v>
      </c>
      <c r="W180" s="1">
        <v>31766.716092373357</v>
      </c>
      <c r="X180" s="1">
        <f t="shared" si="20"/>
        <v>2174</v>
      </c>
      <c r="Y180" s="1">
        <v>3997.3991647659091</v>
      </c>
      <c r="Z180" s="1">
        <v>15768.322378944851</v>
      </c>
      <c r="AA180" s="1">
        <v>38248.931983657538</v>
      </c>
      <c r="AB180" s="1">
        <v>33430.947333784396</v>
      </c>
      <c r="AC180" s="1">
        <f t="shared" si="21"/>
        <v>2174</v>
      </c>
      <c r="AD180" s="1">
        <v>139.20170395436222</v>
      </c>
      <c r="AE180" s="1">
        <v>-672.87310466944098</v>
      </c>
      <c r="AF180" s="1">
        <v>1774.2349930844075</v>
      </c>
      <c r="AG180" s="1">
        <v>488.86479564612381</v>
      </c>
      <c r="AH180" s="1">
        <v>128.49873037331579</v>
      </c>
      <c r="AI180" s="1">
        <v>627.04582069256196</v>
      </c>
      <c r="AJ180" s="1">
        <v>-1661.9825703621973</v>
      </c>
      <c r="AK180" s="1">
        <v>923.00093706473126</v>
      </c>
      <c r="AL180" s="1">
        <f t="shared" si="22"/>
        <v>9999</v>
      </c>
      <c r="AM180" s="1">
        <v>104.63177239028099</v>
      </c>
      <c r="AN180" s="1">
        <v>-531.40775288789473</v>
      </c>
      <c r="AO180" s="1">
        <v>1463.2715260180114</v>
      </c>
      <c r="AP180" s="1">
        <v>407.52757287371702</v>
      </c>
      <c r="AQ180" s="1">
        <f t="shared" si="23"/>
        <v>9999</v>
      </c>
      <c r="AR180" s="1">
        <v>83.530649324221145</v>
      </c>
      <c r="AS180" s="1">
        <v>480.62923938716028</v>
      </c>
      <c r="AT180" s="1">
        <v>1347.4129672360673</v>
      </c>
      <c r="AU180" s="1">
        <v>949.3489398732853</v>
      </c>
      <c r="AV180" s="1">
        <f t="shared" si="24"/>
        <v>9999</v>
      </c>
      <c r="AW180" s="1">
        <v>95.095931669647257</v>
      </c>
      <c r="AX180" s="1">
        <v>495.8075342877388</v>
      </c>
      <c r="AY180" s="1">
        <v>1352.723897557943</v>
      </c>
      <c r="AZ180" s="1">
        <v>1031.3569820264918</v>
      </c>
      <c r="BA180" s="1">
        <f t="shared" si="25"/>
        <v>9999</v>
      </c>
    </row>
    <row r="181" spans="1:53" x14ac:dyDescent="0.3">
      <c r="A181">
        <f t="shared" si="26"/>
        <v>2175</v>
      </c>
      <c r="B181" s="1"/>
      <c r="C181" s="1"/>
      <c r="D181" s="1"/>
      <c r="E181" s="1">
        <f>0.8*SUMPRODUCT(economy!B221:D221,economy!K221:M221)/SUM(economy!B221:D221)</f>
        <v>22616.417415033698</v>
      </c>
      <c r="F181" s="1"/>
      <c r="G181" s="1"/>
      <c r="H181" s="1"/>
      <c r="I181" s="1">
        <v>26929.582167029832</v>
      </c>
      <c r="J181" s="1"/>
      <c r="K181" s="1"/>
      <c r="L181" s="1"/>
      <c r="M181" s="1">
        <v>28468.283658864126</v>
      </c>
      <c r="N181" s="1">
        <f t="shared" si="18"/>
        <v>2175</v>
      </c>
      <c r="O181" s="1">
        <v>3912.3400295455099</v>
      </c>
      <c r="P181" s="1">
        <v>16134.511804822627</v>
      </c>
      <c r="Q181" s="1">
        <v>40614.707044873692</v>
      </c>
      <c r="R181" s="1">
        <v>30056.837085156803</v>
      </c>
      <c r="S181" s="1">
        <f t="shared" si="19"/>
        <v>2175</v>
      </c>
      <c r="T181" s="1">
        <v>3929.6657008200214</v>
      </c>
      <c r="U181" s="1">
        <v>15893.314858176602</v>
      </c>
      <c r="V181" s="1">
        <v>39519.352163984964</v>
      </c>
      <c r="W181" s="1">
        <v>31692.677710375829</v>
      </c>
      <c r="X181" s="1">
        <f t="shared" si="20"/>
        <v>2175</v>
      </c>
      <c r="Y181" s="1">
        <v>3925.6924715167547</v>
      </c>
      <c r="Z181" s="1">
        <v>15588.278126482763</v>
      </c>
      <c r="AA181" s="1">
        <v>38303.279583973534</v>
      </c>
      <c r="AB181" s="1">
        <v>33372.349441774379</v>
      </c>
      <c r="AC181" s="1">
        <f t="shared" si="21"/>
        <v>2175</v>
      </c>
      <c r="AD181" s="1">
        <v>173.35985445053481</v>
      </c>
      <c r="AE181" s="1">
        <v>-799.96669152099707</v>
      </c>
      <c r="AF181" s="1">
        <v>2083.2845731506031</v>
      </c>
      <c r="AG181" s="1">
        <v>605.16156676910589</v>
      </c>
      <c r="AH181" s="1">
        <v>160.15740507622789</v>
      </c>
      <c r="AI181" s="1">
        <v>744.92578002669325</v>
      </c>
      <c r="AJ181" s="1">
        <v>-1948.6632331923372</v>
      </c>
      <c r="AK181" s="1">
        <v>1125.4923337444488</v>
      </c>
      <c r="AL181" s="1">
        <f t="shared" si="22"/>
        <v>9999</v>
      </c>
      <c r="AM181" s="1">
        <v>131.07931797618912</v>
      </c>
      <c r="AN181" s="1">
        <v>-630.91591730723451</v>
      </c>
      <c r="AO181" s="1">
        <v>1703.708951036549</v>
      </c>
      <c r="AP181" s="1">
        <v>507.82727466886939</v>
      </c>
      <c r="AQ181" s="1">
        <f t="shared" si="23"/>
        <v>9999</v>
      </c>
      <c r="AR181" s="1">
        <v>102.22953563321215</v>
      </c>
      <c r="AS181" s="1">
        <v>551.23036160387892</v>
      </c>
      <c r="AT181" s="1">
        <v>1523.2711174921703</v>
      </c>
      <c r="AU181" s="1">
        <v>1119.9274587808063</v>
      </c>
      <c r="AV181" s="1">
        <f t="shared" si="24"/>
        <v>9999</v>
      </c>
      <c r="AW181" s="1">
        <v>108.30740429864468</v>
      </c>
      <c r="AX181" s="1">
        <v>544.10714937041246</v>
      </c>
      <c r="AY181" s="1">
        <v>1476.0319148685887</v>
      </c>
      <c r="AZ181" s="1">
        <v>1160.4780713879568</v>
      </c>
      <c r="BA181" s="1">
        <f t="shared" si="25"/>
        <v>9999</v>
      </c>
    </row>
    <row r="182" spans="1:53" x14ac:dyDescent="0.3">
      <c r="A182">
        <f t="shared" si="26"/>
        <v>2176</v>
      </c>
      <c r="B182" s="1"/>
      <c r="C182" s="1"/>
      <c r="D182" s="1"/>
      <c r="E182" s="1">
        <f>0.8*SUMPRODUCT(economy!B222:D222,economy!K222:M222)/SUM(economy!B222:D222)</f>
        <v>22536.137202515129</v>
      </c>
      <c r="F182" s="1"/>
      <c r="G182" s="1"/>
      <c r="H182" s="1"/>
      <c r="I182" s="1">
        <v>26817.242434697535</v>
      </c>
      <c r="J182" s="1"/>
      <c r="K182" s="1"/>
      <c r="L182" s="1"/>
      <c r="M182" s="1">
        <v>28366.59327833516</v>
      </c>
      <c r="N182" s="1">
        <f t="shared" si="18"/>
        <v>2176</v>
      </c>
      <c r="O182" s="1">
        <v>3836.034369098375</v>
      </c>
      <c r="P182" s="1">
        <v>15935.719396252653</v>
      </c>
      <c r="Q182" s="1">
        <v>40649.579073292793</v>
      </c>
      <c r="R182" s="1">
        <v>29967.255123952964</v>
      </c>
      <c r="S182" s="1">
        <f t="shared" si="19"/>
        <v>2176</v>
      </c>
      <c r="T182" s="1">
        <v>3856.0005516737288</v>
      </c>
      <c r="U182" s="1">
        <v>15704.108103619981</v>
      </c>
      <c r="V182" s="1">
        <v>39563.132372029439</v>
      </c>
      <c r="W182" s="1">
        <v>31616.743131788771</v>
      </c>
      <c r="X182" s="1">
        <f t="shared" si="20"/>
        <v>2176</v>
      </c>
      <c r="Y182" s="1">
        <v>3854.9845722569626</v>
      </c>
      <c r="Z182" s="1">
        <v>15409.244274344463</v>
      </c>
      <c r="AA182" s="1">
        <v>38355.618300146685</v>
      </c>
      <c r="AB182" s="1">
        <v>33311.676603815897</v>
      </c>
      <c r="AC182" s="1">
        <f t="shared" si="21"/>
        <v>2176</v>
      </c>
      <c r="AD182" s="1">
        <v>209.08229408512915</v>
      </c>
      <c r="AE182" s="1">
        <v>-931.87102376697146</v>
      </c>
      <c r="AF182" s="1">
        <v>2408.0770869997978</v>
      </c>
      <c r="AG182" s="1">
        <v>728.85869411366798</v>
      </c>
      <c r="AH182" s="1">
        <v>193.58365298357629</v>
      </c>
      <c r="AI182" s="1">
        <v>868.40192204921846</v>
      </c>
      <c r="AJ182" s="1">
        <v>-2252.5595504647185</v>
      </c>
      <c r="AK182" s="1">
        <v>1342.3082900574975</v>
      </c>
      <c r="AL182" s="1">
        <f t="shared" si="22"/>
        <v>9999</v>
      </c>
      <c r="AM182" s="1">
        <v>159.02110517083079</v>
      </c>
      <c r="AN182" s="1">
        <v>-735.01137366406579</v>
      </c>
      <c r="AO182" s="1">
        <v>1958.6249375324924</v>
      </c>
      <c r="AP182" s="1">
        <v>615.60596919381555</v>
      </c>
      <c r="AQ182" s="1">
        <f t="shared" si="23"/>
        <v>9999</v>
      </c>
      <c r="AR182" s="1">
        <v>122.33005486426265</v>
      </c>
      <c r="AS182" s="1">
        <v>625.83359925281263</v>
      </c>
      <c r="AT182" s="1">
        <v>1710.7148892706105</v>
      </c>
      <c r="AU182" s="1">
        <v>1304.1155966500262</v>
      </c>
      <c r="AV182" s="1">
        <f t="shared" si="24"/>
        <v>9999</v>
      </c>
      <c r="AW182" s="1">
        <v>122.15929082934716</v>
      </c>
      <c r="AX182" s="1">
        <v>595.18753751975362</v>
      </c>
      <c r="AY182" s="1">
        <v>1608.2872521658664</v>
      </c>
      <c r="AZ182" s="1">
        <v>1298.7977379836727</v>
      </c>
      <c r="BA182" s="1">
        <f t="shared" si="25"/>
        <v>9999</v>
      </c>
    </row>
    <row r="183" spans="1:53" x14ac:dyDescent="0.3">
      <c r="A183">
        <f t="shared" si="26"/>
        <v>2177</v>
      </c>
      <c r="B183" s="1"/>
      <c r="C183" s="1"/>
      <c r="D183" s="1"/>
      <c r="E183" s="1">
        <f>0.8*SUMPRODUCT(economy!B223:D223,economy!K223:M223)/SUM(economy!B223:D223)</f>
        <v>22454.694444559322</v>
      </c>
      <c r="F183" s="1"/>
      <c r="G183" s="1"/>
      <c r="H183" s="1"/>
      <c r="I183" s="1">
        <v>26703.637498356766</v>
      </c>
      <c r="J183" s="1"/>
      <c r="K183" s="1"/>
      <c r="L183" s="1"/>
      <c r="M183" s="1">
        <v>28263.439449069439</v>
      </c>
      <c r="N183" s="1">
        <f t="shared" si="18"/>
        <v>2177</v>
      </c>
      <c r="O183" s="1">
        <v>3760.9204373277244</v>
      </c>
      <c r="P183" s="1">
        <v>15738.361878936432</v>
      </c>
      <c r="Q183" s="1">
        <v>40682.454229989846</v>
      </c>
      <c r="R183" s="1">
        <v>29876.014778309713</v>
      </c>
      <c r="S183" s="1">
        <f t="shared" si="19"/>
        <v>2177</v>
      </c>
      <c r="T183" s="1">
        <v>3783.4289727734949</v>
      </c>
      <c r="U183" s="1">
        <v>15516.135469326486</v>
      </c>
      <c r="V183" s="1">
        <v>39604.913817005377</v>
      </c>
      <c r="W183" s="1">
        <v>31538.960986898375</v>
      </c>
      <c r="X183" s="1">
        <f t="shared" si="20"/>
        <v>2177</v>
      </c>
      <c r="Y183" s="1">
        <v>3785.2717973925132</v>
      </c>
      <c r="Z183" s="1">
        <v>15231.250360475726</v>
      </c>
      <c r="AA183" s="1">
        <v>38405.975837337486</v>
      </c>
      <c r="AB183" s="1">
        <v>33248.975593170173</v>
      </c>
      <c r="AC183" s="1">
        <f t="shared" si="21"/>
        <v>2177</v>
      </c>
      <c r="AD183" s="1">
        <v>246.02625290279434</v>
      </c>
      <c r="AE183" s="1">
        <v>-1067.7231688818065</v>
      </c>
      <c r="AF183" s="1">
        <v>2747.3577367196826</v>
      </c>
      <c r="AG183" s="1">
        <v>859.20262717884918</v>
      </c>
      <c r="AH183" s="1">
        <v>228.53391361812049</v>
      </c>
      <c r="AI183" s="1">
        <v>996.92289578778934</v>
      </c>
      <c r="AJ183" s="1">
        <v>-2573.1246788185122</v>
      </c>
      <c r="AK183" s="1">
        <v>1572.8101505867567</v>
      </c>
      <c r="AL183" s="1">
        <f t="shared" si="22"/>
        <v>9999</v>
      </c>
      <c r="AM183" s="1">
        <v>188.20574521104336</v>
      </c>
      <c r="AN183" s="1">
        <v>-843.09182557498525</v>
      </c>
      <c r="AO183" s="1">
        <v>2227.1972810756547</v>
      </c>
      <c r="AP183" s="1">
        <v>730.28015937121597</v>
      </c>
      <c r="AQ183" s="1">
        <f t="shared" si="23"/>
        <v>9999</v>
      </c>
      <c r="AR183" s="1">
        <v>143.6711880558567</v>
      </c>
      <c r="AS183" s="1">
        <v>704.17691493770087</v>
      </c>
      <c r="AT183" s="1">
        <v>1909.5698685613918</v>
      </c>
      <c r="AU183" s="1">
        <v>1501.2382483133442</v>
      </c>
      <c r="AV183" s="1">
        <f t="shared" si="24"/>
        <v>9999</v>
      </c>
      <c r="AW183" s="1">
        <v>136.671880533559</v>
      </c>
      <c r="AX183" s="1">
        <v>649.01840065202089</v>
      </c>
      <c r="AY183" s="1">
        <v>1749.5546069305849</v>
      </c>
      <c r="AZ183" s="1">
        <v>1446.6189645863471</v>
      </c>
      <c r="BA183" s="1">
        <f t="shared" si="25"/>
        <v>9999</v>
      </c>
    </row>
    <row r="184" spans="1:53" x14ac:dyDescent="0.3">
      <c r="A184">
        <f t="shared" si="26"/>
        <v>2178</v>
      </c>
      <c r="B184" s="1"/>
      <c r="C184" s="1"/>
      <c r="D184" s="1"/>
      <c r="E184" s="1">
        <f>0.8*SUMPRODUCT(economy!B224:D224,economy!K224:M224)/SUM(economy!B224:D224)</f>
        <v>22372.128354328055</v>
      </c>
      <c r="F184" s="1"/>
      <c r="G184" s="1"/>
      <c r="H184" s="1"/>
      <c r="I184" s="1">
        <v>26588.817563626071</v>
      </c>
      <c r="J184" s="1"/>
      <c r="K184" s="1"/>
      <c r="L184" s="1"/>
      <c r="M184" s="1">
        <v>28158.872150701904</v>
      </c>
      <c r="N184" s="1">
        <f t="shared" si="18"/>
        <v>2178</v>
      </c>
      <c r="O184" s="1">
        <v>3686.9903213797643</v>
      </c>
      <c r="P184" s="1">
        <v>15542.46464757692</v>
      </c>
      <c r="Q184" s="1">
        <v>40713.366432433599</v>
      </c>
      <c r="R184" s="1">
        <v>29783.16533468226</v>
      </c>
      <c r="S184" s="1">
        <f t="shared" si="19"/>
        <v>2178</v>
      </c>
      <c r="T184" s="1">
        <v>3711.945050192458</v>
      </c>
      <c r="U184" s="1">
        <v>15329.423963704889</v>
      </c>
      <c r="V184" s="1">
        <v>39644.727360785517</v>
      </c>
      <c r="W184" s="1">
        <v>31459.379368505579</v>
      </c>
      <c r="X184" s="1">
        <f t="shared" si="20"/>
        <v>2178</v>
      </c>
      <c r="Y184" s="1">
        <v>3716.5500524719378</v>
      </c>
      <c r="Z184" s="1">
        <v>15054.324535908177</v>
      </c>
      <c r="AA184" s="1">
        <v>38454.379823605945</v>
      </c>
      <c r="AB184" s="1">
        <v>33184.292779532036</v>
      </c>
      <c r="AC184" s="1">
        <f t="shared" si="21"/>
        <v>2178</v>
      </c>
      <c r="AD184" s="1">
        <v>283.89243475196082</v>
      </c>
      <c r="AE184" s="1">
        <v>-1206.7331519854763</v>
      </c>
      <c r="AF184" s="1">
        <v>3099.9192310371172</v>
      </c>
      <c r="AG184" s="1">
        <v>995.50726108820857</v>
      </c>
      <c r="AH184" s="1">
        <v>264.79989182499986</v>
      </c>
      <c r="AI184" s="1">
        <v>1129.9972325738306</v>
      </c>
      <c r="AJ184" s="1">
        <v>-2909.8716831086058</v>
      </c>
      <c r="AK184" s="1">
        <v>1816.4521055128059</v>
      </c>
      <c r="AL184" s="1">
        <f t="shared" si="22"/>
        <v>9999</v>
      </c>
      <c r="AM184" s="1">
        <v>218.40838439615746</v>
      </c>
      <c r="AN184" s="1">
        <v>-954.58747295018998</v>
      </c>
      <c r="AO184" s="1">
        <v>2508.6082177345243</v>
      </c>
      <c r="AP184" s="1">
        <v>851.30827917204329</v>
      </c>
      <c r="AQ184" s="1">
        <f t="shared" si="23"/>
        <v>9999</v>
      </c>
      <c r="AR184" s="1">
        <v>166.07858400229244</v>
      </c>
      <c r="AS184" s="1">
        <v>785.91856351871991</v>
      </c>
      <c r="AT184" s="1">
        <v>2119.4945412753391</v>
      </c>
      <c r="AU184" s="1">
        <v>1710.5119922219092</v>
      </c>
      <c r="AV184" s="1">
        <f t="shared" si="24"/>
        <v>9999</v>
      </c>
      <c r="AW184" s="1">
        <v>151.85423019405084</v>
      </c>
      <c r="AX184" s="1">
        <v>705.54625397149118</v>
      </c>
      <c r="AY184" s="1">
        <v>1899.8610188648997</v>
      </c>
      <c r="AZ184" s="1">
        <v>1604.1428697794368</v>
      </c>
      <c r="BA184" s="1">
        <f t="shared" si="25"/>
        <v>9999</v>
      </c>
    </row>
    <row r="185" spans="1:53" x14ac:dyDescent="0.3">
      <c r="A185">
        <f t="shared" si="26"/>
        <v>2179</v>
      </c>
      <c r="B185" s="1"/>
      <c r="C185" s="1"/>
      <c r="D185" s="1"/>
      <c r="E185" s="1">
        <f>0.8*SUMPRODUCT(economy!B225:D225,economy!K225:M225)/SUM(economy!B225:D225)</f>
        <v>22288.47752194848</v>
      </c>
      <c r="F185" s="1"/>
      <c r="G185" s="1"/>
      <c r="H185" s="1"/>
      <c r="I185" s="1">
        <v>26472.831915696937</v>
      </c>
      <c r="J185" s="1"/>
      <c r="K185" s="1"/>
      <c r="L185" s="1"/>
      <c r="M185" s="1">
        <v>28052.940558392136</v>
      </c>
      <c r="N185" s="1">
        <f t="shared" si="18"/>
        <v>2179</v>
      </c>
      <c r="O185" s="1">
        <v>3614.235696725792</v>
      </c>
      <c r="P185" s="1">
        <v>15348.051544279975</v>
      </c>
      <c r="Q185" s="1">
        <v>40742.349309521058</v>
      </c>
      <c r="R185" s="1">
        <v>29688.755397517387</v>
      </c>
      <c r="S185" s="1">
        <f t="shared" si="19"/>
        <v>2179</v>
      </c>
      <c r="T185" s="1">
        <v>3641.5424581795801</v>
      </c>
      <c r="U185" s="1">
        <v>15143.999135145777</v>
      </c>
      <c r="V185" s="1">
        <v>39682.60367903443</v>
      </c>
      <c r="W185" s="1">
        <v>31378.045815142803</v>
      </c>
      <c r="X185" s="1">
        <f t="shared" si="20"/>
        <v>2179</v>
      </c>
      <c r="Y185" s="1">
        <v>3648.8148374106804</v>
      </c>
      <c r="Z185" s="1">
        <v>14878.493592795701</v>
      </c>
      <c r="AA185" s="1">
        <v>38500.857794348405</v>
      </c>
      <c r="AB185" s="1">
        <v>33117.674109806547</v>
      </c>
      <c r="AC185" s="1">
        <f t="shared" si="21"/>
        <v>2179</v>
      </c>
      <c r="AD185" s="1">
        <v>322.41491921030757</v>
      </c>
      <c r="AE185" s="1">
        <v>-1348.1708447570859</v>
      </c>
      <c r="AF185" s="1">
        <v>3464.5902252652104</v>
      </c>
      <c r="AG185" s="1">
        <v>1137.1360489927222</v>
      </c>
      <c r="AH185" s="1">
        <v>302.20046147278299</v>
      </c>
      <c r="AI185" s="1">
        <v>1267.1830644885633</v>
      </c>
      <c r="AJ185" s="1">
        <v>-3262.3648004290158</v>
      </c>
      <c r="AK185" s="1">
        <v>2072.761401746357</v>
      </c>
      <c r="AL185" s="1">
        <f t="shared" si="22"/>
        <v>9999</v>
      </c>
      <c r="AM185" s="1">
        <v>249.42452261506719</v>
      </c>
      <c r="AN185" s="1">
        <v>-1068.9559868181955</v>
      </c>
      <c r="AO185" s="1">
        <v>2802.0411046413105</v>
      </c>
      <c r="AP185" s="1">
        <v>978.17803942921785</v>
      </c>
      <c r="AQ185" s="1">
        <f t="shared" si="23"/>
        <v>9999</v>
      </c>
      <c r="AR185" s="1">
        <v>189.37550557451408</v>
      </c>
      <c r="AS185" s="1">
        <v>870.66251249124957</v>
      </c>
      <c r="AT185" s="1">
        <v>2340.0078643193206</v>
      </c>
      <c r="AU185" s="1">
        <v>1931.0832399194142</v>
      </c>
      <c r="AV185" s="1">
        <f t="shared" si="24"/>
        <v>9999</v>
      </c>
      <c r="AW185" s="1">
        <v>167.69997277473695</v>
      </c>
      <c r="AX185" s="1">
        <v>764.68540357163158</v>
      </c>
      <c r="AY185" s="1">
        <v>2059.1772247309891</v>
      </c>
      <c r="AZ185" s="1">
        <v>1771.447335398439</v>
      </c>
      <c r="BA185" s="1">
        <f t="shared" si="25"/>
        <v>9999</v>
      </c>
    </row>
    <row r="186" spans="1:53" x14ac:dyDescent="0.3">
      <c r="A186">
        <f t="shared" si="26"/>
        <v>2180</v>
      </c>
      <c r="B186" s="1"/>
      <c r="C186" s="1"/>
      <c r="D186" s="1"/>
      <c r="E186" s="1">
        <f>0.8*SUMPRODUCT(economy!B226:D226,economy!K226:M226)/SUM(economy!B226:D226)</f>
        <v>22203.779907081323</v>
      </c>
      <c r="F186" s="1"/>
      <c r="G186" s="1"/>
      <c r="H186" s="1"/>
      <c r="I186" s="1">
        <v>26355.728913537212</v>
      </c>
      <c r="J186" s="1"/>
      <c r="K186" s="1"/>
      <c r="L186" s="1"/>
      <c r="M186" s="1">
        <v>27945.693033478441</v>
      </c>
      <c r="N186" s="1">
        <f t="shared" si="18"/>
        <v>2180</v>
      </c>
      <c r="O186" s="1">
        <v>3542.6478503765229</v>
      </c>
      <c r="P186" s="1">
        <v>15155.144897826533</v>
      </c>
      <c r="Q186" s="1">
        <v>40769.436187966385</v>
      </c>
      <c r="R186" s="1">
        <v>29592.832876646935</v>
      </c>
      <c r="S186" s="1">
        <f t="shared" si="19"/>
        <v>2180</v>
      </c>
      <c r="T186" s="1">
        <v>3572.2144802042594</v>
      </c>
      <c r="U186" s="1">
        <v>14959.885105683294</v>
      </c>
      <c r="V186" s="1">
        <v>39718.573246764245</v>
      </c>
      <c r="W186" s="1">
        <v>31295.007295552005</v>
      </c>
      <c r="X186" s="1">
        <f t="shared" si="20"/>
        <v>2180</v>
      </c>
      <c r="Y186" s="1">
        <v>3582.0612653404019</v>
      </c>
      <c r="Z186" s="1">
        <v>14703.782992723027</v>
      </c>
      <c r="AA186" s="1">
        <v>38545.437177456275</v>
      </c>
      <c r="AB186" s="1">
        <v>33049.165090074341</v>
      </c>
      <c r="AC186" s="1">
        <f t="shared" si="21"/>
        <v>2180</v>
      </c>
      <c r="AD186" s="1">
        <v>361.35469648421684</v>
      </c>
      <c r="AE186" s="1">
        <v>-1491.3571444596323</v>
      </c>
      <c r="AF186" s="1">
        <v>3840.2279128532477</v>
      </c>
      <c r="AG186" s="1">
        <v>1283.4905491199327</v>
      </c>
      <c r="AH186" s="1">
        <v>340.57631848591899</v>
      </c>
      <c r="AI186" s="1">
        <v>1408.0807814435941</v>
      </c>
      <c r="AJ186" s="1">
        <v>-3630.2132715521711</v>
      </c>
      <c r="AK186" s="1">
        <v>2341.3250168566733</v>
      </c>
      <c r="AL186" s="1">
        <f t="shared" si="22"/>
        <v>9999</v>
      </c>
      <c r="AM186" s="1">
        <v>281.06618038551403</v>
      </c>
      <c r="AN186" s="1">
        <v>-1185.6793909014034</v>
      </c>
      <c r="AO186" s="1">
        <v>3106.6785620333326</v>
      </c>
      <c r="AP186" s="1">
        <v>1110.3985848627358</v>
      </c>
      <c r="AQ186" s="1">
        <f t="shared" si="23"/>
        <v>9999</v>
      </c>
      <c r="AR186" s="1">
        <v>213.38827300329569</v>
      </c>
      <c r="AS186" s="1">
        <v>957.9784233555082</v>
      </c>
      <c r="AT186" s="1">
        <v>2570.515470739359</v>
      </c>
      <c r="AU186" s="1">
        <v>2162.0514455509283</v>
      </c>
      <c r="AV186" s="1">
        <f t="shared" si="24"/>
        <v>9999</v>
      </c>
      <c r="AW186" s="1">
        <v>184.18555979963875</v>
      </c>
      <c r="AX186" s="1">
        <v>826.31327018900106</v>
      </c>
      <c r="AY186" s="1">
        <v>2227.4049256976423</v>
      </c>
      <c r="AZ186" s="1">
        <v>1948.4788183416649</v>
      </c>
      <c r="BA186" s="1">
        <f t="shared" si="25"/>
        <v>9999</v>
      </c>
    </row>
    <row r="187" spans="1:53" x14ac:dyDescent="0.3">
      <c r="A187">
        <f t="shared" si="26"/>
        <v>2181</v>
      </c>
      <c r="B187" s="1"/>
      <c r="C187" s="1"/>
      <c r="D187" s="1"/>
      <c r="E187" s="1">
        <f>0.8*SUMPRODUCT(economy!B227:D227,economy!K227:M227)/SUM(economy!B227:D227)</f>
        <v>22118.072832504757</v>
      </c>
      <c r="F187" s="1"/>
      <c r="G187" s="1"/>
      <c r="H187" s="1"/>
      <c r="I187" s="1">
        <v>26237.555985416704</v>
      </c>
      <c r="J187" s="1"/>
      <c r="K187" s="1"/>
      <c r="L187" s="1"/>
      <c r="M187" s="1">
        <v>27837.177115440027</v>
      </c>
      <c r="N187" s="1">
        <f t="shared" si="18"/>
        <v>2181</v>
      </c>
      <c r="O187" s="1">
        <v>3472.2177035084519</v>
      </c>
      <c r="P187" s="1">
        <v>14963.765562918426</v>
      </c>
      <c r="Q187" s="1">
        <v>40794.660079593472</v>
      </c>
      <c r="R187" s="1">
        <v>29495.444975958497</v>
      </c>
      <c r="S187" s="1">
        <f t="shared" si="19"/>
        <v>2181</v>
      </c>
      <c r="T187" s="1">
        <v>3503.9540295195898</v>
      </c>
      <c r="U187" s="1">
        <v>14777.104604766258</v>
      </c>
      <c r="V187" s="1">
        <v>39752.666324699538</v>
      </c>
      <c r="W187" s="1">
        <v>31210.310194390953</v>
      </c>
      <c r="X187" s="1">
        <f t="shared" si="20"/>
        <v>2181</v>
      </c>
      <c r="Y187" s="1">
        <v>3516.2840810742027</v>
      </c>
      <c r="Z187" s="1">
        <v>14530.216895234551</v>
      </c>
      <c r="AA187" s="1">
        <v>38588.145279184922</v>
      </c>
      <c r="AB187" s="1">
        <v>32978.81076871969</v>
      </c>
      <c r="AC187" s="1">
        <f t="shared" si="21"/>
        <v>2181</v>
      </c>
      <c r="AD187" s="1">
        <v>400.49530791334803</v>
      </c>
      <c r="AE187" s="1">
        <v>-1635.6578558783499</v>
      </c>
      <c r="AF187" s="1">
        <v>4225.7133629301134</v>
      </c>
      <c r="AG187" s="1">
        <v>1434.0028642252614</v>
      </c>
      <c r="AH187" s="1">
        <v>379.78624725855127</v>
      </c>
      <c r="AI187" s="1">
        <v>1552.3275684297028</v>
      </c>
      <c r="AJ187" s="1">
        <v>-4013.0668537253828</v>
      </c>
      <c r="AK187" s="1">
        <v>2621.7803154433909</v>
      </c>
      <c r="AL187" s="1">
        <f t="shared" si="22"/>
        <v>9999</v>
      </c>
      <c r="AM187" s="1">
        <v>313.15940407915366</v>
      </c>
      <c r="AN187" s="1">
        <v>-1304.2621254751632</v>
      </c>
      <c r="AO187" s="1">
        <v>3421.7017288959887</v>
      </c>
      <c r="AP187" s="1">
        <v>1247.4955371657247</v>
      </c>
      <c r="AQ187" s="1">
        <f t="shared" si="23"/>
        <v>9999</v>
      </c>
      <c r="AR187" s="1">
        <v>237.94890469397913</v>
      </c>
      <c r="AS187" s="1">
        <v>1047.4167281599111</v>
      </c>
      <c r="AT187" s="1">
        <v>2810.3329365948521</v>
      </c>
      <c r="AU187" s="1">
        <v>2402.4840533233523</v>
      </c>
      <c r="AV187" s="1">
        <f t="shared" si="24"/>
        <v>9999</v>
      </c>
      <c r="AW187" s="1">
        <v>201.2705474099163</v>
      </c>
      <c r="AX187" s="1">
        <v>890.26952932933864</v>
      </c>
      <c r="AY187" s="1">
        <v>2404.3697962676306</v>
      </c>
      <c r="AZ187" s="1">
        <v>2135.0546261803038</v>
      </c>
      <c r="BA187" s="1">
        <f t="shared" si="25"/>
        <v>9999</v>
      </c>
    </row>
    <row r="188" spans="1:53" x14ac:dyDescent="0.3">
      <c r="A188">
        <f t="shared" si="26"/>
        <v>2182</v>
      </c>
      <c r="B188" s="1"/>
      <c r="C188" s="1"/>
      <c r="D188" s="1"/>
      <c r="E188" s="1">
        <f>0.8*SUMPRODUCT(economy!B228:D228,economy!K228:M228)/SUM(economy!B228:D228)</f>
        <v>22031.392978677759</v>
      </c>
      <c r="F188" s="1"/>
      <c r="G188" s="1"/>
      <c r="H188" s="1"/>
      <c r="I188" s="1">
        <v>26118.359625702476</v>
      </c>
      <c r="J188" s="1"/>
      <c r="K188" s="1"/>
      <c r="L188" s="1"/>
      <c r="M188" s="1">
        <v>27727.439515121325</v>
      </c>
      <c r="N188" s="1">
        <f t="shared" si="18"/>
        <v>2182</v>
      </c>
      <c r="O188" s="1">
        <v>3402.9358334976823</v>
      </c>
      <c r="P188" s="1">
        <v>14773.932959342204</v>
      </c>
      <c r="Q188" s="1">
        <v>40818.053669510635</v>
      </c>
      <c r="R188" s="1">
        <v>29396.638183302999</v>
      </c>
      <c r="S188" s="1">
        <f t="shared" si="19"/>
        <v>2182</v>
      </c>
      <c r="T188" s="1">
        <v>3436.7536692377762</v>
      </c>
      <c r="U188" s="1">
        <v>14595.679003085726</v>
      </c>
      <c r="V188" s="1">
        <v>39784.912946434488</v>
      </c>
      <c r="W188" s="1">
        <v>31124.00029913483</v>
      </c>
      <c r="X188" s="1">
        <f t="shared" si="20"/>
        <v>2182</v>
      </c>
      <c r="Y188" s="1">
        <v>3451.4776791798668</v>
      </c>
      <c r="Z188" s="1">
        <v>14357.818186533967</v>
      </c>
      <c r="AA188" s="1">
        <v>38629.009270720991</v>
      </c>
      <c r="AB188" s="1">
        <v>32906.655720694391</v>
      </c>
      <c r="AC188" s="1">
        <f t="shared" si="21"/>
        <v>2182</v>
      </c>
      <c r="AD188" s="1">
        <v>439.63977785545978</v>
      </c>
      <c r="AE188" s="1">
        <v>-1780.4793336647767</v>
      </c>
      <c r="AF188" s="1">
        <v>4619.9487183031542</v>
      </c>
      <c r="AG188" s="1">
        <v>1588.1305465167616</v>
      </c>
      <c r="AH188" s="1">
        <v>419.7043908289715</v>
      </c>
      <c r="AI188" s="1">
        <v>1699.5931904200072</v>
      </c>
      <c r="AJ188" s="1">
        <v>-4410.6124583091187</v>
      </c>
      <c r="AK188" s="1">
        <v>2913.8082654264476</v>
      </c>
      <c r="AL188" s="1">
        <f t="shared" si="22"/>
        <v>9999</v>
      </c>
      <c r="AM188" s="1">
        <v>345.54257548104675</v>
      </c>
      <c r="AN188" s="1">
        <v>-1424.2298591771521</v>
      </c>
      <c r="AO188" s="1">
        <v>3746.2903345714008</v>
      </c>
      <c r="AP188" s="1">
        <v>1389.0078475233765</v>
      </c>
      <c r="AQ188" s="1">
        <f t="shared" si="23"/>
        <v>9999</v>
      </c>
      <c r="AR188" s="1">
        <v>262.89639072948762</v>
      </c>
      <c r="AS188" s="1">
        <v>1138.5197773831912</v>
      </c>
      <c r="AT188" s="1">
        <v>3058.7056606453048</v>
      </c>
      <c r="AU188" s="1">
        <v>2651.4268731636885</v>
      </c>
      <c r="AV188" s="1">
        <f t="shared" si="24"/>
        <v>9999</v>
      </c>
      <c r="AW188" s="1">
        <v>218.89932648792831</v>
      </c>
      <c r="AX188" s="1">
        <v>956.35821692513787</v>
      </c>
      <c r="AY188" s="1">
        <v>2589.8195160837713</v>
      </c>
      <c r="AZ188" s="1">
        <v>2330.8723562066357</v>
      </c>
      <c r="BA188" s="1">
        <f t="shared" si="25"/>
        <v>9999</v>
      </c>
    </row>
    <row r="189" spans="1:53" x14ac:dyDescent="0.3">
      <c r="A189">
        <f t="shared" si="26"/>
        <v>2183</v>
      </c>
      <c r="B189" s="1"/>
      <c r="C189" s="1"/>
      <c r="D189" s="1"/>
      <c r="E189" s="1">
        <f>0.8*SUMPRODUCT(economy!B229:D229,economy!K229:M229)/SUM(economy!B229:D229)</f>
        <v>21943.776379247363</v>
      </c>
      <c r="F189" s="1"/>
      <c r="G189" s="1"/>
      <c r="H189" s="1"/>
      <c r="I189" s="1">
        <v>25998.185392870775</v>
      </c>
      <c r="J189" s="1"/>
      <c r="K189" s="1"/>
      <c r="L189" s="1"/>
      <c r="M189" s="1">
        <v>27616.526109170991</v>
      </c>
      <c r="N189" s="1">
        <f t="shared" si="18"/>
        <v>2183</v>
      </c>
      <c r="O189" s="1">
        <v>3334.7924953579909</v>
      </c>
      <c r="P189" s="1">
        <v>14585.66511099825</v>
      </c>
      <c r="Q189" s="1">
        <v>40839.649305144238</v>
      </c>
      <c r="R189" s="1">
        <v>29296.458261598837</v>
      </c>
      <c r="S189" s="1">
        <f t="shared" si="19"/>
        <v>2183</v>
      </c>
      <c r="T189" s="1">
        <v>3370.6056319124459</v>
      </c>
      <c r="U189" s="1">
        <v>14415.628346408825</v>
      </c>
      <c r="V189" s="1">
        <v>39815.34290636579</v>
      </c>
      <c r="W189" s="1">
        <v>31036.122788138389</v>
      </c>
      <c r="X189" s="1">
        <f t="shared" si="20"/>
        <v>2183</v>
      </c>
      <c r="Y189" s="1">
        <v>3387.6361216544074</v>
      </c>
      <c r="Z189" s="1">
        <v>14186.608508307487</v>
      </c>
      <c r="AA189" s="1">
        <v>38668.056175436177</v>
      </c>
      <c r="AB189" s="1">
        <v>32832.744032889575</v>
      </c>
      <c r="AC189" s="1">
        <f t="shared" si="21"/>
        <v>2183</v>
      </c>
      <c r="AD189" s="1">
        <v>478.60837269311941</v>
      </c>
      <c r="AE189" s="1">
        <v>-1925.2652995762603</v>
      </c>
      <c r="AF189" s="1">
        <v>5021.8556747287012</v>
      </c>
      <c r="AG189" s="1">
        <v>1745.3531206016253</v>
      </c>
      <c r="AH189" s="1">
        <v>460.21817546336229</v>
      </c>
      <c r="AI189" s="1">
        <v>1849.5766310823551</v>
      </c>
      <c r="AJ189" s="1">
        <v>-4822.571552931955</v>
      </c>
      <c r="AK189" s="1">
        <v>3217.1283556707294</v>
      </c>
      <c r="AL189" s="1">
        <f t="shared" si="22"/>
        <v>9999</v>
      </c>
      <c r="AM189" s="1">
        <v>378.06522430681338</v>
      </c>
      <c r="AN189" s="1">
        <v>-1545.1287777455675</v>
      </c>
      <c r="AO189" s="1">
        <v>4079.6233534346807</v>
      </c>
      <c r="AP189" s="1">
        <v>1534.4858219872388</v>
      </c>
      <c r="AQ189" s="1">
        <f t="shared" si="23"/>
        <v>9999</v>
      </c>
      <c r="AR189" s="1">
        <v>288.07731829032929</v>
      </c>
      <c r="AS189" s="1">
        <v>1230.8300358073736</v>
      </c>
      <c r="AT189" s="1">
        <v>3314.8255205867977</v>
      </c>
      <c r="AU189" s="1">
        <v>2907.9118946752751</v>
      </c>
      <c r="AV189" s="1">
        <f t="shared" si="24"/>
        <v>9999</v>
      </c>
      <c r="AW189" s="1">
        <v>237.00367948570343</v>
      </c>
      <c r="AX189" s="1">
        <v>1024.3518575332716</v>
      </c>
      <c r="AY189" s="1">
        <v>2783.4258068302979</v>
      </c>
      <c r="AZ189" s="1">
        <v>2535.5234385649014</v>
      </c>
      <c r="BA189" s="1">
        <f t="shared" si="25"/>
        <v>9999</v>
      </c>
    </row>
    <row r="190" spans="1:53" x14ac:dyDescent="0.3">
      <c r="A190">
        <f t="shared" si="26"/>
        <v>2184</v>
      </c>
      <c r="B190" s="1"/>
      <c r="C190" s="1"/>
      <c r="D190" s="1"/>
      <c r="E190" s="1">
        <f>0.8*SUMPRODUCT(economy!B230:D230,economy!K230:M230)/SUM(economy!B230:D230)</f>
        <v>21855.258417463825</v>
      </c>
      <c r="F190" s="1"/>
      <c r="G190" s="1"/>
      <c r="H190" s="1"/>
      <c r="I190" s="1">
        <v>25877.077908683856</v>
      </c>
      <c r="J190" s="1"/>
      <c r="K190" s="1"/>
      <c r="L190" s="1"/>
      <c r="M190" s="1">
        <v>27504.481935649801</v>
      </c>
      <c r="N190" s="1">
        <f t="shared" si="18"/>
        <v>2184</v>
      </c>
      <c r="O190" s="1">
        <v>3267.7776425810926</v>
      </c>
      <c r="P190" s="1">
        <v>14398.978684745585</v>
      </c>
      <c r="Q190" s="1">
        <v>40859.478986108159</v>
      </c>
      <c r="R190" s="1">
        <v>29194.950241092076</v>
      </c>
      <c r="S190" s="1">
        <f t="shared" si="19"/>
        <v>2184</v>
      </c>
      <c r="T190" s="1">
        <v>3305.5018386237221</v>
      </c>
      <c r="U190" s="1">
        <v>14236.971389370825</v>
      </c>
      <c r="V190" s="1">
        <v>39843.985748382111</v>
      </c>
      <c r="W190" s="1">
        <v>30946.7222198249</v>
      </c>
      <c r="X190" s="1">
        <f t="shared" si="20"/>
        <v>2184</v>
      </c>
      <c r="Y190" s="1">
        <v>3324.7531551941415</v>
      </c>
      <c r="Z190" s="1">
        <v>14016.608286625698</v>
      </c>
      <c r="AA190" s="1">
        <v>38705.312856813449</v>
      </c>
      <c r="AB190" s="1">
        <v>32757.11929058778</v>
      </c>
      <c r="AC190" s="1">
        <f t="shared" si="21"/>
        <v>2184</v>
      </c>
      <c r="AD190" s="1">
        <v>517.23690774016745</v>
      </c>
      <c r="AE190" s="1">
        <v>-2069.4944573206435</v>
      </c>
      <c r="AF190" s="1">
        <v>5430.3748504941332</v>
      </c>
      <c r="AG190" s="1">
        <v>1905.1696973818525</v>
      </c>
      <c r="AH190" s="1">
        <v>501.22667879598231</v>
      </c>
      <c r="AI190" s="1">
        <v>2002.0033317513785</v>
      </c>
      <c r="AJ190" s="1">
        <v>-5248.6980890485411</v>
      </c>
      <c r="AK190" s="1">
        <v>3531.4946750531926</v>
      </c>
      <c r="AL190" s="1">
        <f t="shared" si="22"/>
        <v>9999</v>
      </c>
      <c r="AM190" s="1">
        <v>410.58716442200301</v>
      </c>
      <c r="AN190" s="1">
        <v>-1666.5251750997079</v>
      </c>
      <c r="AO190" s="1">
        <v>4420.8800665472954</v>
      </c>
      <c r="AP190" s="1">
        <v>1683.4899257853249</v>
      </c>
      <c r="AQ190" s="1">
        <f t="shared" si="23"/>
        <v>9999</v>
      </c>
      <c r="AR190" s="1">
        <v>313.34619574724775</v>
      </c>
      <c r="AS190" s="1">
        <v>1323.896134370576</v>
      </c>
      <c r="AT190" s="1">
        <v>3577.8447355104959</v>
      </c>
      <c r="AU190" s="1">
        <v>3170.9636299102667</v>
      </c>
      <c r="AV190" s="1">
        <f t="shared" si="24"/>
        <v>9999</v>
      </c>
      <c r="AW190" s="1">
        <v>255.50565258981783</v>
      </c>
      <c r="AX190" s="1">
        <v>1093.99674980334</v>
      </c>
      <c r="AY190" s="1">
        <v>2984.7893798160671</v>
      </c>
      <c r="AZ190" s="1">
        <v>2748.5083900350987</v>
      </c>
      <c r="BA190" s="1">
        <f t="shared" si="25"/>
        <v>9999</v>
      </c>
    </row>
    <row r="191" spans="1:53" x14ac:dyDescent="0.3">
      <c r="A191">
        <f t="shared" si="26"/>
        <v>2185</v>
      </c>
      <c r="B191" s="1"/>
      <c r="C191" s="1"/>
      <c r="D191" s="1"/>
      <c r="E191" s="1">
        <f>0.8*SUMPRODUCT(economy!B231:D231,economy!K231:M231)/SUM(economy!B231:D231)</f>
        <v>21765.873823468504</v>
      </c>
      <c r="F191" s="1"/>
      <c r="G191" s="1"/>
      <c r="H191" s="1"/>
      <c r="I191" s="1">
        <v>25755.080858479621</v>
      </c>
      <c r="J191" s="1"/>
      <c r="K191" s="1"/>
      <c r="L191" s="1"/>
      <c r="M191" s="1">
        <v>27391.351190760935</v>
      </c>
      <c r="N191" s="1">
        <f t="shared" si="18"/>
        <v>2185</v>
      </c>
      <c r="O191" s="1">
        <v>3201.8809473783986</v>
      </c>
      <c r="P191" s="1">
        <v>14213.889029016053</v>
      </c>
      <c r="Q191" s="1">
        <v>40877.574354885619</v>
      </c>
      <c r="R191" s="1">
        <v>29092.158412732442</v>
      </c>
      <c r="S191" s="1">
        <f t="shared" si="19"/>
        <v>2185</v>
      </c>
      <c r="T191" s="1">
        <v>3241.4339175630685</v>
      </c>
      <c r="U191" s="1">
        <v>14059.725629180855</v>
      </c>
      <c r="V191" s="1">
        <v>39870.87075529305</v>
      </c>
      <c r="W191" s="1">
        <v>30855.842522966948</v>
      </c>
      <c r="X191" s="1">
        <f t="shared" si="20"/>
        <v>2185</v>
      </c>
      <c r="Y191" s="1">
        <v>3262.8222280556279</v>
      </c>
      <c r="Z191" s="1">
        <v>13847.836760881015</v>
      </c>
      <c r="AA191" s="1">
        <v>38740.806007033105</v>
      </c>
      <c r="AB191" s="1">
        <v>32679.824564966115</v>
      </c>
      <c r="AC191" s="1">
        <f t="shared" si="21"/>
        <v>2185</v>
      </c>
      <c r="AD191" s="1">
        <v>555.37542677936597</v>
      </c>
      <c r="AE191" s="1">
        <v>-2212.6786545643663</v>
      </c>
      <c r="AF191" s="1">
        <v>5844.4657752553285</v>
      </c>
      <c r="AG191" s="1">
        <v>2067.097338336443</v>
      </c>
      <c r="AH191" s="1">
        <v>542.63930882694331</v>
      </c>
      <c r="AI191" s="1">
        <v>2156.6228628926679</v>
      </c>
      <c r="AJ191" s="1">
        <v>-5688.7767930285563</v>
      </c>
      <c r="AK191" s="1">
        <v>3856.6928019336797</v>
      </c>
      <c r="AL191" s="1">
        <f t="shared" si="22"/>
        <v>9999</v>
      </c>
      <c r="AM191" s="1">
        <v>442.9778426280954</v>
      </c>
      <c r="AN191" s="1">
        <v>-1788.0052314532252</v>
      </c>
      <c r="AO191" s="1">
        <v>4769.2413987515274</v>
      </c>
      <c r="AP191" s="1">
        <v>1835.5901134365874</v>
      </c>
      <c r="AQ191" s="1">
        <f t="shared" si="23"/>
        <v>9999</v>
      </c>
      <c r="AR191" s="1">
        <v>338.56563654940624</v>
      </c>
      <c r="AS191" s="1">
        <v>1417.2773865516162</v>
      </c>
      <c r="AT191" s="1">
        <v>3846.8874285373618</v>
      </c>
      <c r="AU191" s="1">
        <v>3439.6045743178079</v>
      </c>
      <c r="AV191" s="1">
        <f t="shared" si="24"/>
        <v>9999</v>
      </c>
      <c r="AW191" s="1">
        <v>274.32038541537872</v>
      </c>
      <c r="AX191" s="1">
        <v>1165.0187145121135</v>
      </c>
      <c r="AY191" s="1">
        <v>3193.4467822407537</v>
      </c>
      <c r="AZ191" s="1">
        <v>2969.2521470645588</v>
      </c>
      <c r="BA191" s="1">
        <f t="shared" si="25"/>
        <v>9999</v>
      </c>
    </row>
    <row r="192" spans="1:53" x14ac:dyDescent="0.3">
      <c r="A192">
        <f t="shared" si="26"/>
        <v>2186</v>
      </c>
      <c r="B192" s="1"/>
      <c r="C192" s="1"/>
      <c r="D192" s="1"/>
      <c r="E192" s="1">
        <f>0.8*SUMPRODUCT(economy!B232:D232,economy!K232:M232)/SUM(economy!B232:D232)</f>
        <v>21675.656672418612</v>
      </c>
      <c r="F192" s="1"/>
      <c r="G192" s="1"/>
      <c r="H192" s="1"/>
      <c r="I192" s="1">
        <v>25632.236992523198</v>
      </c>
      <c r="J192" s="1"/>
      <c r="K192" s="1"/>
      <c r="L192" s="1"/>
      <c r="M192" s="1">
        <v>27277.177226656524</v>
      </c>
      <c r="N192" s="1">
        <f t="shared" si="18"/>
        <v>2186</v>
      </c>
      <c r="O192" s="1">
        <v>3137.0918203246401</v>
      </c>
      <c r="P192" s="1">
        <v>14030.410212153974</v>
      </c>
      <c r="Q192" s="1">
        <v>40893.966688299632</v>
      </c>
      <c r="R192" s="1">
        <v>28988.126322623892</v>
      </c>
      <c r="S192" s="1">
        <f t="shared" si="19"/>
        <v>2186</v>
      </c>
      <c r="T192" s="1">
        <v>3178.3932221159898</v>
      </c>
      <c r="U192" s="1">
        <v>13883.907339198229</v>
      </c>
      <c r="V192" s="1">
        <v>39896.026938977928</v>
      </c>
      <c r="W192" s="1">
        <v>30763.526988024292</v>
      </c>
      <c r="X192" s="1">
        <f t="shared" si="20"/>
        <v>2186</v>
      </c>
      <c r="Y192" s="1">
        <v>3201.8365065037187</v>
      </c>
      <c r="Z192" s="1">
        <v>13680.312012720133</v>
      </c>
      <c r="AA192" s="1">
        <v>38774.562136204164</v>
      </c>
      <c r="AB192" s="1">
        <v>32600.902401622145</v>
      </c>
      <c r="AC192" s="1">
        <f t="shared" si="21"/>
        <v>2186</v>
      </c>
      <c r="AD192" s="1">
        <v>592.88714035751241</v>
      </c>
      <c r="AE192" s="1">
        <v>-2354.3614218493231</v>
      </c>
      <c r="AF192" s="1">
        <v>6263.1073059116161</v>
      </c>
      <c r="AG192" s="1">
        <v>2230.6699430293315</v>
      </c>
      <c r="AH192" s="1">
        <v>584.37470733428654</v>
      </c>
      <c r="AI192" s="1">
        <v>2313.2069144832431</v>
      </c>
      <c r="AJ192" s="1">
        <v>-6142.6217094183294</v>
      </c>
      <c r="AK192" s="1">
        <v>4192.5372693763702</v>
      </c>
      <c r="AL192" s="1">
        <f t="shared" si="22"/>
        <v>9999</v>
      </c>
      <c r="AM192" s="1">
        <v>475.11582880224643</v>
      </c>
      <c r="AN192" s="1">
        <v>-1909.1749008567826</v>
      </c>
      <c r="AO192" s="1">
        <v>5123.8914331398446</v>
      </c>
      <c r="AP192" s="1">
        <v>1990.3655167920097</v>
      </c>
      <c r="AQ192" s="1">
        <f t="shared" si="23"/>
        <v>9999</v>
      </c>
      <c r="AR192" s="1">
        <v>363.60647404840893</v>
      </c>
      <c r="AS192" s="1">
        <v>1510.5472037571556</v>
      </c>
      <c r="AT192" s="1">
        <v>4121.059347702485</v>
      </c>
      <c r="AU192" s="1">
        <v>3712.8601009479589</v>
      </c>
      <c r="AV192" s="1">
        <f t="shared" si="24"/>
        <v>9999</v>
      </c>
      <c r="AW192" s="1">
        <v>293.35868714515988</v>
      </c>
      <c r="AX192" s="1">
        <v>1237.1288075921505</v>
      </c>
      <c r="AY192" s="1">
        <v>3408.8783007731454</v>
      </c>
      <c r="AZ192" s="1">
        <v>3197.1185111609816</v>
      </c>
      <c r="BA192" s="1">
        <f t="shared" si="25"/>
        <v>9999</v>
      </c>
    </row>
    <row r="193" spans="1:53" x14ac:dyDescent="0.3">
      <c r="A193">
        <f t="shared" si="26"/>
        <v>2187</v>
      </c>
      <c r="B193" s="1"/>
      <c r="C193" s="1"/>
      <c r="D193" s="1"/>
      <c r="E193" s="1">
        <f>0.8*SUMPRODUCT(economy!B233:D233,economy!K233:M233)/SUM(economy!B233:D233)</f>
        <v>21584.640383414026</v>
      </c>
      <c r="F193" s="1"/>
      <c r="G193" s="1"/>
      <c r="H193" s="1"/>
      <c r="I193" s="1">
        <v>25508.588128369785</v>
      </c>
      <c r="J193" s="1"/>
      <c r="K193" s="1"/>
      <c r="L193" s="1"/>
      <c r="M193" s="1">
        <v>27162.002550275021</v>
      </c>
      <c r="N193" s="1">
        <f t="shared" si="18"/>
        <v>2187</v>
      </c>
      <c r="O193" s="1">
        <v>3073.3994294047293</v>
      </c>
      <c r="P193" s="1">
        <v>13848.555060440294</v>
      </c>
      <c r="Q193" s="1">
        <v>40908.686889748031</v>
      </c>
      <c r="R193" s="1">
        <v>28882.896767510068</v>
      </c>
      <c r="S193" s="1">
        <f t="shared" si="19"/>
        <v>2187</v>
      </c>
      <c r="T193" s="1">
        <v>3116.3708484416215</v>
      </c>
      <c r="U193" s="1">
        <v>13709.531602339332</v>
      </c>
      <c r="V193" s="1">
        <v>39919.483031236276</v>
      </c>
      <c r="W193" s="1">
        <v>30669.818259503903</v>
      </c>
      <c r="X193" s="1">
        <f t="shared" si="20"/>
        <v>2187</v>
      </c>
      <c r="Y193" s="1">
        <v>3141.7888908439249</v>
      </c>
      <c r="Z193" s="1">
        <v>13514.050994932777</v>
      </c>
      <c r="AA193" s="1">
        <v>38806.607562226804</v>
      </c>
      <c r="AB193" s="1">
        <v>32520.394810092159</v>
      </c>
      <c r="AC193" s="1">
        <f t="shared" si="21"/>
        <v>2187</v>
      </c>
      <c r="AD193" s="1">
        <v>629.6475467677401</v>
      </c>
      <c r="AE193" s="1">
        <v>-2494.116770486743</v>
      </c>
      <c r="AF193" s="1">
        <v>6685.2983306182387</v>
      </c>
      <c r="AG193" s="1">
        <v>2395.4375042436436</v>
      </c>
      <c r="AH193" s="1">
        <v>626.35981973024514</v>
      </c>
      <c r="AI193" s="1">
        <v>2471.5475269137323</v>
      </c>
      <c r="AJ193" s="1">
        <v>-6610.0749187728488</v>
      </c>
      <c r="AK193" s="1">
        <v>4538.8694455773366</v>
      </c>
      <c r="AL193" s="1">
        <f t="shared" si="22"/>
        <v>9999</v>
      </c>
      <c r="AM193" s="1">
        <v>506.88840055937175</v>
      </c>
      <c r="AN193" s="1">
        <v>-2029.659855271226</v>
      </c>
      <c r="AO193" s="1">
        <v>5484.0190295807151</v>
      </c>
      <c r="AP193" s="1">
        <v>2147.4043766736495</v>
      </c>
      <c r="AQ193" s="1">
        <f t="shared" si="23"/>
        <v>9999</v>
      </c>
      <c r="AR193" s="1">
        <v>388.34783595543269</v>
      </c>
      <c r="AS193" s="1">
        <v>1603.295710242877</v>
      </c>
      <c r="AT193" s="1">
        <v>4399.4561283276071</v>
      </c>
      <c r="AU193" s="1">
        <v>3989.7629522090328</v>
      </c>
      <c r="AV193" s="1">
        <f t="shared" si="24"/>
        <v>9999</v>
      </c>
      <c r="AW193" s="1">
        <v>312.52926166195232</v>
      </c>
      <c r="AX193" s="1">
        <v>1310.0286811051697</v>
      </c>
      <c r="AY193" s="1">
        <v>3630.5162810152524</v>
      </c>
      <c r="AZ193" s="1">
        <v>3431.4232331539906</v>
      </c>
      <c r="BA193" s="1">
        <f t="shared" si="25"/>
        <v>9999</v>
      </c>
    </row>
    <row r="194" spans="1:53" x14ac:dyDescent="0.3">
      <c r="A194">
        <f t="shared" si="26"/>
        <v>2188</v>
      </c>
      <c r="B194" s="1"/>
      <c r="C194" s="1"/>
      <c r="D194" s="1"/>
      <c r="E194" s="1">
        <f>0.8*SUMPRODUCT(economy!B234:D234,economy!K234:M234)/SUM(economy!B234:D234)</f>
        <v>21492.857719191263</v>
      </c>
      <c r="F194" s="1"/>
      <c r="G194" s="1"/>
      <c r="H194" s="1"/>
      <c r="I194" s="1">
        <v>25384.175154189004</v>
      </c>
      <c r="J194" s="1"/>
      <c r="K194" s="1"/>
      <c r="L194" s="1"/>
      <c r="M194" s="1">
        <v>27045.86882316427</v>
      </c>
      <c r="N194" s="1">
        <f t="shared" si="18"/>
        <v>2188</v>
      </c>
      <c r="O194" s="1">
        <v>3010.7927184663645</v>
      </c>
      <c r="P194" s="1">
        <v>13668.335195763537</v>
      </c>
      <c r="Q194" s="1">
        <v>40921.765482179217</v>
      </c>
      <c r="R194" s="1">
        <v>28776.511791254026</v>
      </c>
      <c r="S194" s="1">
        <f t="shared" si="19"/>
        <v>2188</v>
      </c>
      <c r="T194" s="1">
        <v>3055.3576525492058</v>
      </c>
      <c r="U194" s="1">
        <v>13536.612344277679</v>
      </c>
      <c r="V194" s="1">
        <v>39941.267475320201</v>
      </c>
      <c r="W194" s="1">
        <v>30574.758329306878</v>
      </c>
      <c r="X194" s="1">
        <f t="shared" si="20"/>
        <v>2188</v>
      </c>
      <c r="Y194" s="1">
        <v>3082.6720310370633</v>
      </c>
      <c r="Z194" s="1">
        <v>13349.069560260283</v>
      </c>
      <c r="AA194" s="1">
        <v>38836.968401271173</v>
      </c>
      <c r="AB194" s="1">
        <v>32438.343254333435</v>
      </c>
      <c r="AC194" s="1">
        <f t="shared" si="21"/>
        <v>2188</v>
      </c>
      <c r="AD194" s="1">
        <v>665.54368375871559</v>
      </c>
      <c r="AE194" s="1">
        <v>-2631.5481665870816</v>
      </c>
      <c r="AF194" s="1">
        <v>7110.0586590229632</v>
      </c>
      <c r="AG194" s="1">
        <v>2560.9656217788802</v>
      </c>
      <c r="AH194" s="1">
        <v>668.52909150225503</v>
      </c>
      <c r="AI194" s="1">
        <v>2631.45550738357</v>
      </c>
      <c r="AJ194" s="1">
        <v>-7091.0053754167502</v>
      </c>
      <c r="AK194" s="1">
        <v>4895.5557174591895</v>
      </c>
      <c r="AL194" s="1">
        <f t="shared" si="22"/>
        <v>9999</v>
      </c>
      <c r="AM194" s="1">
        <v>538.19119102174693</v>
      </c>
      <c r="AN194" s="1">
        <v>-2149.1054488810482</v>
      </c>
      <c r="AO194" s="1">
        <v>5848.8194922386056</v>
      </c>
      <c r="AP194" s="1">
        <v>2306.3041385055872</v>
      </c>
      <c r="AQ194" s="1">
        <f t="shared" si="23"/>
        <v>9999</v>
      </c>
      <c r="AR194" s="1">
        <v>412.6771879151039</v>
      </c>
      <c r="AS194" s="1">
        <v>1695.1317618550731</v>
      </c>
      <c r="AT194" s="1">
        <v>4681.1703988472855</v>
      </c>
      <c r="AU194" s="1">
        <v>4269.3574106680435</v>
      </c>
      <c r="AV194" s="1">
        <f t="shared" si="24"/>
        <v>9999</v>
      </c>
      <c r="AW194" s="1">
        <v>331.74055961993321</v>
      </c>
      <c r="AX194" s="1">
        <v>1383.4154185783375</v>
      </c>
      <c r="AY194" s="1">
        <v>3857.753411327305</v>
      </c>
      <c r="AZ194" s="1">
        <v>3671.4455862215809</v>
      </c>
      <c r="BA194" s="1">
        <f t="shared" si="25"/>
        <v>9999</v>
      </c>
    </row>
    <row r="195" spans="1:53" x14ac:dyDescent="0.3">
      <c r="A195">
        <f t="shared" si="26"/>
        <v>2189</v>
      </c>
      <c r="B195" s="1"/>
      <c r="C195" s="1"/>
      <c r="D195" s="1"/>
      <c r="E195" s="1">
        <f>0.8*SUMPRODUCT(economy!B235:D235,economy!K235:M235)/SUM(economy!B235:D235)</f>
        <v>21400.340786550092</v>
      </c>
      <c r="F195" s="1"/>
      <c r="G195" s="1"/>
      <c r="H195" s="1"/>
      <c r="I195" s="1">
        <v>25259.03803300178</v>
      </c>
      <c r="J195" s="1"/>
      <c r="K195" s="1"/>
      <c r="L195" s="1"/>
      <c r="M195" s="1">
        <v>26928.816862245196</v>
      </c>
      <c r="N195" s="1">
        <f t="shared" si="18"/>
        <v>2189</v>
      </c>
      <c r="O195" s="1">
        <v>2949.2604250817285</v>
      </c>
      <c r="P195" s="1">
        <v>13489.761072901816</v>
      </c>
      <c r="Q195" s="1">
        <v>40933.232601783966</v>
      </c>
      <c r="R195" s="1">
        <v>28669.012682272198</v>
      </c>
      <c r="S195" s="1">
        <f t="shared" si="19"/>
        <v>2189</v>
      </c>
      <c r="T195" s="1">
        <v>2995.3442668723733</v>
      </c>
      <c r="U195" s="1">
        <v>13365.162366401264</v>
      </c>
      <c r="V195" s="1">
        <v>39961.408418129024</v>
      </c>
      <c r="W195" s="1">
        <v>30478.388531027718</v>
      </c>
      <c r="X195" s="1">
        <f t="shared" si="20"/>
        <v>2189</v>
      </c>
      <c r="Y195" s="1">
        <v>3024.4783418951606</v>
      </c>
      <c r="Z195" s="1">
        <v>13185.382490089536</v>
      </c>
      <c r="AA195" s="1">
        <v>38865.670558857244</v>
      </c>
      <c r="AB195" s="1">
        <v>32354.788644139622</v>
      </c>
      <c r="AC195" s="1">
        <f t="shared" si="21"/>
        <v>2189</v>
      </c>
      <c r="AD195" s="1">
        <v>700.47347485314731</v>
      </c>
      <c r="AE195" s="1">
        <v>-2766.2876224854572</v>
      </c>
      <c r="AF195" s="1">
        <v>7536.4300230751705</v>
      </c>
      <c r="AG195" s="1">
        <v>2726.8351972119126</v>
      </c>
      <c r="AH195" s="1">
        <v>710.82376322176594</v>
      </c>
      <c r="AI195" s="1">
        <v>2792.7589925800894</v>
      </c>
      <c r="AJ195" s="1">
        <v>-7585.3078263406378</v>
      </c>
      <c r="AK195" s="1">
        <v>5262.4858978837747</v>
      </c>
      <c r="AL195" s="1">
        <f t="shared" si="22"/>
        <v>9999</v>
      </c>
      <c r="AM195" s="1">
        <v>568.92787832143733</v>
      </c>
      <c r="AN195" s="1">
        <v>-2267.1766777782268</v>
      </c>
      <c r="AO195" s="1">
        <v>6217.4962445589917</v>
      </c>
      <c r="AP195" s="1">
        <v>2466.6716554869408</v>
      </c>
      <c r="AQ195" s="1">
        <f t="shared" si="23"/>
        <v>9999</v>
      </c>
      <c r="AR195" s="1">
        <v>436.49034764599003</v>
      </c>
      <c r="AS195" s="1">
        <v>1785.6845065564698</v>
      </c>
      <c r="AT195" s="1">
        <v>4965.2979591454523</v>
      </c>
      <c r="AU195" s="1">
        <v>4550.7031854760908</v>
      </c>
      <c r="AV195" s="1">
        <f t="shared" si="24"/>
        <v>9999</v>
      </c>
      <c r="AW195" s="1">
        <v>350.90227849309179</v>
      </c>
      <c r="AX195" s="1">
        <v>1456.9857734130501</v>
      </c>
      <c r="AY195" s="1">
        <v>4089.95067876443</v>
      </c>
      <c r="AZ195" s="1">
        <v>3916.4384652841472</v>
      </c>
      <c r="BA195" s="1">
        <f t="shared" si="25"/>
        <v>9999</v>
      </c>
    </row>
    <row r="196" spans="1:53" x14ac:dyDescent="0.3">
      <c r="A196">
        <f t="shared" si="26"/>
        <v>2190</v>
      </c>
      <c r="B196" s="1"/>
      <c r="C196" s="1"/>
      <c r="D196" s="1"/>
      <c r="E196" s="1">
        <f>0.8*SUMPRODUCT(economy!B236:D236,economy!K236:M236)/SUM(economy!B236:D236)</f>
        <v>21307.121037479137</v>
      </c>
      <c r="F196" s="1"/>
      <c r="G196" s="1"/>
      <c r="H196" s="1"/>
      <c r="I196" s="1">
        <v>25133.215807781671</v>
      </c>
      <c r="J196" s="1"/>
      <c r="K196" s="1"/>
      <c r="L196" s="1"/>
      <c r="M196" s="1">
        <v>26810.886641472716</v>
      </c>
      <c r="N196" s="1">
        <f t="shared" si="18"/>
        <v>2190</v>
      </c>
      <c r="O196" s="1">
        <v>2888.7910978225295</v>
      </c>
      <c r="P196" s="1">
        <v>13312.842016382956</v>
      </c>
      <c r="Q196" s="1">
        <v>40943.117992379426</v>
      </c>
      <c r="R196" s="1">
        <v>28560.439971883461</v>
      </c>
      <c r="S196" s="1">
        <f t="shared" si="19"/>
        <v>2190</v>
      </c>
      <c r="T196" s="1">
        <v>2936.3211163429178</v>
      </c>
      <c r="U196" s="1">
        <v>13195.193378494483</v>
      </c>
      <c r="V196" s="1">
        <v>39979.933703047303</v>
      </c>
      <c r="W196" s="1">
        <v>30380.749535170744</v>
      </c>
      <c r="X196" s="1">
        <f t="shared" si="20"/>
        <v>2190</v>
      </c>
      <c r="Y196" s="1">
        <v>2967.2000178581666</v>
      </c>
      <c r="Z196" s="1">
        <v>13023.003522999441</v>
      </c>
      <c r="AA196" s="1">
        <v>38892.739721520717</v>
      </c>
      <c r="AB196" s="1">
        <v>32269.771327460101</v>
      </c>
      <c r="AC196" s="1">
        <f t="shared" si="21"/>
        <v>2190</v>
      </c>
      <c r="AD196" s="1">
        <v>734.34514483719647</v>
      </c>
      <c r="AE196" s="1">
        <v>-2897.9948637207372</v>
      </c>
      <c r="AF196" s="1">
        <v>7963.4771318074463</v>
      </c>
      <c r="AG196" s="1">
        <v>2892.6422534111643</v>
      </c>
      <c r="AH196" s="1">
        <v>753.191244031422</v>
      </c>
      <c r="AI196" s="1">
        <v>2955.3021293140005</v>
      </c>
      <c r="AJ196" s="1">
        <v>-8092.9017834956294</v>
      </c>
      <c r="AK196" s="1">
        <v>5639.571799131566</v>
      </c>
      <c r="AL196" s="1">
        <f t="shared" si="22"/>
        <v>9999</v>
      </c>
      <c r="AM196" s="1">
        <v>599.00990216628907</v>
      </c>
      <c r="AN196" s="1">
        <v>-2383.5581181562106</v>
      </c>
      <c r="AO196" s="1">
        <v>6589.2624803180233</v>
      </c>
      <c r="AP196" s="1">
        <v>2628.1234586933879</v>
      </c>
      <c r="AQ196" s="1">
        <f t="shared" si="23"/>
        <v>9999</v>
      </c>
      <c r="AR196" s="1">
        <v>459.69146832718332</v>
      </c>
      <c r="AS196" s="1">
        <v>1874.6045802585174</v>
      </c>
      <c r="AT196" s="1">
        <v>5250.9432009718721</v>
      </c>
      <c r="AU196" s="1">
        <v>4832.8790274482344</v>
      </c>
      <c r="AV196" s="1">
        <f t="shared" si="24"/>
        <v>9999</v>
      </c>
      <c r="AW196" s="1">
        <v>369.9265517908027</v>
      </c>
      <c r="AX196" s="1">
        <v>1530.4398051113888</v>
      </c>
      <c r="AY196" s="1">
        <v>4326.4448269389441</v>
      </c>
      <c r="AZ196" s="1">
        <v>4165.6371435007204</v>
      </c>
      <c r="BA196" s="1">
        <f t="shared" si="25"/>
        <v>9999</v>
      </c>
    </row>
    <row r="197" spans="1:53" x14ac:dyDescent="0.3">
      <c r="A197">
        <f t="shared" si="26"/>
        <v>2191</v>
      </c>
      <c r="B197" s="1"/>
      <c r="C197" s="1"/>
      <c r="D197" s="1"/>
      <c r="E197" s="1">
        <f>0.8*SUMPRODUCT(economy!B237:D237,economy!K237:M237)/SUM(economy!B237:D237)</f>
        <v>21213.229270946413</v>
      </c>
      <c r="F197" s="1"/>
      <c r="G197" s="1"/>
      <c r="H197" s="1"/>
      <c r="I197" s="1">
        <v>25006.746607372912</v>
      </c>
      <c r="J197" s="1"/>
      <c r="K197" s="1"/>
      <c r="L197" s="1"/>
      <c r="M197" s="1">
        <v>26692.117294349726</v>
      </c>
      <c r="N197" s="1">
        <f t="shared" si="18"/>
        <v>2191</v>
      </c>
      <c r="O197" s="1">
        <v>2829.3731129534608</v>
      </c>
      <c r="P197" s="1">
        <v>13137.586256893075</v>
      </c>
      <c r="Q197" s="1">
        <v>40951.451000461304</v>
      </c>
      <c r="R197" s="1">
        <v>28450.833433533211</v>
      </c>
      <c r="S197" s="1">
        <f t="shared" si="19"/>
        <v>2191</v>
      </c>
      <c r="T197" s="1">
        <v>2878.27843396659</v>
      </c>
      <c r="U197" s="1">
        <v>13026.716031113781</v>
      </c>
      <c r="V197" s="1">
        <v>39996.870863405718</v>
      </c>
      <c r="W197" s="1">
        <v>30281.88134524905</v>
      </c>
      <c r="X197" s="1">
        <f t="shared" si="20"/>
        <v>2191</v>
      </c>
      <c r="Y197" s="1">
        <v>2910.8290473519169</v>
      </c>
      <c r="Z197" s="1">
        <v>12861.945383129872</v>
      </c>
      <c r="AA197" s="1">
        <v>38918.201349049363</v>
      </c>
      <c r="AB197" s="1">
        <v>32183.331083592886</v>
      </c>
      <c r="AC197" s="1">
        <f t="shared" si="21"/>
        <v>2191</v>
      </c>
      <c r="AD197" s="1">
        <v>767.07668633849812</v>
      </c>
      <c r="AE197" s="1">
        <v>-3026.356541785784</v>
      </c>
      <c r="AF197" s="1">
        <v>8390.2887375815244</v>
      </c>
      <c r="AG197" s="1">
        <v>3057.9978376993822</v>
      </c>
      <c r="AH197" s="1">
        <v>795.58454893700741</v>
      </c>
      <c r="AI197" s="1">
        <v>3118.9438523718154</v>
      </c>
      <c r="AJ197" s="1">
        <v>-8613.7305295309234</v>
      </c>
      <c r="AK197" s="1">
        <v>6026.7459307100953</v>
      </c>
      <c r="AL197" s="1">
        <f t="shared" si="22"/>
        <v>9999</v>
      </c>
      <c r="AM197" s="1">
        <v>628.3561973755435</v>
      </c>
      <c r="AN197" s="1">
        <v>-2497.95383186753</v>
      </c>
      <c r="AO197" s="1">
        <v>6963.3427670077754</v>
      </c>
      <c r="AP197" s="1">
        <v>2790.2860645725723</v>
      </c>
      <c r="AQ197" s="1">
        <f t="shared" si="23"/>
        <v>9999</v>
      </c>
      <c r="AR197" s="1">
        <v>482.19298951627576</v>
      </c>
      <c r="AS197" s="1">
        <v>1961.5650022957425</v>
      </c>
      <c r="AT197" s="1">
        <v>5537.2238941901387</v>
      </c>
      <c r="AU197" s="1">
        <v>5114.9860743780264</v>
      </c>
      <c r="AV197" s="1">
        <f t="shared" si="24"/>
        <v>9999</v>
      </c>
      <c r="AW197" s="1">
        <v>388.72887452047786</v>
      </c>
      <c r="AX197" s="1">
        <v>1603.4839462211105</v>
      </c>
      <c r="AY197" s="1">
        <v>4566.5552324104619</v>
      </c>
      <c r="AZ197" s="1">
        <v>4418.2668505065531</v>
      </c>
      <c r="BA197" s="1">
        <f t="shared" si="25"/>
        <v>9999</v>
      </c>
    </row>
    <row r="198" spans="1:53" x14ac:dyDescent="0.3">
      <c r="A198">
        <f t="shared" si="26"/>
        <v>2192</v>
      </c>
      <c r="B198" s="1"/>
      <c r="C198" s="1"/>
      <c r="D198" s="1"/>
      <c r="E198" s="1">
        <f>0.8*SUMPRODUCT(economy!B238:D238,economy!K238:M238)/SUM(economy!B238:D238)</f>
        <v>21118.69563532243</v>
      </c>
      <c r="F198" s="1"/>
      <c r="G198" s="1"/>
      <c r="H198" s="1"/>
      <c r="I198" s="1">
        <v>24879.667653179655</v>
      </c>
      <c r="J198" s="1"/>
      <c r="K198" s="1"/>
      <c r="L198" s="1"/>
      <c r="M198" s="1">
        <v>26572.547117251932</v>
      </c>
      <c r="N198" s="1">
        <f t="shared" si="18"/>
        <v>2192</v>
      </c>
      <c r="O198" s="1">
        <v>2770.9946905498682</v>
      </c>
      <c r="P198" s="1">
        <v>12964.000967204716</v>
      </c>
      <c r="Q198" s="1">
        <v>40958.260570899409</v>
      </c>
      <c r="R198" s="1">
        <v>28340.232082854694</v>
      </c>
      <c r="S198" s="1">
        <f t="shared" si="19"/>
        <v>2192</v>
      </c>
      <c r="T198" s="1">
        <v>2821.2062759041405</v>
      </c>
      <c r="U198" s="1">
        <v>12859.739947628064</v>
      </c>
      <c r="V198" s="1">
        <v>40012.247116545586</v>
      </c>
      <c r="W198" s="1">
        <v>30181.823294731395</v>
      </c>
      <c r="X198" s="1">
        <f t="shared" si="20"/>
        <v>2192</v>
      </c>
      <c r="Y198" s="1">
        <v>2855.3572267283707</v>
      </c>
      <c r="Z198" s="1">
        <v>12702.219808343845</v>
      </c>
      <c r="AA198" s="1">
        <v>38942.080667273789</v>
      </c>
      <c r="AB198" s="1">
        <v>32095.507117221638</v>
      </c>
      <c r="AC198" s="1">
        <f t="shared" si="21"/>
        <v>2192</v>
      </c>
      <c r="AD198" s="1">
        <v>798.59536457239005</v>
      </c>
      <c r="AE198" s="1">
        <v>-3151.0854716053213</v>
      </c>
      <c r="AF198" s="1">
        <v>8815.9786819123365</v>
      </c>
      <c r="AG198" s="1">
        <v>3222.527978390413</v>
      </c>
      <c r="AH198" s="1">
        <v>837.96178899532038</v>
      </c>
      <c r="AI198" s="1">
        <v>3283.5567441934154</v>
      </c>
      <c r="AJ198" s="1">
        <v>-9147.7601425177545</v>
      </c>
      <c r="AK198" s="1">
        <v>6423.9602904089588</v>
      </c>
      <c r="AL198" s="1">
        <f t="shared" si="22"/>
        <v>9999</v>
      </c>
      <c r="AM198" s="1">
        <v>656.89293746972544</v>
      </c>
      <c r="AN198" s="1">
        <v>-2610.0872323328254</v>
      </c>
      <c r="AO198" s="1">
        <v>7338.974583717496</v>
      </c>
      <c r="AP198" s="1">
        <v>2952.7962982130334</v>
      </c>
      <c r="AQ198" s="1">
        <f t="shared" si="23"/>
        <v>9999</v>
      </c>
      <c r="AR198" s="1">
        <v>503.91555447009205</v>
      </c>
      <c r="AS198" s="1">
        <v>2046.2618160083325</v>
      </c>
      <c r="AT198" s="1">
        <v>5823.2754287011394</v>
      </c>
      <c r="AU198" s="1">
        <v>5396.1509235586791</v>
      </c>
      <c r="AV198" s="1">
        <f t="shared" si="24"/>
        <v>9999</v>
      </c>
      <c r="AW198" s="1">
        <v>407.22881010085564</v>
      </c>
      <c r="AX198" s="1">
        <v>1675.8335516522502</v>
      </c>
      <c r="AY198" s="1">
        <v>4809.5901737016156</v>
      </c>
      <c r="AZ198" s="1">
        <v>4673.5493375966225</v>
      </c>
      <c r="BA198" s="1">
        <f t="shared" si="25"/>
        <v>9999</v>
      </c>
    </row>
    <row r="199" spans="1:53" x14ac:dyDescent="0.3">
      <c r="A199">
        <f t="shared" si="26"/>
        <v>2193</v>
      </c>
      <c r="B199" s="1"/>
      <c r="C199" s="1"/>
      <c r="D199" s="1"/>
      <c r="E199" s="1">
        <f>0.8*SUMPRODUCT(economy!B239:D239,economy!K239:M239)/SUM(economy!B239:D239)</f>
        <v>21023.549631403072</v>
      </c>
      <c r="F199" s="1"/>
      <c r="G199" s="1"/>
      <c r="H199" s="1"/>
      <c r="I199" s="1">
        <v>24752.015266580238</v>
      </c>
      <c r="J199" s="1"/>
      <c r="K199" s="1"/>
      <c r="L199" s="1"/>
      <c r="M199" s="1">
        <v>26452.213573521174</v>
      </c>
      <c r="N199" s="1">
        <f t="shared" ref="N199:N262" si="27">IF(M199&gt;$I199,$A199,9999)</f>
        <v>2193</v>
      </c>
      <c r="O199" s="1">
        <v>2713.6439100461853</v>
      </c>
      <c r="P199" s="1">
        <v>12792.092297600122</v>
      </c>
      <c r="Q199" s="1">
        <v>40963.57524325289</v>
      </c>
      <c r="R199" s="1">
        <v>28228.674178528425</v>
      </c>
      <c r="S199" s="1">
        <f t="shared" ref="S199:S262" si="28">IF(R199&gt;$I199,$A199,9999)</f>
        <v>2193</v>
      </c>
      <c r="T199" s="1">
        <v>2765.0945360614928</v>
      </c>
      <c r="U199" s="1">
        <v>12694.273755897664</v>
      </c>
      <c r="V199" s="1">
        <v>40026.089358466234</v>
      </c>
      <c r="W199" s="1">
        <v>30080.614044803144</v>
      </c>
      <c r="X199" s="1">
        <f t="shared" ref="X199:X262" si="29">IF(W199&gt;$I199,$A199,9999)</f>
        <v>2193</v>
      </c>
      <c r="Y199" s="1">
        <v>2800.7761737898891</v>
      </c>
      <c r="Z199" s="1">
        <v>12543.837578156517</v>
      </c>
      <c r="AA199" s="1">
        <v>38964.40266139686</v>
      </c>
      <c r="AB199" s="1">
        <v>32006.338053266463</v>
      </c>
      <c r="AC199" s="1">
        <f t="shared" ref="AC199:AC262" si="30">IF(AB199&gt;$I199,$A199,9999)</f>
        <v>2193</v>
      </c>
      <c r="AD199" s="1">
        <v>828.83725101326024</v>
      </c>
      <c r="AE199" s="1">
        <v>-3271.919879106395</v>
      </c>
      <c r="AF199" s="1">
        <v>9239.6868971132681</v>
      </c>
      <c r="AG199" s="1">
        <v>3385.8736723319457</v>
      </c>
      <c r="AH199" s="1">
        <v>880.28570614736782</v>
      </c>
      <c r="AI199" s="1">
        <v>3449.0259647885332</v>
      </c>
      <c r="AJ199" s="1">
        <v>-9694.9785290974069</v>
      </c>
      <c r="AK199" s="1">
        <v>6831.185225248606</v>
      </c>
      <c r="AL199" s="1">
        <f t="shared" ref="AL199:AL262" si="31">IF(AK199&gt;$I199,$A199,9999)</f>
        <v>9999</v>
      </c>
      <c r="AM199" s="1">
        <v>684.55328364096204</v>
      </c>
      <c r="AN199" s="1">
        <v>-2719.7009068158959</v>
      </c>
      <c r="AO199" s="1">
        <v>7715.4097802597735</v>
      </c>
      <c r="AP199" s="1">
        <v>3115.3016165274635</v>
      </c>
      <c r="AQ199" s="1">
        <f t="shared" ref="AQ199:AQ262" si="32">IF(AP199&gt;$I199,$A199,9999)</f>
        <v>9999</v>
      </c>
      <c r="AR199" s="1">
        <v>524.78789364290219</v>
      </c>
      <c r="AS199" s="1">
        <v>2128.4145078574375</v>
      </c>
      <c r="AT199" s="1">
        <v>6108.2545775530944</v>
      </c>
      <c r="AU199" s="1">
        <v>5675.5284276805087</v>
      </c>
      <c r="AV199" s="1">
        <f t="shared" ref="AV199:AV262" si="33">IF(AU199&gt;$I199,$A199,9999)</f>
        <v>9999</v>
      </c>
      <c r="AW199" s="1">
        <v>425.35051853489597</v>
      </c>
      <c r="AX199" s="1">
        <v>1747.2149884072962</v>
      </c>
      <c r="AY199" s="1">
        <v>5054.8525023147013</v>
      </c>
      <c r="AZ199" s="1">
        <v>4930.7085793063015</v>
      </c>
      <c r="BA199" s="1">
        <f t="shared" ref="BA199:BA262" si="34">IF(AZ199&gt;$I199,$A199,9999)</f>
        <v>9999</v>
      </c>
    </row>
    <row r="200" spans="1:53" x14ac:dyDescent="0.3">
      <c r="A200">
        <f t="shared" ref="A200:A263" si="35">1+A199</f>
        <v>2194</v>
      </c>
      <c r="B200" s="1"/>
      <c r="C200" s="1"/>
      <c r="D200" s="1"/>
      <c r="E200" s="1">
        <f>0.8*SUMPRODUCT(economy!B240:D240,economy!K240:M240)/SUM(economy!B240:D240)</f>
        <v>20927.820116000432</v>
      </c>
      <c r="F200" s="1"/>
      <c r="G200" s="1"/>
      <c r="H200" s="1"/>
      <c r="I200" s="1">
        <v>24623.824877022747</v>
      </c>
      <c r="J200" s="1"/>
      <c r="K200" s="1"/>
      <c r="L200" s="1"/>
      <c r="M200" s="1">
        <v>26331.153298286259</v>
      </c>
      <c r="N200" s="1">
        <f t="shared" si="27"/>
        <v>2194</v>
      </c>
      <c r="O200" s="1">
        <v>2657.3087252222522</v>
      </c>
      <c r="P200" s="1">
        <v>12621.865410765511</v>
      </c>
      <c r="Q200" s="1">
        <v>40967.42314868205</v>
      </c>
      <c r="R200" s="1">
        <v>28116.197223902403</v>
      </c>
      <c r="S200" s="1">
        <f t="shared" si="28"/>
        <v>2194</v>
      </c>
      <c r="T200" s="1">
        <v>2709.9329601936493</v>
      </c>
      <c r="U200" s="1">
        <v>12530.32511956704</v>
      </c>
      <c r="V200" s="1">
        <v>40038.424159037197</v>
      </c>
      <c r="W200" s="1">
        <v>29978.291582906983</v>
      </c>
      <c r="X200" s="1">
        <f t="shared" si="29"/>
        <v>2194</v>
      </c>
      <c r="Y200" s="1">
        <v>2747.0773408998348</v>
      </c>
      <c r="Z200" s="1">
        <v>12386.808541405759</v>
      </c>
      <c r="AA200" s="1">
        <v>38985.192069846555</v>
      </c>
      <c r="AB200" s="1">
        <v>31915.861932519172</v>
      </c>
      <c r="AC200" s="1">
        <f t="shared" si="30"/>
        <v>2194</v>
      </c>
      <c r="AD200" s="1">
        <v>857.74677940076049</v>
      </c>
      <c r="AE200" s="1">
        <v>-3388.6226489921555</v>
      </c>
      <c r="AF200" s="1">
        <v>9660.5803463255597</v>
      </c>
      <c r="AG200" s="1">
        <v>3547.6908869488711</v>
      </c>
      <c r="AH200" s="1">
        <v>922.52324634890238</v>
      </c>
      <c r="AI200" s="1">
        <v>3615.2482430329933</v>
      </c>
      <c r="AJ200" s="1">
        <v>-10255.39445824082</v>
      </c>
      <c r="AK200" s="1">
        <v>7248.4083445237166</v>
      </c>
      <c r="AL200" s="1">
        <f t="shared" si="31"/>
        <v>9999</v>
      </c>
      <c r="AM200" s="1">
        <v>711.27713602885058</v>
      </c>
      <c r="AN200" s="1">
        <v>-2826.5563933126527</v>
      </c>
      <c r="AO200" s="1">
        <v>8091.9159479151249</v>
      </c>
      <c r="AP200" s="1">
        <v>3277.4604197582121</v>
      </c>
      <c r="AQ200" s="1">
        <f t="shared" si="32"/>
        <v>9999</v>
      </c>
      <c r="AR200" s="1">
        <v>544.74667505410321</v>
      </c>
      <c r="AS200" s="1">
        <v>2207.766230896641</v>
      </c>
      <c r="AT200" s="1">
        <v>6391.3428297426153</v>
      </c>
      <c r="AU200" s="1">
        <v>5952.3042115036351</v>
      </c>
      <c r="AV200" s="1">
        <f t="shared" si="33"/>
        <v>9999</v>
      </c>
      <c r="AW200" s="1">
        <v>443.02313922154548</v>
      </c>
      <c r="AX200" s="1">
        <v>1817.3673229839205</v>
      </c>
      <c r="AY200" s="1">
        <v>5301.6447447135679</v>
      </c>
      <c r="AZ200" s="1">
        <v>5188.9757389989081</v>
      </c>
      <c r="BA200" s="1">
        <f t="shared" si="34"/>
        <v>9999</v>
      </c>
    </row>
    <row r="201" spans="1:53" x14ac:dyDescent="0.3">
      <c r="A201">
        <f t="shared" si="35"/>
        <v>2195</v>
      </c>
      <c r="B201" s="1"/>
      <c r="C201" s="1"/>
      <c r="D201" s="1"/>
      <c r="E201" s="1">
        <f>0.8*SUMPRODUCT(economy!B241:D241,economy!K241:M241)/SUM(economy!B241:D241)</f>
        <v>20831.535306070553</v>
      </c>
      <c r="F201" s="1"/>
      <c r="G201" s="1"/>
      <c r="H201" s="1"/>
      <c r="I201" s="1">
        <v>24495.131030758355</v>
      </c>
      <c r="J201" s="1"/>
      <c r="K201" s="1"/>
      <c r="L201" s="1"/>
      <c r="M201" s="1">
        <v>26209.402103970791</v>
      </c>
      <c r="N201" s="1">
        <f t="shared" si="27"/>
        <v>2195</v>
      </c>
      <c r="O201" s="1">
        <v>2601.9769786352495</v>
      </c>
      <c r="P201" s="1">
        <v>12453.324516135723</v>
      </c>
      <c r="Q201" s="1">
        <v>40969.832007431163</v>
      </c>
      <c r="R201" s="1">
        <v>28002.837969336004</v>
      </c>
      <c r="S201" s="1">
        <f t="shared" si="28"/>
        <v>2195</v>
      </c>
      <c r="T201" s="1">
        <v>2655.7111595273927</v>
      </c>
      <c r="U201" s="1">
        <v>12367.900768948844</v>
      </c>
      <c r="V201" s="1">
        <v>40049.277757752978</v>
      </c>
      <c r="W201" s="1">
        <v>29874.893222030296</v>
      </c>
      <c r="X201" s="1">
        <f t="shared" si="29"/>
        <v>2195</v>
      </c>
      <c r="Y201" s="1">
        <v>2694.252027682423</v>
      </c>
      <c r="Z201" s="1">
        <v>12231.141643640962</v>
      </c>
      <c r="AA201" s="1">
        <v>39004.473378634815</v>
      </c>
      <c r="AB201" s="1">
        <v>31824.116208033309</v>
      </c>
      <c r="AC201" s="1">
        <f t="shared" si="30"/>
        <v>2195</v>
      </c>
      <c r="AD201" s="1">
        <v>885.27631942250196</v>
      </c>
      <c r="AE201" s="1">
        <v>-3500.9805663667717</v>
      </c>
      <c r="AF201" s="1">
        <v>10077.853889464732</v>
      </c>
      <c r="AG201" s="1">
        <v>3707.6505646881606</v>
      </c>
      <c r="AH201" s="1">
        <v>964.64516602918297</v>
      </c>
      <c r="AI201" s="1">
        <v>3782.1309224516453</v>
      </c>
      <c r="AJ201" s="1">
        <v>-10829.03658973133</v>
      </c>
      <c r="AK201" s="1">
        <v>7675.6334711619402</v>
      </c>
      <c r="AL201" s="1">
        <f t="shared" si="31"/>
        <v>9999</v>
      </c>
      <c r="AM201" s="1">
        <v>737.01088537720784</v>
      </c>
      <c r="AN201" s="1">
        <v>-2930.4339119572669</v>
      </c>
      <c r="AO201" s="1">
        <v>8467.7776950689677</v>
      </c>
      <c r="AP201" s="1">
        <v>3438.9423429232952</v>
      </c>
      <c r="AQ201" s="1">
        <f t="shared" si="32"/>
        <v>9999</v>
      </c>
      <c r="AR201" s="1">
        <v>563.73632302022384</v>
      </c>
      <c r="AS201" s="1">
        <v>2284.0838536616338</v>
      </c>
      <c r="AT201" s="1">
        <v>6671.7493296165094</v>
      </c>
      <c r="AU201" s="1">
        <v>6225.696908926343</v>
      </c>
      <c r="AV201" s="1">
        <f t="shared" si="33"/>
        <v>9999</v>
      </c>
      <c r="AW201" s="1">
        <v>460.1810556076955</v>
      </c>
      <c r="AX201" s="1">
        <v>1886.0436592609954</v>
      </c>
      <c r="AY201" s="1">
        <v>5549.2736734434293</v>
      </c>
      <c r="AZ201" s="1">
        <v>5447.5935037444515</v>
      </c>
      <c r="BA201" s="1">
        <f t="shared" si="34"/>
        <v>9999</v>
      </c>
    </row>
    <row r="202" spans="1:53" x14ac:dyDescent="0.3">
      <c r="A202">
        <f t="shared" si="35"/>
        <v>2196</v>
      </c>
      <c r="B202" s="1"/>
      <c r="C202" s="1"/>
      <c r="D202" s="1"/>
      <c r="E202" s="1">
        <f>0.8*SUMPRODUCT(economy!B242:D242,economy!K242:M242)/SUM(economy!B242:D242)</f>
        <v>20734.722783347515</v>
      </c>
      <c r="F202" s="1"/>
      <c r="G202" s="1"/>
      <c r="H202" s="1"/>
      <c r="I202" s="1">
        <v>24365.967400170342</v>
      </c>
      <c r="J202" s="1"/>
      <c r="K202" s="1"/>
      <c r="L202" s="1"/>
      <c r="M202" s="1">
        <v>26086.994986448466</v>
      </c>
      <c r="N202" s="1">
        <f t="shared" si="27"/>
        <v>2196</v>
      </c>
      <c r="O202" s="1">
        <v>2547.6364155055535</v>
      </c>
      <c r="P202" s="1">
        <v>12286.472903670299</v>
      </c>
      <c r="Q202" s="1">
        <v>40970.829126861048</v>
      </c>
      <c r="R202" s="1">
        <v>27888.632415230961</v>
      </c>
      <c r="S202" s="1">
        <f t="shared" si="28"/>
        <v>2196</v>
      </c>
      <c r="T202" s="1">
        <v>2602.418623908497</v>
      </c>
      <c r="U202" s="1">
        <v>12207.006531478593</v>
      </c>
      <c r="V202" s="1">
        <v>40058.676060013291</v>
      </c>
      <c r="W202" s="1">
        <v>29770.455600705798</v>
      </c>
      <c r="X202" s="1">
        <f t="shared" si="29"/>
        <v>2196</v>
      </c>
      <c r="Y202" s="1">
        <v>2642.2913933152195</v>
      </c>
      <c r="Z202" s="1">
        <v>12076.844954208731</v>
      </c>
      <c r="AA202" s="1">
        <v>39022.270816207798</v>
      </c>
      <c r="AB202" s="1">
        <v>31731.137742239596</v>
      </c>
      <c r="AC202" s="1">
        <f t="shared" si="30"/>
        <v>2196</v>
      </c>
      <c r="AD202" s="1">
        <v>911.38576483048053</v>
      </c>
      <c r="AE202" s="1">
        <v>-3608.8035485023106</v>
      </c>
      <c r="AF202" s="1">
        <v>10490.731066565257</v>
      </c>
      <c r="AG202" s="1">
        <v>3865.4386211181059</v>
      </c>
      <c r="AH202" s="1">
        <v>1006.6256679201683</v>
      </c>
      <c r="AI202" s="1">
        <v>3949.5910560209727</v>
      </c>
      <c r="AJ202" s="1">
        <v>-11415.952492815475</v>
      </c>
      <c r="AK202" s="1">
        <v>8112.8796205371145</v>
      </c>
      <c r="AL202" s="1">
        <f t="shared" si="31"/>
        <v>9999</v>
      </c>
      <c r="AM202" s="1">
        <v>761.70716397818921</v>
      </c>
      <c r="AN202" s="1">
        <v>-3031.1320520757226</v>
      </c>
      <c r="AO202" s="1">
        <v>8842.2978233669419</v>
      </c>
      <c r="AP202" s="1">
        <v>3599.4285212699897</v>
      </c>
      <c r="AQ202" s="1">
        <f t="shared" si="32"/>
        <v>9999</v>
      </c>
      <c r="AR202" s="1">
        <v>581.70880739106394</v>
      </c>
      <c r="AS202" s="1">
        <v>2357.1578525617715</v>
      </c>
      <c r="AT202" s="1">
        <v>6948.7134520829077</v>
      </c>
      <c r="AU202" s="1">
        <v>6494.9601226649011</v>
      </c>
      <c r="AV202" s="1">
        <f t="shared" si="33"/>
        <v>9999</v>
      </c>
      <c r="AW202" s="1">
        <v>476.76406351273221</v>
      </c>
      <c r="AX202" s="1">
        <v>1953.0121737573136</v>
      </c>
      <c r="AY202" s="1">
        <v>5797.054388350949</v>
      </c>
      <c r="AZ202" s="1">
        <v>5705.8198736663671</v>
      </c>
      <c r="BA202" s="1">
        <f t="shared" si="34"/>
        <v>9999</v>
      </c>
    </row>
    <row r="203" spans="1:53" x14ac:dyDescent="0.3">
      <c r="A203">
        <f t="shared" si="35"/>
        <v>2197</v>
      </c>
      <c r="B203" s="1"/>
      <c r="C203" s="1"/>
      <c r="D203" s="1"/>
      <c r="E203" s="1">
        <f>0.8*SUMPRODUCT(economy!B243:D243,economy!K243:M243)/SUM(economy!B243:D243)</f>
        <v>20637.409499453948</v>
      </c>
      <c r="F203" s="1"/>
      <c r="G203" s="1"/>
      <c r="H203" s="1"/>
      <c r="I203" s="1">
        <v>24236.366793657875</v>
      </c>
      <c r="J203" s="1"/>
      <c r="K203" s="1"/>
      <c r="L203" s="1"/>
      <c r="M203" s="1">
        <v>25963.966131807214</v>
      </c>
      <c r="N203" s="1">
        <f t="shared" si="27"/>
        <v>2197</v>
      </c>
      <c r="O203" s="1">
        <v>2494.2746970652802</v>
      </c>
      <c r="P203" s="1">
        <v>12121.312977043686</v>
      </c>
      <c r="Q203" s="1">
        <v>40970.441400006464</v>
      </c>
      <c r="R203" s="1">
        <v>27773.615815713565</v>
      </c>
      <c r="S203" s="1">
        <f t="shared" si="28"/>
        <v>2197</v>
      </c>
      <c r="T203" s="1">
        <v>2550.0447344796044</v>
      </c>
      <c r="U203" s="1">
        <v>12047.647361721063</v>
      </c>
      <c r="V203" s="1">
        <v>40066.644633906872</v>
      </c>
      <c r="W203" s="1">
        <v>29665.014683693091</v>
      </c>
      <c r="X203" s="1">
        <f t="shared" si="29"/>
        <v>2197</v>
      </c>
      <c r="Y203" s="1">
        <v>2591.1864684182328</v>
      </c>
      <c r="Z203" s="1">
        <v>11923.925693015182</v>
      </c>
      <c r="AA203" s="1">
        <v>39038.60834877038</v>
      </c>
      <c r="AB203" s="1">
        <v>31636.962804757921</v>
      </c>
      <c r="AC203" s="1">
        <f t="shared" si="30"/>
        <v>2197</v>
      </c>
      <c r="AD203" s="1">
        <v>936.04213378963414</v>
      </c>
      <c r="AE203" s="1">
        <v>-3711.9238650128386</v>
      </c>
      <c r="AF203" s="1">
        <v>10898.464793164647</v>
      </c>
      <c r="AG203" s="1">
        <v>4020.7559305057453</v>
      </c>
      <c r="AH203" s="1">
        <v>1048.4420630477296</v>
      </c>
      <c r="AI203" s="1">
        <v>4117.5545455601905</v>
      </c>
      <c r="AJ203" s="1">
        <v>-12016.207651359315</v>
      </c>
      <c r="AK203" s="1">
        <v>8560.1799980054166</v>
      </c>
      <c r="AL203" s="1">
        <f t="shared" si="31"/>
        <v>9999</v>
      </c>
      <c r="AM203" s="1">
        <v>785.3245954110987</v>
      </c>
      <c r="AN203" s="1">
        <v>-3128.4674169204663</v>
      </c>
      <c r="AO203" s="1">
        <v>9214.7984019373889</v>
      </c>
      <c r="AP203" s="1">
        <v>3758.6118256920545</v>
      </c>
      <c r="AQ203" s="1">
        <f t="shared" si="32"/>
        <v>9999</v>
      </c>
      <c r="AR203" s="1">
        <v>598.62340591195266</v>
      </c>
      <c r="AS203" s="1">
        <v>2426.8020639695642</v>
      </c>
      <c r="AT203" s="1">
        <v>7221.5070378666687</v>
      </c>
      <c r="AU203" s="1">
        <v>6759.3841113728913</v>
      </c>
      <c r="AV203" s="1">
        <f t="shared" si="33"/>
        <v>9999</v>
      </c>
      <c r="AW203" s="1">
        <v>492.71746055045588</v>
      </c>
      <c r="AX203" s="1">
        <v>2018.0568890190234</v>
      </c>
      <c r="AY203" s="1">
        <v>6044.3139480050668</v>
      </c>
      <c r="AZ203" s="1">
        <v>5962.9314740529389</v>
      </c>
      <c r="BA203" s="1">
        <f t="shared" si="34"/>
        <v>9999</v>
      </c>
    </row>
    <row r="204" spans="1:53" x14ac:dyDescent="0.3">
      <c r="A204">
        <f t="shared" si="35"/>
        <v>2198</v>
      </c>
      <c r="B204" s="1"/>
      <c r="C204" s="1"/>
      <c r="D204" s="1"/>
      <c r="E204" s="1">
        <f>0.8*SUMPRODUCT(economy!B244:D244,economy!K244:M244)/SUM(economy!B244:D244)</f>
        <v>20539.62178145874</v>
      </c>
      <c r="F204" s="1"/>
      <c r="G204" s="1"/>
      <c r="H204" s="1"/>
      <c r="I204" s="1">
        <v>24106.361166034465</v>
      </c>
      <c r="J204" s="1"/>
      <c r="K204" s="1"/>
      <c r="L204" s="1"/>
      <c r="M204" s="1">
        <v>25840.348923684604</v>
      </c>
      <c r="N204" s="1">
        <f t="shared" si="27"/>
        <v>2198</v>
      </c>
      <c r="O204" s="1">
        <v>2441.8794133786409</v>
      </c>
      <c r="P204" s="1">
        <v>11957.846286234944</v>
      </c>
      <c r="Q204" s="1">
        <v>40968.69530463624</v>
      </c>
      <c r="R204" s="1">
        <v>27657.822682933147</v>
      </c>
      <c r="S204" s="1">
        <f t="shared" si="28"/>
        <v>2198</v>
      </c>
      <c r="T204" s="1">
        <v>2498.5787758953443</v>
      </c>
      <c r="U204" s="1">
        <v>11889.827370911431</v>
      </c>
      <c r="V204" s="1">
        <v>40073.208707481252</v>
      </c>
      <c r="W204" s="1">
        <v>29558.605763308991</v>
      </c>
      <c r="X204" s="1">
        <f t="shared" si="29"/>
        <v>2198</v>
      </c>
      <c r="Y204" s="1">
        <v>2540.9281665439257</v>
      </c>
      <c r="Z204" s="1">
        <v>11772.390256946695</v>
      </c>
      <c r="AA204" s="1">
        <v>39053.509676069451</v>
      </c>
      <c r="AB204" s="1">
        <v>31541.627070876872</v>
      </c>
      <c r="AC204" s="1">
        <f t="shared" si="30"/>
        <v>2198</v>
      </c>
      <c r="AD204" s="1">
        <v>959.21918002184043</v>
      </c>
      <c r="AE204" s="1">
        <v>-3810.1953461668886</v>
      </c>
      <c r="AF204" s="1">
        <v>11300.337964908284</v>
      </c>
      <c r="AG204" s="1">
        <v>4173.3182946832085</v>
      </c>
      <c r="AH204" s="1">
        <v>1090.0744562386251</v>
      </c>
      <c r="AI204" s="1">
        <v>4285.9553220386342</v>
      </c>
      <c r="AJ204" s="1">
        <v>-12629.884452429844</v>
      </c>
      <c r="AK204" s="1">
        <v>9017.581007982144</v>
      </c>
      <c r="AL204" s="1">
        <f t="shared" si="31"/>
        <v>9999</v>
      </c>
      <c r="AM204" s="1">
        <v>807.82754301505702</v>
      </c>
      <c r="AN204" s="1">
        <v>-3222.2742287755914</v>
      </c>
      <c r="AO204" s="1">
        <v>9584.6217388144596</v>
      </c>
      <c r="AP204" s="1">
        <v>3916.1970655384562</v>
      </c>
      <c r="AQ204" s="1">
        <f t="shared" si="32"/>
        <v>9999</v>
      </c>
      <c r="AR204" s="1">
        <v>614.44644266630905</v>
      </c>
      <c r="AS204" s="1">
        <v>2492.8533109624145</v>
      </c>
      <c r="AT204" s="1">
        <v>7489.4363099347702</v>
      </c>
      <c r="AU204" s="1">
        <v>7018.2972114484419</v>
      </c>
      <c r="AV204" s="1">
        <f t="shared" si="33"/>
        <v>9999</v>
      </c>
      <c r="AW204" s="1">
        <v>507.9920705781866</v>
      </c>
      <c r="AX204" s="1">
        <v>2080.978220195007</v>
      </c>
      <c r="AY204" s="1">
        <v>6290.3945887216032</v>
      </c>
      <c r="AZ204" s="1">
        <v>6218.2264449954791</v>
      </c>
      <c r="BA204" s="1">
        <f t="shared" si="34"/>
        <v>9999</v>
      </c>
    </row>
    <row r="205" spans="1:53" x14ac:dyDescent="0.3">
      <c r="A205">
        <f t="shared" si="35"/>
        <v>2199</v>
      </c>
      <c r="B205" s="1"/>
      <c r="C205" s="1"/>
      <c r="D205" s="1"/>
      <c r="E205" s="1">
        <f>0.8*SUMPRODUCT(economy!B245:D245,economy!K245:M245)/SUM(economy!B245:D245)</f>
        <v>20441.385337853862</v>
      </c>
      <c r="F205" s="1"/>
      <c r="G205" s="1"/>
      <c r="H205" s="1"/>
      <c r="I205" s="1">
        <v>23975.98162940273</v>
      </c>
      <c r="J205" s="1"/>
      <c r="K205" s="1"/>
      <c r="L205" s="1"/>
      <c r="M205" s="1">
        <v>25716.175951137731</v>
      </c>
      <c r="N205" s="1">
        <f t="shared" si="27"/>
        <v>2199</v>
      </c>
      <c r="O205" s="1">
        <v>2390.4380956437922</v>
      </c>
      <c r="P205" s="1">
        <v>11796.073559503418</v>
      </c>
      <c r="Q205" s="1">
        <v>40965.616902793648</v>
      </c>
      <c r="R205" s="1">
        <v>27541.286791942519</v>
      </c>
      <c r="S205" s="1">
        <f t="shared" si="28"/>
        <v>2199</v>
      </c>
      <c r="T205" s="1">
        <v>2448.0099480817917</v>
      </c>
      <c r="U205" s="1">
        <v>11733.549856015803</v>
      </c>
      <c r="V205" s="1">
        <v>40078.393166478178</v>
      </c>
      <c r="W205" s="1">
        <v>29451.263461375085</v>
      </c>
      <c r="X205" s="1">
        <f t="shared" si="29"/>
        <v>2199</v>
      </c>
      <c r="Y205" s="1">
        <v>2491.5072952729515</v>
      </c>
      <c r="Z205" s="1">
        <v>11622.244245932121</v>
      </c>
      <c r="AA205" s="1">
        <v>39066.998227620192</v>
      </c>
      <c r="AB205" s="1">
        <v>31445.165620673062</v>
      </c>
      <c r="AC205" s="1">
        <f t="shared" si="30"/>
        <v>2199</v>
      </c>
      <c r="AD205" s="1">
        <v>980.89701386814329</v>
      </c>
      <c r="AE205" s="1">
        <v>-3903.4925801439767</v>
      </c>
      <c r="AF205" s="1">
        <v>11695.663970597889</v>
      </c>
      <c r="AG205" s="1">
        <v>4322.8563925543649</v>
      </c>
      <c r="AH205" s="1">
        <v>1131.505452922943</v>
      </c>
      <c r="AI205" s="1">
        <v>4454.7345636828604</v>
      </c>
      <c r="AJ205" s="1">
        <v>-13257.081155568278</v>
      </c>
      <c r="AK205" s="1">
        <v>9485.1412685029936</v>
      </c>
      <c r="AL205" s="1">
        <f t="shared" si="31"/>
        <v>9999</v>
      </c>
      <c r="AM205" s="1">
        <v>829.18585734138003</v>
      </c>
      <c r="AN205" s="1">
        <v>-3312.4038975849003</v>
      </c>
      <c r="AO205" s="1">
        <v>9951.1312500065851</v>
      </c>
      <c r="AP205" s="1">
        <v>4071.9011573959856</v>
      </c>
      <c r="AQ205" s="1">
        <f t="shared" si="32"/>
        <v>9999</v>
      </c>
      <c r="AR205" s="1">
        <v>629.15100575386282</v>
      </c>
      <c r="AS205" s="1">
        <v>2555.1709187889228</v>
      </c>
      <c r="AT205" s="1">
        <v>7751.8434903409288</v>
      </c>
      <c r="AU205" s="1">
        <v>7271.0670029003286</v>
      </c>
      <c r="AV205" s="1">
        <f t="shared" si="33"/>
        <v>9999</v>
      </c>
      <c r="AW205" s="1">
        <v>522.54421439060013</v>
      </c>
      <c r="AX205" s="1">
        <v>2141.5933248767919</v>
      </c>
      <c r="AY205" s="1">
        <v>6534.6565651979563</v>
      </c>
      <c r="AZ205" s="1">
        <v>6471.0269527912733</v>
      </c>
      <c r="BA205" s="1">
        <f t="shared" si="34"/>
        <v>9999</v>
      </c>
    </row>
    <row r="206" spans="1:53" x14ac:dyDescent="0.3">
      <c r="A206">
        <f t="shared" si="35"/>
        <v>2200</v>
      </c>
      <c r="B206" s="1"/>
      <c r="C206" s="1"/>
      <c r="D206" s="1"/>
      <c r="E206" s="1">
        <f>0.8*SUMPRODUCT(economy!B246:D246,economy!K246:M246)/SUM(economy!B246:D246)</f>
        <v>20342.72526492221</v>
      </c>
      <c r="F206" s="1"/>
      <c r="G206" s="1"/>
      <c r="H206" s="1"/>
      <c r="I206" s="1">
        <v>23845.258464467479</v>
      </c>
      <c r="J206" s="1"/>
      <c r="K206" s="1"/>
      <c r="L206" s="1"/>
      <c r="M206" s="1">
        <v>25591.479017011552</v>
      </c>
      <c r="N206" s="1">
        <f t="shared" si="27"/>
        <v>2200</v>
      </c>
      <c r="O206" s="1">
        <v>2339.9382279860542</v>
      </c>
      <c r="P206" s="1">
        <v>11635.994734739266</v>
      </c>
      <c r="Q206" s="1">
        <v>40961.231840794426</v>
      </c>
      <c r="R206" s="1">
        <v>27424.041186126589</v>
      </c>
      <c r="S206" s="1">
        <f t="shared" si="28"/>
        <v>2200</v>
      </c>
      <c r="T206" s="1">
        <v>2398.3273775476073</v>
      </c>
      <c r="U206" s="1">
        <v>11578.817328297268</v>
      </c>
      <c r="V206" s="1">
        <v>40082.222552516163</v>
      </c>
      <c r="W206" s="1">
        <v>29343.021731751542</v>
      </c>
      <c r="X206" s="1">
        <f t="shared" si="29"/>
        <v>2200</v>
      </c>
      <c r="Y206" s="1">
        <v>2442.9145669208265</v>
      </c>
      <c r="Z206" s="1">
        <v>11473.492488631236</v>
      </c>
      <c r="AA206" s="1">
        <v>39079.097159359066</v>
      </c>
      <c r="AB206" s="1">
        <v>31347.612938741357</v>
      </c>
      <c r="AC206" s="1">
        <f t="shared" si="30"/>
        <v>2200</v>
      </c>
      <c r="AD206" s="1">
        <v>1001.0617327969359</v>
      </c>
      <c r="AE206" s="1">
        <v>-3991.7101008129616</v>
      </c>
      <c r="AF206" s="1">
        <v>12083.787114545541</v>
      </c>
      <c r="AG206" s="1">
        <v>4469.1157087885031</v>
      </c>
      <c r="AH206" s="1">
        <v>1172.7198853385009</v>
      </c>
      <c r="AI206" s="1">
        <v>4623.8399491775726</v>
      </c>
      <c r="AJ206" s="1">
        <v>-13897.910840201987</v>
      </c>
      <c r="AK206" s="1">
        <v>9962.9306260281992</v>
      </c>
      <c r="AL206" s="1">
        <f t="shared" si="31"/>
        <v>9999</v>
      </c>
      <c r="AM206" s="1">
        <v>849.37462304440703</v>
      </c>
      <c r="AN206" s="1">
        <v>-3398.7245565677085</v>
      </c>
      <c r="AO206" s="1">
        <v>10313.712227741609</v>
      </c>
      <c r="AP206" s="1">
        <v>4225.4532593357508</v>
      </c>
      <c r="AQ206" s="1">
        <f t="shared" si="32"/>
        <v>9999</v>
      </c>
      <c r="AR206" s="1">
        <v>642.7166474510351</v>
      </c>
      <c r="AS206" s="1">
        <v>2613.6361324346663</v>
      </c>
      <c r="AT206" s="1">
        <v>8008.1081356468103</v>
      </c>
      <c r="AU206" s="1">
        <v>7517.1012304060214</v>
      </c>
      <c r="AV206" s="1">
        <f t="shared" si="33"/>
        <v>9999</v>
      </c>
      <c r="AW206" s="1">
        <v>536.33563579429517</v>
      </c>
      <c r="AX206" s="1">
        <v>2199.7362820684743</v>
      </c>
      <c r="AY206" s="1">
        <v>6776.4806433029435</v>
      </c>
      <c r="AZ206" s="1">
        <v>6720.6813593649749</v>
      </c>
      <c r="BA206" s="1">
        <f t="shared" si="34"/>
        <v>9999</v>
      </c>
    </row>
    <row r="207" spans="1:53" x14ac:dyDescent="0.3">
      <c r="A207">
        <f t="shared" si="35"/>
        <v>2201</v>
      </c>
      <c r="B207" s="1"/>
      <c r="C207" s="1"/>
      <c r="D207" s="1"/>
      <c r="E207" s="1">
        <f>0.8*SUMPRODUCT(economy!B247:D247,economy!K247:M247)/SUM(economy!B247:D247)</f>
        <v>20243.66605346966</v>
      </c>
      <c r="F207" s="1"/>
      <c r="G207" s="1"/>
      <c r="H207" s="1"/>
      <c r="I207" s="1">
        <v>23714.221132250997</v>
      </c>
      <c r="J207" s="1"/>
      <c r="K207" s="1"/>
      <c r="L207" s="1"/>
      <c r="M207" s="1">
        <v>25466.289146771142</v>
      </c>
      <c r="N207" s="1">
        <f t="shared" si="27"/>
        <v>2201</v>
      </c>
      <c r="O207" s="1">
        <v>2290.3672587527517</v>
      </c>
      <c r="P207" s="1">
        <v>11477.608990178871</v>
      </c>
      <c r="Q207" s="1">
        <v>40955.565349660239</v>
      </c>
      <c r="R207" s="1">
        <v>27306.118183146496</v>
      </c>
      <c r="S207" s="1">
        <f t="shared" si="28"/>
        <v>2201</v>
      </c>
      <c r="T207" s="1">
        <v>2349.5201282546341</v>
      </c>
      <c r="U207" s="1">
        <v>11425.631541375431</v>
      </c>
      <c r="V207" s="1">
        <v>40084.721061701006</v>
      </c>
      <c r="W207" s="1">
        <v>29233.913863426602</v>
      </c>
      <c r="X207" s="1">
        <f t="shared" si="29"/>
        <v>2201</v>
      </c>
      <c r="Y207" s="1">
        <v>2395.1406088609647</v>
      </c>
      <c r="Z207" s="1">
        <v>11326.139067735339</v>
      </c>
      <c r="AA207" s="1">
        <v>39089.829350707587</v>
      </c>
      <c r="AB207" s="1">
        <v>31249.002914509118</v>
      </c>
      <c r="AC207" s="1">
        <f t="shared" si="30"/>
        <v>2201</v>
      </c>
      <c r="AD207" s="1">
        <v>1019.7050611736425</v>
      </c>
      <c r="AE207" s="1">
        <v>-4074.7615681447246</v>
      </c>
      <c r="AF207" s="1">
        <v>12464.082950398628</v>
      </c>
      <c r="AG207" s="1">
        <v>4611.8564411727966</v>
      </c>
      <c r="AH207" s="1">
        <v>1213.7045564978082</v>
      </c>
      <c r="AI207" s="1">
        <v>4793.2249435601616</v>
      </c>
      <c r="AJ207" s="1">
        <v>-14552.500328700775</v>
      </c>
      <c r="AK207" s="1">
        <v>10451.029165829954</v>
      </c>
      <c r="AL207" s="1">
        <f t="shared" si="31"/>
        <v>9999</v>
      </c>
      <c r="AM207" s="1">
        <v>868.37390581097554</v>
      </c>
      <c r="AN207" s="1">
        <v>-3481.1205684777851</v>
      </c>
      <c r="AO207" s="1">
        <v>10671.772510315435</v>
      </c>
      <c r="AP207" s="1">
        <v>4376.59487082951</v>
      </c>
      <c r="AQ207" s="1">
        <f t="shared" si="32"/>
        <v>9999</v>
      </c>
      <c r="AR207" s="1">
        <v>655.12907009992341</v>
      </c>
      <c r="AS207" s="1">
        <v>2668.15144903802</v>
      </c>
      <c r="AT207" s="1">
        <v>8257.648208445451</v>
      </c>
      <c r="AU207" s="1">
        <v>7755.8484920935225</v>
      </c>
      <c r="AV207" s="1">
        <f t="shared" si="33"/>
        <v>9999</v>
      </c>
      <c r="AW207" s="1">
        <v>549.33339060883054</v>
      </c>
      <c r="AX207" s="1">
        <v>2255.2581226673969</v>
      </c>
      <c r="AY207" s="1">
        <v>7015.2702723903858</v>
      </c>
      <c r="AZ207" s="1">
        <v>6966.5660799962197</v>
      </c>
      <c r="BA207" s="1">
        <f t="shared" si="34"/>
        <v>9999</v>
      </c>
    </row>
    <row r="208" spans="1:53" x14ac:dyDescent="0.3">
      <c r="A208">
        <f t="shared" si="35"/>
        <v>2202</v>
      </c>
      <c r="B208" s="1"/>
      <c r="C208" s="1"/>
      <c r="D208" s="1"/>
      <c r="E208" s="1">
        <f>0.8*SUMPRODUCT(economy!B248:D248,economy!K248:M248)/SUM(economy!B248:D248)</f>
        <v>20144.231595895541</v>
      </c>
      <c r="F208" s="1"/>
      <c r="G208" s="1"/>
      <c r="H208" s="1"/>
      <c r="I208" s="1">
        <v>23582.898286175558</v>
      </c>
      <c r="J208" s="1"/>
      <c r="K208" s="1"/>
      <c r="L208" s="1"/>
      <c r="M208" s="1">
        <v>25340.636597764293</v>
      </c>
      <c r="N208" s="1">
        <f t="shared" si="27"/>
        <v>2202</v>
      </c>
      <c r="O208" s="1">
        <v>2241.712611320203</v>
      </c>
      <c r="P208" s="1">
        <v>11320.914774477033</v>
      </c>
      <c r="Q208" s="1">
        <v>40948.642245967363</v>
      </c>
      <c r="R208" s="1">
        <v>27187.549381367502</v>
      </c>
      <c r="S208" s="1">
        <f t="shared" si="28"/>
        <v>2202</v>
      </c>
      <c r="T208" s="1">
        <v>2301.5772120559618</v>
      </c>
      <c r="U208" s="1">
        <v>11273.993518768495</v>
      </c>
      <c r="V208" s="1">
        <v>40085.912543645994</v>
      </c>
      <c r="W208" s="1">
        <v>29123.972484132668</v>
      </c>
      <c r="X208" s="1">
        <f t="shared" si="29"/>
        <v>2202</v>
      </c>
      <c r="Y208" s="1">
        <v>2348.175973470014</v>
      </c>
      <c r="Z208" s="1">
        <v>11180.187344867354</v>
      </c>
      <c r="AA208" s="1">
        <v>39099.217402032169</v>
      </c>
      <c r="AB208" s="1">
        <v>31149.368843107288</v>
      </c>
      <c r="AC208" s="1">
        <f t="shared" si="30"/>
        <v>2202</v>
      </c>
      <c r="AD208" s="1">
        <v>1036.823999306147</v>
      </c>
      <c r="AE208" s="1">
        <v>-4152.5789437201602</v>
      </c>
      <c r="AF208" s="1">
        <v>12835.958529625752</v>
      </c>
      <c r="AG208" s="1">
        <v>4750.853386803954</v>
      </c>
      <c r="AH208" s="1">
        <v>1254.4480004783015</v>
      </c>
      <c r="AI208" s="1">
        <v>4962.8481146385566</v>
      </c>
      <c r="AJ208" s="1">
        <v>-15220.989082555618</v>
      </c>
      <c r="AK208" s="1">
        <v>10949.526213717281</v>
      </c>
      <c r="AL208" s="1">
        <f t="shared" si="31"/>
        <v>9999</v>
      </c>
      <c r="AM208" s="1">
        <v>886.16850001651437</v>
      </c>
      <c r="AN208" s="1">
        <v>-3559.4920062567617</v>
      </c>
      <c r="AO208" s="1">
        <v>11024.74305670654</v>
      </c>
      <c r="AP208" s="1">
        <v>4525.0798991020802</v>
      </c>
      <c r="AQ208" s="1">
        <f t="shared" si="32"/>
        <v>9999</v>
      </c>
      <c r="AR208" s="1">
        <v>666.3798009002785</v>
      </c>
      <c r="AS208" s="1">
        <v>2718.639877298137</v>
      </c>
      <c r="AT208" s="1">
        <v>8499.9209021331153</v>
      </c>
      <c r="AU208" s="1">
        <v>7986.7987096072211</v>
      </c>
      <c r="AV208" s="1">
        <f t="shared" si="33"/>
        <v>9999</v>
      </c>
      <c r="AW208" s="1">
        <v>561.50970492026772</v>
      </c>
      <c r="AX208" s="1">
        <v>2308.0267309763599</v>
      </c>
      <c r="AY208" s="1">
        <v>7250.4534617388335</v>
      </c>
      <c r="AZ208" s="1">
        <v>7208.0871552417238</v>
      </c>
      <c r="BA208" s="1">
        <f t="shared" si="34"/>
        <v>9999</v>
      </c>
    </row>
    <row r="209" spans="1:53" x14ac:dyDescent="0.3">
      <c r="A209">
        <f t="shared" si="35"/>
        <v>2203</v>
      </c>
      <c r="B209" s="1"/>
      <c r="C209" s="1"/>
      <c r="D209" s="1"/>
      <c r="E209" s="1">
        <f>0.8*SUMPRODUCT(economy!B249:D249,economy!K249:M249)/SUM(economy!B249:D249)</f>
        <v>20044.445193575433</v>
      </c>
      <c r="F209" s="1"/>
      <c r="G209" s="1"/>
      <c r="H209" s="1"/>
      <c r="I209" s="1">
        <v>23451.317784478604</v>
      </c>
      <c r="J209" s="1"/>
      <c r="K209" s="1"/>
      <c r="L209" s="1"/>
      <c r="M209" s="1">
        <v>25214.55086888103</v>
      </c>
      <c r="N209" s="1">
        <f t="shared" si="27"/>
        <v>2203</v>
      </c>
      <c r="O209" s="1">
        <v>2193.9616944235677</v>
      </c>
      <c r="P209" s="1">
        <v>11165.909836129495</v>
      </c>
      <c r="Q209" s="1">
        <v>40940.486933088316</v>
      </c>
      <c r="R209" s="1">
        <v>27068.365666738995</v>
      </c>
      <c r="S209" s="1">
        <f t="shared" si="28"/>
        <v>2203</v>
      </c>
      <c r="T209" s="1">
        <v>2254.4875987098003</v>
      </c>
      <c r="U209" s="1">
        <v>11123.903580908998</v>
      </c>
      <c r="V209" s="1">
        <v>40085.820500883965</v>
      </c>
      <c r="W209" s="1">
        <v>29013.229564459041</v>
      </c>
      <c r="X209" s="1">
        <f t="shared" si="29"/>
        <v>2203</v>
      </c>
      <c r="Y209" s="1">
        <v>2302.0111477015694</v>
      </c>
      <c r="Z209" s="1">
        <v>11035.639985070449</v>
      </c>
      <c r="AA209" s="1">
        <v>39107.283632483835</v>
      </c>
      <c r="AB209" s="1">
        <v>31048.743426771402</v>
      </c>
      <c r="AC209" s="1">
        <f t="shared" si="30"/>
        <v>2203</v>
      </c>
      <c r="AD209" s="1">
        <v>1052.4204819106405</v>
      </c>
      <c r="AE209" s="1">
        <v>-4225.1116639959591</v>
      </c>
      <c r="AF209" s="1">
        <v>13198.852568639024</v>
      </c>
      <c r="AG209" s="1">
        <v>4885.8958078373298</v>
      </c>
      <c r="AH209" s="1">
        <v>1294.9402577570836</v>
      </c>
      <c r="AI209" s="1">
        <v>5132.6724779393444</v>
      </c>
      <c r="AJ209" s="1">
        <v>-15903.528069071954</v>
      </c>
      <c r="AK209" s="1">
        <v>11458.519325138617</v>
      </c>
      <c r="AL209" s="1">
        <f t="shared" si="31"/>
        <v>9999</v>
      </c>
      <c r="AM209" s="1">
        <v>902.74767784173946</v>
      </c>
      <c r="AN209" s="1">
        <v>-3633.7541118502131</v>
      </c>
      <c r="AO209" s="1">
        <v>11372.078429711737</v>
      </c>
      <c r="AP209" s="1">
        <v>4670.6746931215157</v>
      </c>
      <c r="AQ209" s="1">
        <f t="shared" si="32"/>
        <v>9999</v>
      </c>
      <c r="AR209" s="1">
        <v>676.46585864945621</v>
      </c>
      <c r="AS209" s="1">
        <v>2765.0441353871356</v>
      </c>
      <c r="AT209" s="1">
        <v>8734.4232357895507</v>
      </c>
      <c r="AU209" s="1">
        <v>8209.4833937058938</v>
      </c>
      <c r="AV209" s="1">
        <f t="shared" si="33"/>
        <v>9999</v>
      </c>
      <c r="AW209" s="1">
        <v>572.84180796958719</v>
      </c>
      <c r="AX209" s="1">
        <v>2357.9266344252742</v>
      </c>
      <c r="AY209" s="1">
        <v>7481.4843833984332</v>
      </c>
      <c r="AZ209" s="1">
        <v>7444.6815597095683</v>
      </c>
      <c r="BA209" s="1">
        <f t="shared" si="34"/>
        <v>9999</v>
      </c>
    </row>
    <row r="210" spans="1:53" x14ac:dyDescent="0.3">
      <c r="A210">
        <f t="shared" si="35"/>
        <v>2204</v>
      </c>
      <c r="B210" s="1"/>
      <c r="C210" s="1"/>
      <c r="D210" s="1"/>
      <c r="E210" s="1">
        <f>0.8*SUMPRODUCT(economy!B250:D250,economy!K250:M250)/SUM(economy!B250:D250)</f>
        <v>19944.329564532396</v>
      </c>
      <c r="F210" s="1"/>
      <c r="G210" s="1"/>
      <c r="H210" s="1"/>
      <c r="I210" s="1">
        <v>23319.506702928662</v>
      </c>
      <c r="J210" s="1"/>
      <c r="K210" s="1"/>
      <c r="L210" s="1"/>
      <c r="M210" s="1">
        <v>25088.060710579033</v>
      </c>
      <c r="N210" s="1">
        <f t="shared" si="27"/>
        <v>2204</v>
      </c>
      <c r="O210" s="1">
        <v>2147.1019120205092</v>
      </c>
      <c r="P210" s="1">
        <v>11012.59125224042</v>
      </c>
      <c r="Q210" s="1">
        <v>40931.123402805963</v>
      </c>
      <c r="R210" s="1">
        <v>26948.597220096981</v>
      </c>
      <c r="S210" s="1">
        <f t="shared" si="28"/>
        <v>2204</v>
      </c>
      <c r="T210" s="1">
        <v>2208.2402254776734</v>
      </c>
      <c r="U210" s="1">
        <v>10975.361371624893</v>
      </c>
      <c r="V210" s="1">
        <v>40084.468088651833</v>
      </c>
      <c r="W210" s="1">
        <v>28901.71642243367</v>
      </c>
      <c r="X210" s="1">
        <f t="shared" si="29"/>
        <v>2204</v>
      </c>
      <c r="Y210" s="1">
        <v>2256.6365622946769</v>
      </c>
      <c r="Z210" s="1">
        <v>10892.498980874803</v>
      </c>
      <c r="AA210" s="1">
        <v>39114.050078202497</v>
      </c>
      <c r="AB210" s="1">
        <v>30947.158776746423</v>
      </c>
      <c r="AC210" s="1">
        <f t="shared" si="30"/>
        <v>2204</v>
      </c>
      <c r="AD210" s="1">
        <v>1066.5010462213213</v>
      </c>
      <c r="AE210" s="1">
        <v>-4292.3258140770104</v>
      </c>
      <c r="AF210" s="1">
        <v>13552.235539114658</v>
      </c>
      <c r="AG210" s="1">
        <v>5016.7872779072468</v>
      </c>
      <c r="AH210" s="1">
        <v>1335.1726644420278</v>
      </c>
      <c r="AI210" s="1">
        <v>5302.6648683317508</v>
      </c>
      <c r="AJ210" s="1">
        <v>-16600.278595842115</v>
      </c>
      <c r="AK210" s="1">
        <v>11978.11325789737</v>
      </c>
      <c r="AL210" s="1">
        <f t="shared" si="31"/>
        <v>9999</v>
      </c>
      <c r="AM210" s="1">
        <v>918.10494059853193</v>
      </c>
      <c r="AN210" s="1">
        <v>-3703.8367369100629</v>
      </c>
      <c r="AO210" s="1">
        <v>11713.257191828363</v>
      </c>
      <c r="AP210" s="1">
        <v>4813.1580467621279</v>
      </c>
      <c r="AQ210" s="1">
        <f t="shared" si="32"/>
        <v>9999</v>
      </c>
      <c r="AR210" s="1">
        <v>685.38941530326451</v>
      </c>
      <c r="AS210" s="1">
        <v>2807.3257982165937</v>
      </c>
      <c r="AT210" s="1">
        <v>8960.6924357470307</v>
      </c>
      <c r="AU210" s="1">
        <v>8423.4757200154127</v>
      </c>
      <c r="AV210" s="1">
        <f t="shared" si="33"/>
        <v>9999</v>
      </c>
      <c r="AW210" s="1">
        <v>583.31174431649652</v>
      </c>
      <c r="AX210" s="1">
        <v>2404.8586967476649</v>
      </c>
      <c r="AY210" s="1">
        <v>7707.8447218098272</v>
      </c>
      <c r="AZ210" s="1">
        <v>7675.8182679660549</v>
      </c>
      <c r="BA210" s="1">
        <f t="shared" si="34"/>
        <v>9999</v>
      </c>
    </row>
    <row r="211" spans="1:53" x14ac:dyDescent="0.3">
      <c r="A211">
        <f t="shared" si="35"/>
        <v>2205</v>
      </c>
      <c r="B211" s="1"/>
      <c r="C211" s="1"/>
      <c r="D211" s="1"/>
      <c r="E211" s="1">
        <f>0.8*SUMPRODUCT(economy!B251:D251,economy!K251:M251)/SUM(economy!B251:D251)</f>
        <v>19843.906851372358</v>
      </c>
      <c r="F211" s="1"/>
      <c r="G211" s="1"/>
      <c r="H211" s="1"/>
      <c r="I211" s="1">
        <v>23187.491347809482</v>
      </c>
      <c r="J211" s="1"/>
      <c r="K211" s="1"/>
      <c r="L211" s="1"/>
      <c r="M211" s="1">
        <v>24961.194135243732</v>
      </c>
      <c r="N211" s="1">
        <f t="shared" si="27"/>
        <v>2205</v>
      </c>
      <c r="O211" s="1">
        <v>2101.1206726997466</v>
      </c>
      <c r="P211" s="1">
        <v>10860.955456631036</v>
      </c>
      <c r="Q211" s="1">
        <v>40920.575237280871</v>
      </c>
      <c r="R211" s="1">
        <v>26828.273524858996</v>
      </c>
      <c r="S211" s="1">
        <f t="shared" si="28"/>
        <v>2205</v>
      </c>
      <c r="T211" s="1">
        <v>2162.8240063156918</v>
      </c>
      <c r="U211" s="1">
        <v>10828.365884079571</v>
      </c>
      <c r="V211" s="1">
        <v>40081.87811503189</v>
      </c>
      <c r="W211" s="1">
        <v>28789.463728545459</v>
      </c>
      <c r="X211" s="1">
        <f t="shared" si="29"/>
        <v>2205</v>
      </c>
      <c r="Y211" s="1">
        <v>2212.0426006237408</v>
      </c>
      <c r="Z211" s="1">
        <v>10750.765675933817</v>
      </c>
      <c r="AA211" s="1">
        <v>39119.538490871251</v>
      </c>
      <c r="AB211" s="1">
        <v>30844.646415670002</v>
      </c>
      <c r="AC211" s="1">
        <f t="shared" si="30"/>
        <v>2205</v>
      </c>
      <c r="AD211" s="1">
        <v>1079.076510006231</v>
      </c>
      <c r="AE211" s="1">
        <v>-4354.2033047394216</v>
      </c>
      <c r="AF211" s="1">
        <v>13895.609686483251</v>
      </c>
      <c r="AG211" s="1">
        <v>5143.3455106153688</v>
      </c>
      <c r="AH211" s="1">
        <v>1375.1376543596077</v>
      </c>
      <c r="AI211" s="1">
        <v>5472.7953365866206</v>
      </c>
      <c r="AJ211" s="1">
        <v>-17311.41111011356</v>
      </c>
      <c r="AK211" s="1">
        <v>12508.418924847272</v>
      </c>
      <c r="AL211" s="1">
        <f t="shared" si="31"/>
        <v>9999</v>
      </c>
      <c r="AM211" s="1">
        <v>932.23777300403958</v>
      </c>
      <c r="AN211" s="1">
        <v>-3769.6837690117782</v>
      </c>
      <c r="AO211" s="1">
        <v>12047.782218469547</v>
      </c>
      <c r="AP211" s="1">
        <v>4952.3211729219893</v>
      </c>
      <c r="AQ211" s="1">
        <f t="shared" si="32"/>
        <v>9999</v>
      </c>
      <c r="AR211" s="1">
        <v>693.15745502761297</v>
      </c>
      <c r="AS211" s="1">
        <v>2845.4644042113273</v>
      </c>
      <c r="AT211" s="1">
        <v>9178.3061200967022</v>
      </c>
      <c r="AU211" s="1">
        <v>8628.3904296527417</v>
      </c>
      <c r="AV211" s="1">
        <f t="shared" si="33"/>
        <v>9999</v>
      </c>
      <c r="AW211" s="1">
        <v>592.90616932399178</v>
      </c>
      <c r="AX211" s="1">
        <v>2448.7397282443831</v>
      </c>
      <c r="AY211" s="1">
        <v>7929.0447889870848</v>
      </c>
      <c r="AZ211" s="1">
        <v>7900.9990960867653</v>
      </c>
      <c r="BA211" s="1">
        <f t="shared" si="34"/>
        <v>9999</v>
      </c>
    </row>
    <row r="212" spans="1:53" x14ac:dyDescent="0.3">
      <c r="A212">
        <f t="shared" si="35"/>
        <v>2206</v>
      </c>
      <c r="B212" s="1"/>
      <c r="C212" s="1"/>
      <c r="D212" s="1"/>
      <c r="E212" s="1">
        <f>0.8*SUMPRODUCT(economy!B252:D252,economy!K252:M252)/SUM(economy!B252:D252)</f>
        <v>19743.19862946077</v>
      </c>
      <c r="F212" s="1"/>
      <c r="G212" s="1"/>
      <c r="H212" s="1"/>
      <c r="I212" s="1">
        <v>23055.297269142709</v>
      </c>
      <c r="J212" s="1"/>
      <c r="K212" s="1"/>
      <c r="L212" s="1"/>
      <c r="M212" s="1">
        <v>24833.978427853501</v>
      </c>
      <c r="N212" s="1">
        <f t="shared" si="27"/>
        <v>2206</v>
      </c>
      <c r="O212" s="1">
        <v>2056.0053986456974</v>
      </c>
      <c r="P212" s="1">
        <v>10710.998267287152</v>
      </c>
      <c r="Q212" s="1">
        <v>40908.86561135095</v>
      </c>
      <c r="R212" s="1">
        <v>26707.423375083334</v>
      </c>
      <c r="S212" s="1">
        <f t="shared" si="28"/>
        <v>2206</v>
      </c>
      <c r="T212" s="1">
        <v>2118.227840667796</v>
      </c>
      <c r="U212" s="1">
        <v>10682.915486165408</v>
      </c>
      <c r="V212" s="1">
        <v>40078.073041430682</v>
      </c>
      <c r="W212" s="1">
        <v>28676.501511180904</v>
      </c>
      <c r="X212" s="1">
        <f t="shared" si="29"/>
        <v>2206</v>
      </c>
      <c r="Y212" s="1">
        <v>2168.2196071966705</v>
      </c>
      <c r="Z212" s="1">
        <v>10610.440788222219</v>
      </c>
      <c r="AA212" s="1">
        <v>39123.770336605361</v>
      </c>
      <c r="AB212" s="1">
        <v>30741.237280408925</v>
      </c>
      <c r="AC212" s="1">
        <f t="shared" si="30"/>
        <v>2206</v>
      </c>
      <c r="AD212" s="1">
        <v>1090.1616597608545</v>
      </c>
      <c r="AE212" s="1">
        <v>-4410.7410553732298</v>
      </c>
      <c r="AF212" s="1">
        <v>14228.508981823139</v>
      </c>
      <c r="AG212" s="1">
        <v>5265.4021716719053</v>
      </c>
      <c r="AH212" s="1">
        <v>1414.8285730520295</v>
      </c>
      <c r="AI212" s="1">
        <v>5643.0365692267442</v>
      </c>
      <c r="AJ212" s="1">
        <v>-18037.103960009248</v>
      </c>
      <c r="AK212" s="1">
        <v>13049.552323017357</v>
      </c>
      <c r="AL212" s="1">
        <f t="shared" si="31"/>
        <v>9999</v>
      </c>
      <c r="AM212" s="1">
        <v>945.14740111417268</v>
      </c>
      <c r="AN212" s="1">
        <v>-3831.2525468798412</v>
      </c>
      <c r="AO212" s="1">
        <v>12375.180933360023</v>
      </c>
      <c r="AP212" s="1">
        <v>5087.9676505532971</v>
      </c>
      <c r="AQ212" s="1">
        <f t="shared" si="32"/>
        <v>9999</v>
      </c>
      <c r="AR212" s="1">
        <v>699.78143318698199</v>
      </c>
      <c r="AS212" s="1">
        <v>2879.456531016293</v>
      </c>
      <c r="AT212" s="1">
        <v>9386.8823019627307</v>
      </c>
      <c r="AU212" s="1">
        <v>8823.8835692896391</v>
      </c>
      <c r="AV212" s="1">
        <f t="shared" si="33"/>
        <v>9999</v>
      </c>
      <c r="AW212" s="1">
        <v>601.61613152030975</v>
      </c>
      <c r="AX212" s="1">
        <v>2489.502025398966</v>
      </c>
      <c r="AY212" s="1">
        <v>8144.6244227588613</v>
      </c>
      <c r="AZ212" s="1">
        <v>8119.7593360095134</v>
      </c>
      <c r="BA212" s="1">
        <f t="shared" si="34"/>
        <v>9999</v>
      </c>
    </row>
    <row r="213" spans="1:53" x14ac:dyDescent="0.3">
      <c r="A213">
        <f t="shared" si="35"/>
        <v>2207</v>
      </c>
      <c r="B213" s="1"/>
      <c r="C213" s="1"/>
      <c r="D213" s="1"/>
      <c r="E213" s="1">
        <f>0.8*SUMPRODUCT(economy!B253:D253,economy!K253:M253)/SUM(economy!B253:D253)</f>
        <v>19642.225915318377</v>
      </c>
      <c r="F213" s="1"/>
      <c r="G213" s="1"/>
      <c r="H213" s="1"/>
      <c r="I213" s="1">
        <v>22922.949274119659</v>
      </c>
      <c r="J213" s="1"/>
      <c r="K213" s="1"/>
      <c r="L213" s="1"/>
      <c r="M213" s="1">
        <v>24706.440156921704</v>
      </c>
      <c r="N213" s="1">
        <f t="shared" si="27"/>
        <v>2207</v>
      </c>
      <c r="O213" s="1">
        <v>2011.7435341705454</v>
      </c>
      <c r="P213" s="1">
        <v>10562.714913144004</v>
      </c>
      <c r="Q213" s="1">
        <v>40896.017295145022</v>
      </c>
      <c r="R213" s="1">
        <v>26586.074883864698</v>
      </c>
      <c r="S213" s="1">
        <f t="shared" si="28"/>
        <v>2207</v>
      </c>
      <c r="T213" s="1">
        <v>2074.4406218700606</v>
      </c>
      <c r="U213" s="1">
        <v>10539.00794534665</v>
      </c>
      <c r="V213" s="1">
        <v>40073.074983380233</v>
      </c>
      <c r="W213" s="1">
        <v>28562.859162448025</v>
      </c>
      <c r="X213" s="1">
        <f t="shared" si="29"/>
        <v>2207</v>
      </c>
      <c r="Y213" s="1">
        <v>2125.1578958082659</v>
      </c>
      <c r="Z213" s="1">
        <v>10471.524432789382</v>
      </c>
      <c r="AA213" s="1">
        <v>39126.766795161479</v>
      </c>
      <c r="AB213" s="1">
        <v>30636.961725324156</v>
      </c>
      <c r="AC213" s="1">
        <f t="shared" si="30"/>
        <v>2207</v>
      </c>
      <c r="AD213" s="1">
        <v>1099.7749493380684</v>
      </c>
      <c r="AE213" s="1">
        <v>-4461.9501853847987</v>
      </c>
      <c r="AF213" s="1">
        <v>14550.499012521901</v>
      </c>
      <c r="AG213" s="1">
        <v>5382.8026763862999</v>
      </c>
      <c r="AH213" s="1">
        <v>1454.2395028157155</v>
      </c>
      <c r="AI213" s="1">
        <v>5813.3633301104373</v>
      </c>
      <c r="AJ213" s="1">
        <v>-18777.542114395757</v>
      </c>
      <c r="AK213" s="1">
        <v>13601.633435672858</v>
      </c>
      <c r="AL213" s="1">
        <f t="shared" si="31"/>
        <v>9999</v>
      </c>
      <c r="AM213" s="1">
        <v>956.83855458645394</v>
      </c>
      <c r="AN213" s="1">
        <v>-3888.5132679486096</v>
      </c>
      <c r="AO213" s="1">
        <v>12695.005471136465</v>
      </c>
      <c r="AP213" s="1">
        <v>5219.9133466790154</v>
      </c>
      <c r="AQ213" s="1">
        <f t="shared" si="32"/>
        <v>9999</v>
      </c>
      <c r="AR213" s="1">
        <v>705.27693747971512</v>
      </c>
      <c r="AS213" s="1">
        <v>2909.3148488139341</v>
      </c>
      <c r="AT213" s="1">
        <v>9586.0792268611076</v>
      </c>
      <c r="AU213" s="1">
        <v>9009.6520848718792</v>
      </c>
      <c r="AV213" s="1">
        <f t="shared" si="33"/>
        <v>9999</v>
      </c>
      <c r="AW213" s="1">
        <v>609.43684498294351</v>
      </c>
      <c r="AX213" s="1">
        <v>2527.0928509258983</v>
      </c>
      <c r="AY213" s="1">
        <v>8354.1536844701095</v>
      </c>
      <c r="AZ213" s="1">
        <v>8331.6681987725151</v>
      </c>
      <c r="BA213" s="1">
        <f t="shared" si="34"/>
        <v>9999</v>
      </c>
    </row>
    <row r="214" spans="1:53" x14ac:dyDescent="0.3">
      <c r="A214">
        <f t="shared" si="35"/>
        <v>2208</v>
      </c>
      <c r="B214" s="1"/>
      <c r="C214" s="1"/>
      <c r="D214" s="1"/>
      <c r="E214" s="1">
        <f>0.8*SUMPRODUCT(economy!B254:D254,economy!K254:M254)/SUM(economy!B254:D254)</f>
        <v>19541.009175214414</v>
      </c>
      <c r="F214" s="1"/>
      <c r="G214" s="1"/>
      <c r="H214" s="1"/>
      <c r="I214" s="1">
        <v>22790.471440713944</v>
      </c>
      <c r="J214" s="1"/>
      <c r="K214" s="1"/>
      <c r="L214" s="1"/>
      <c r="M214" s="1">
        <v>24578.605185687065</v>
      </c>
      <c r="N214" s="1">
        <f t="shared" si="27"/>
        <v>2208</v>
      </c>
      <c r="O214" s="1">
        <v>1968.3225538251097</v>
      </c>
      <c r="P214" s="1">
        <v>10416.100060208306</v>
      </c>
      <c r="Q214" s="1">
        <v>40882.052656990956</v>
      </c>
      <c r="R214" s="1">
        <v>26464.255492039341</v>
      </c>
      <c r="S214" s="1">
        <f t="shared" si="28"/>
        <v>2208</v>
      </c>
      <c r="T214" s="1">
        <v>2031.4512451752278</v>
      </c>
      <c r="U214" s="1">
        <v>10396.640452948292</v>
      </c>
      <c r="V214" s="1">
        <v>40066.905711643303</v>
      </c>
      <c r="W214" s="1">
        <v>28448.565444362383</v>
      </c>
      <c r="X214" s="1">
        <f t="shared" si="29"/>
        <v>2208</v>
      </c>
      <c r="Y214" s="1">
        <v>2082.8477573560408</v>
      </c>
      <c r="Z214" s="1">
        <v>10334.016144062174</v>
      </c>
      <c r="AA214" s="1">
        <v>39128.548759452831</v>
      </c>
      <c r="AB214" s="1">
        <v>30531.849525940506</v>
      </c>
      <c r="AC214" s="1">
        <f t="shared" si="30"/>
        <v>2208</v>
      </c>
      <c r="AD214" s="1">
        <v>1107.9382092440439</v>
      </c>
      <c r="AE214" s="1">
        <v>-4507.855216429497</v>
      </c>
      <c r="AF214" s="1">
        <v>14861.17681709343</v>
      </c>
      <c r="AG214" s="1">
        <v>5495.4059742514546</v>
      </c>
      <c r="AH214" s="1">
        <v>1493.3650979837234</v>
      </c>
      <c r="AI214" s="1">
        <v>5983.7519222713518</v>
      </c>
      <c r="AJ214" s="1">
        <v>-19532.915838041277</v>
      </c>
      <c r="AK214" s="1">
        <v>14164.785103856564</v>
      </c>
      <c r="AL214" s="1">
        <f t="shared" si="31"/>
        <v>9999</v>
      </c>
      <c r="AM214" s="1">
        <v>967.31923389096926</v>
      </c>
      <c r="AN214" s="1">
        <v>-3941.4483913949657</v>
      </c>
      <c r="AO214" s="1">
        <v>13006.832772270756</v>
      </c>
      <c r="AP214" s="1">
        <v>5347.9863155344201</v>
      </c>
      <c r="AQ214" s="1">
        <f t="shared" si="32"/>
        <v>9999</v>
      </c>
      <c r="AR214" s="1">
        <v>709.66335318916947</v>
      </c>
      <c r="AS214" s="1">
        <v>2935.0671591708351</v>
      </c>
      <c r="AT214" s="1">
        <v>9775.5950588508476</v>
      </c>
      <c r="AU214" s="1">
        <v>9185.4332826874925</v>
      </c>
      <c r="AV214" s="1">
        <f t="shared" si="33"/>
        <v>9999</v>
      </c>
      <c r="AW214" s="1">
        <v>616.36745453394531</v>
      </c>
      <c r="AX214" s="1">
        <v>2561.4738642905982</v>
      </c>
      <c r="AY214" s="1">
        <v>8557.2333716042212</v>
      </c>
      <c r="AZ214" s="1">
        <v>8536.329081822334</v>
      </c>
      <c r="BA214" s="1">
        <f t="shared" si="34"/>
        <v>9999</v>
      </c>
    </row>
    <row r="215" spans="1:53" x14ac:dyDescent="0.3">
      <c r="A215">
        <f t="shared" si="35"/>
        <v>2209</v>
      </c>
      <c r="B215" s="1"/>
      <c r="C215" s="1"/>
      <c r="D215" s="1"/>
      <c r="E215" s="1">
        <f>0.8*SUMPRODUCT(economy!B255:D255,economy!K255:M255)/SUM(economy!B255:D255)</f>
        <v>19439.568333936993</v>
      </c>
      <c r="F215" s="1"/>
      <c r="G215" s="1"/>
      <c r="H215" s="1"/>
      <c r="I215" s="1">
        <v>22657.887131448442</v>
      </c>
      <c r="J215" s="1"/>
      <c r="K215" s="1"/>
      <c r="L215" s="1"/>
      <c r="M215" s="1">
        <v>24450.498683526857</v>
      </c>
      <c r="N215" s="1">
        <f t="shared" si="27"/>
        <v>2209</v>
      </c>
      <c r="O215" s="1">
        <v>1925.7299700998976</v>
      </c>
      <c r="P215" s="1">
        <v>10271.147837018607</v>
      </c>
      <c r="Q215" s="1">
        <v>40866.993666600836</v>
      </c>
      <c r="R215" s="1">
        <v>26341.991977174286</v>
      </c>
      <c r="S215" s="1">
        <f t="shared" si="28"/>
        <v>2209</v>
      </c>
      <c r="T215" s="1">
        <v>1989.248615406708</v>
      </c>
      <c r="U215" s="1">
        <v>10255.809647889233</v>
      </c>
      <c r="V215" s="1">
        <v>40059.586653607956</v>
      </c>
      <c r="W215" s="1">
        <v>28333.648495370497</v>
      </c>
      <c r="X215" s="1">
        <f t="shared" si="29"/>
        <v>2209</v>
      </c>
      <c r="Y215" s="1">
        <v>2041.2794673257229</v>
      </c>
      <c r="Z215" s="1">
        <v>10197.914897693086</v>
      </c>
      <c r="AA215" s="1">
        <v>39129.136835356134</v>
      </c>
      <c r="AB215" s="1">
        <v>30425.929882997898</v>
      </c>
      <c r="AC215" s="1">
        <f t="shared" si="30"/>
        <v>2209</v>
      </c>
      <c r="AD215" s="1">
        <v>1114.6763667892842</v>
      </c>
      <c r="AE215" s="1">
        <v>-4548.4932876468511</v>
      </c>
      <c r="AF215" s="1">
        <v>15160.170669463725</v>
      </c>
      <c r="AG215" s="1">
        <v>5603.0843223617157</v>
      </c>
      <c r="AH215" s="1">
        <v>1532.2004297181372</v>
      </c>
      <c r="AI215" s="1">
        <v>6154.179668616458</v>
      </c>
      <c r="AJ215" s="1">
        <v>-20303.419318567783</v>
      </c>
      <c r="AK215" s="1">
        <v>14739.131863988339</v>
      </c>
      <c r="AL215" s="1">
        <f t="shared" si="31"/>
        <v>9999</v>
      </c>
      <c r="AM215" s="1">
        <v>976.60048303037911</v>
      </c>
      <c r="AN215" s="1">
        <v>-3990.0520395711073</v>
      </c>
      <c r="AO215" s="1">
        <v>13310.264615463358</v>
      </c>
      <c r="AP215" s="1">
        <v>5472.0266769933614</v>
      </c>
      <c r="AQ215" s="1">
        <f t="shared" si="32"/>
        <v>9999</v>
      </c>
      <c r="AR215" s="1">
        <v>712.96353427960582</v>
      </c>
      <c r="AS215" s="1">
        <v>2956.7554265742965</v>
      </c>
      <c r="AT215" s="1">
        <v>9955.1674294877012</v>
      </c>
      <c r="AU215" s="1">
        <v>9351.0041708258341</v>
      </c>
      <c r="AV215" s="1">
        <f t="shared" si="33"/>
        <v>9999</v>
      </c>
      <c r="AW215" s="1">
        <v>622.41079622213772</v>
      </c>
      <c r="AX215" s="1">
        <v>2592.6205118045941</v>
      </c>
      <c r="AY215" s="1">
        <v>8753.4953599463533</v>
      </c>
      <c r="AZ215" s="1">
        <v>8733.3796747816086</v>
      </c>
      <c r="BA215" s="1">
        <f t="shared" si="34"/>
        <v>9999</v>
      </c>
    </row>
    <row r="216" spans="1:53" x14ac:dyDescent="0.3">
      <c r="A216">
        <f t="shared" si="35"/>
        <v>2210</v>
      </c>
      <c r="B216" s="1"/>
      <c r="C216" s="1"/>
      <c r="D216" s="1"/>
      <c r="E216" s="1">
        <f>0.8*SUMPRODUCT(economy!B256:D256,economy!K256:M256)/SUM(economy!B256:D256)</f>
        <v>19337.92278372018</v>
      </c>
      <c r="F216" s="1"/>
      <c r="G216" s="1"/>
      <c r="H216" s="1"/>
      <c r="I216" s="1">
        <v>22525.219007290605</v>
      </c>
      <c r="J216" s="1"/>
      <c r="K216" s="1"/>
      <c r="L216" s="1"/>
      <c r="M216" s="1">
        <v>24322.145137566371</v>
      </c>
      <c r="N216" s="1">
        <f t="shared" si="27"/>
        <v>2210</v>
      </c>
      <c r="O216" s="1">
        <v>1883.9533407278541</v>
      </c>
      <c r="P216" s="1">
        <v>10127.85185944576</v>
      </c>
      <c r="Q216" s="1">
        <v>40850.861898514682</v>
      </c>
      <c r="R216" s="1">
        <v>26219.310462814767</v>
      </c>
      <c r="S216" s="1">
        <f t="shared" si="28"/>
        <v>2210</v>
      </c>
      <c r="T216" s="1">
        <v>1947.8216542514717</v>
      </c>
      <c r="U216" s="1">
        <v>10116.511639858334</v>
      </c>
      <c r="V216" s="1">
        <v>40051.138894954631</v>
      </c>
      <c r="W216" s="1">
        <v>28218.135837185815</v>
      </c>
      <c r="X216" s="1">
        <f t="shared" si="29"/>
        <v>2210</v>
      </c>
      <c r="Y216" s="1">
        <v>2000.4432929539155</v>
      </c>
      <c r="Z216" s="1">
        <v>10063.219131949823</v>
      </c>
      <c r="AA216" s="1">
        <v>39128.55134179617</v>
      </c>
      <c r="AB216" s="1">
        <v>30319.231426860722</v>
      </c>
      <c r="AC216" s="1">
        <f t="shared" si="30"/>
        <v>2210</v>
      </c>
      <c r="AD216" s="1">
        <v>1120.0171772361844</v>
      </c>
      <c r="AE216" s="1">
        <v>-4583.9133858519299</v>
      </c>
      <c r="AF216" s="1">
        <v>15447.139817884496</v>
      </c>
      <c r="AG216" s="1">
        <v>5705.7230493581428</v>
      </c>
      <c r="AH216" s="1">
        <v>1570.7408396369726</v>
      </c>
      <c r="AI216" s="1">
        <v>6324.6244101635029</v>
      </c>
      <c r="AJ216" s="1">
        <v>-21089.249241583177</v>
      </c>
      <c r="AK216" s="1">
        <v>15324.798748135037</v>
      </c>
      <c r="AL216" s="1">
        <f t="shared" si="31"/>
        <v>9999</v>
      </c>
      <c r="AM216" s="1">
        <v>984.69616826764104</v>
      </c>
      <c r="AN216" s="1">
        <v>-4034.3294005445246</v>
      </c>
      <c r="AO216" s="1">
        <v>13604.927592615342</v>
      </c>
      <c r="AP216" s="1">
        <v>5591.8864764238751</v>
      </c>
      <c r="AQ216" s="1">
        <f t="shared" si="32"/>
        <v>9999</v>
      </c>
      <c r="AR216" s="1">
        <v>715.20348183155795</v>
      </c>
      <c r="AS216" s="1">
        <v>2974.4348090733642</v>
      </c>
      <c r="AT216" s="1">
        <v>10124.572862822535</v>
      </c>
      <c r="AU216" s="1">
        <v>9506.1806933118532</v>
      </c>
      <c r="AV216" s="1">
        <f t="shared" si="33"/>
        <v>9999</v>
      </c>
      <c r="AW216" s="1">
        <v>627.5731552863092</v>
      </c>
      <c r="AX216" s="1">
        <v>2620.5213845463941</v>
      </c>
      <c r="AY216" s="1">
        <v>8942.6027891334288</v>
      </c>
      <c r="AZ216" s="1">
        <v>8922.4919173292292</v>
      </c>
      <c r="BA216" s="1">
        <f t="shared" si="34"/>
        <v>9999</v>
      </c>
    </row>
    <row r="217" spans="1:53" x14ac:dyDescent="0.3">
      <c r="A217">
        <f t="shared" si="35"/>
        <v>2211</v>
      </c>
      <c r="B217" s="1"/>
      <c r="C217" s="1"/>
      <c r="D217" s="1"/>
      <c r="E217" s="1">
        <f>0.8*SUMPRODUCT(economy!B257:D257,economy!K257:M257)/SUM(economy!B257:D257)</f>
        <v>19236.091393309296</v>
      </c>
      <c r="F217" s="1"/>
      <c r="G217" s="1"/>
      <c r="H217" s="1"/>
      <c r="I217" s="1">
        <v>22392.489041651585</v>
      </c>
      <c r="J217" s="1"/>
      <c r="K217" s="1"/>
      <c r="L217" s="1"/>
      <c r="M217" s="1">
        <v>24193.568364460592</v>
      </c>
      <c r="N217" s="1">
        <f t="shared" si="27"/>
        <v>2211</v>
      </c>
      <c r="O217" s="1">
        <v>1842.9802756001216</v>
      </c>
      <c r="P217" s="1">
        <v>9986.2052548364409</v>
      </c>
      <c r="Q217" s="1">
        <v>40833.67853578549</v>
      </c>
      <c r="R217" s="1">
        <v>26096.236427966403</v>
      </c>
      <c r="S217" s="1">
        <f t="shared" si="28"/>
        <v>2211</v>
      </c>
      <c r="T217" s="1">
        <v>1907.1593072010917</v>
      </c>
      <c r="U217" s="1">
        <v>9978.7420319333778</v>
      </c>
      <c r="V217" s="1">
        <v>40041.583181580296</v>
      </c>
      <c r="W217" s="1">
        <v>28102.054381914881</v>
      </c>
      <c r="X217" s="1">
        <f t="shared" si="29"/>
        <v>2211</v>
      </c>
      <c r="Y217" s="1">
        <v>1960.3295000753403</v>
      </c>
      <c r="Z217" s="1">
        <v>9929.9267686437397</v>
      </c>
      <c r="AA217" s="1">
        <v>39126.812311094742</v>
      </c>
      <c r="AB217" s="1">
        <v>30211.782222263977</v>
      </c>
      <c r="AC217" s="1">
        <f t="shared" si="30"/>
        <v>2211</v>
      </c>
      <c r="AD217" s="1">
        <v>1123.990966032294</v>
      </c>
      <c r="AE217" s="1">
        <v>-4614.1755924065747</v>
      </c>
      <c r="AF217" s="1">
        <v>15721.774183412466</v>
      </c>
      <c r="AG217" s="1">
        <v>5803.2203115142074</v>
      </c>
      <c r="AH217" s="1">
        <v>1608.9818016546615</v>
      </c>
      <c r="AI217" s="1">
        <v>6495.0640205818818</v>
      </c>
      <c r="AJ217" s="1">
        <v>-21890.603310288239</v>
      </c>
      <c r="AK217" s="1">
        <v>15921.910043610294</v>
      </c>
      <c r="AL217" s="1">
        <f t="shared" si="31"/>
        <v>9999</v>
      </c>
      <c r="AM217" s="1">
        <v>991.6227632955007</v>
      </c>
      <c r="AN217" s="1">
        <v>-4074.2961342236022</v>
      </c>
      <c r="AO217" s="1">
        <v>13890.473031398293</v>
      </c>
      <c r="AP217" s="1">
        <v>5707.4295280725892</v>
      </c>
      <c r="AQ217" s="1">
        <f t="shared" si="32"/>
        <v>9999</v>
      </c>
      <c r="AR217" s="1">
        <v>716.41203108626894</v>
      </c>
      <c r="AS217" s="1">
        <v>2988.1726937121421</v>
      </c>
      <c r="AT217" s="1">
        <v>10283.626088858618</v>
      </c>
      <c r="AU217" s="1">
        <v>9650.816868380567</v>
      </c>
      <c r="AV217" s="1">
        <f t="shared" si="33"/>
        <v>9999</v>
      </c>
      <c r="AW217" s="1">
        <v>631.86402353740436</v>
      </c>
      <c r="AX217" s="1">
        <v>2645.1775515723675</v>
      </c>
      <c r="AY217" s="1">
        <v>9124.2501047023616</v>
      </c>
      <c r="AZ217" s="1">
        <v>9103.3718221324325</v>
      </c>
      <c r="BA217" s="1">
        <f t="shared" si="34"/>
        <v>9999</v>
      </c>
    </row>
    <row r="218" spans="1:53" x14ac:dyDescent="0.3">
      <c r="A218">
        <f t="shared" si="35"/>
        <v>2212</v>
      </c>
      <c r="B218" s="1"/>
      <c r="C218" s="1"/>
      <c r="D218" s="1"/>
      <c r="E218" s="1">
        <f>0.8*SUMPRODUCT(economy!B258:D258,economy!K258:M258)/SUM(economy!B258:D258)</f>
        <v>19134.092517145553</v>
      </c>
      <c r="F218" s="1"/>
      <c r="G218" s="1"/>
      <c r="H218" s="1"/>
      <c r="I218" s="1">
        <v>22259.718534465759</v>
      </c>
      <c r="J218" s="1"/>
      <c r="K218" s="1"/>
      <c r="L218" s="1"/>
      <c r="M218" s="1">
        <v>24064.791522324478</v>
      </c>
      <c r="N218" s="1">
        <f t="shared" si="27"/>
        <v>2212</v>
      </c>
      <c r="O218" s="1">
        <v>1802.7984433063286</v>
      </c>
      <c r="P218" s="1">
        <v>9846.2006855033669</v>
      </c>
      <c r="Q218" s="1">
        <v>40815.464373889605</v>
      </c>
      <c r="R218" s="1">
        <v>25972.794716788612</v>
      </c>
      <c r="S218" s="1">
        <f t="shared" si="28"/>
        <v>2212</v>
      </c>
      <c r="T218" s="1">
        <v>1867.2505501505009</v>
      </c>
      <c r="U218" s="1">
        <v>9842.4959426435325</v>
      </c>
      <c r="V218" s="1">
        <v>40030.939921765195</v>
      </c>
      <c r="W218" s="1">
        <v>27985.430439450221</v>
      </c>
      <c r="X218" s="1">
        <f t="shared" si="29"/>
        <v>2212</v>
      </c>
      <c r="Y218" s="1">
        <v>1920.9283596623195</v>
      </c>
      <c r="Z218" s="1">
        <v>9798.0352335951811</v>
      </c>
      <c r="AA218" s="1">
        <v>39123.939489570868</v>
      </c>
      <c r="AB218" s="1">
        <v>30103.609773373857</v>
      </c>
      <c r="AC218" s="1">
        <f t="shared" si="30"/>
        <v>2212</v>
      </c>
      <c r="AD218" s="1">
        <v>1126.6303821643128</v>
      </c>
      <c r="AE218" s="1">
        <v>-4639.3503482582719</v>
      </c>
      <c r="AF218" s="1">
        <v>15983.794022614306</v>
      </c>
      <c r="AG218" s="1">
        <v>5895.4868424671304</v>
      </c>
      <c r="AH218" s="1">
        <v>1646.9187914673507</v>
      </c>
      <c r="AI218" s="1">
        <v>6665.4759358878027</v>
      </c>
      <c r="AJ218" s="1">
        <v>-22707.678705794733</v>
      </c>
      <c r="AK218" s="1">
        <v>16530.58800862544</v>
      </c>
      <c r="AL218" s="1">
        <f t="shared" si="31"/>
        <v>9999</v>
      </c>
      <c r="AM218" s="1">
        <v>997.39914121654976</v>
      </c>
      <c r="AN218" s="1">
        <v>-4109.9777843146248</v>
      </c>
      <c r="AO218" s="1">
        <v>14166.576870301336</v>
      </c>
      <c r="AP218" s="1">
        <v>5818.5312440048492</v>
      </c>
      <c r="AQ218" s="1">
        <f t="shared" si="32"/>
        <v>9999</v>
      </c>
      <c r="AR218" s="1">
        <v>716.62054815659269</v>
      </c>
      <c r="AS218" s="1">
        <v>2998.0477417478101</v>
      </c>
      <c r="AT218" s="1">
        <v>10432.1792570217</v>
      </c>
      <c r="AU218" s="1">
        <v>9784.8038414881066</v>
      </c>
      <c r="AV218" s="1">
        <f t="shared" si="33"/>
        <v>9999</v>
      </c>
      <c r="AW218" s="1">
        <v>635.29585786269217</v>
      </c>
      <c r="AX218" s="1">
        <v>2666.6018751498632</v>
      </c>
      <c r="AY218" s="1">
        <v>9298.1629690338505</v>
      </c>
      <c r="AZ218" s="1">
        <v>9275.7591750647753</v>
      </c>
      <c r="BA218" s="1">
        <f t="shared" si="34"/>
        <v>9999</v>
      </c>
    </row>
    <row r="219" spans="1:53" x14ac:dyDescent="0.3">
      <c r="A219">
        <f t="shared" si="35"/>
        <v>2213</v>
      </c>
      <c r="B219" s="1"/>
      <c r="C219" s="1"/>
      <c r="D219" s="1"/>
      <c r="E219" s="1">
        <f>0.8*SUMPRODUCT(economy!B259:D259,economy!K259:M259)/SUM(economy!B259:D259)</f>
        <v>19031.944004652953</v>
      </c>
      <c r="F219" s="1"/>
      <c r="G219" s="1"/>
      <c r="H219" s="1"/>
      <c r="I219" s="1">
        <v>22126.928126328399</v>
      </c>
      <c r="J219" s="1"/>
      <c r="K219" s="1"/>
      <c r="L219" s="1"/>
      <c r="M219" s="1">
        <v>23935.837122789006</v>
      </c>
      <c r="N219" s="1">
        <f t="shared" si="27"/>
        <v>2213</v>
      </c>
      <c r="O219" s="1">
        <v>1763.3955773106557</v>
      </c>
      <c r="P219" s="1">
        <v>9707.8303715671627</v>
      </c>
      <c r="Q219" s="1">
        <v>40796.239824845376</v>
      </c>
      <c r="R219" s="1">
        <v>25849.009548476504</v>
      </c>
      <c r="S219" s="1">
        <f t="shared" si="28"/>
        <v>2213</v>
      </c>
      <c r="T219" s="1">
        <v>1828.08439566375</v>
      </c>
      <c r="U219" s="1">
        <v>9707.7680274770919</v>
      </c>
      <c r="V219" s="1">
        <v>40019.229188567057</v>
      </c>
      <c r="W219" s="1">
        <v>27868.289725108512</v>
      </c>
      <c r="X219" s="1">
        <f t="shared" si="29"/>
        <v>2213</v>
      </c>
      <c r="Y219" s="1">
        <v>1882.2301540640274</v>
      </c>
      <c r="Z219" s="1">
        <v>9667.5414766348786</v>
      </c>
      <c r="AA219" s="1">
        <v>39119.952338378658</v>
      </c>
      <c r="AB219" s="1">
        <v>29994.741029142428</v>
      </c>
      <c r="AC219" s="1">
        <f t="shared" si="30"/>
        <v>2213</v>
      </c>
      <c r="AD219" s="1">
        <v>1127.9701626136541</v>
      </c>
      <c r="AE219" s="1">
        <v>-4659.5177383988475</v>
      </c>
      <c r="AF219" s="1">
        <v>16232.9495588347</v>
      </c>
      <c r="AG219" s="1">
        <v>5982.4456979717515</v>
      </c>
      <c r="AH219" s="1">
        <v>1684.5471631640501</v>
      </c>
      <c r="AI219" s="1">
        <v>6835.8366982371517</v>
      </c>
      <c r="AJ219" s="1">
        <v>-23540.670484367856</v>
      </c>
      <c r="AK219" s="1">
        <v>17150.95154080091</v>
      </c>
      <c r="AL219" s="1">
        <f t="shared" si="31"/>
        <v>9999</v>
      </c>
      <c r="AM219" s="1">
        <v>1002.0463736377196</v>
      </c>
      <c r="AN219" s="1">
        <v>-4141.4091981228803</v>
      </c>
      <c r="AO219" s="1">
        <v>14432.939490853145</v>
      </c>
      <c r="AP219" s="1">
        <v>5925.0784505359179</v>
      </c>
      <c r="AQ219" s="1">
        <f t="shared" si="32"/>
        <v>9999</v>
      </c>
      <c r="AR219" s="1">
        <v>715.86263726341576</v>
      </c>
      <c r="AS219" s="1">
        <v>3004.1489479842285</v>
      </c>
      <c r="AT219" s="1">
        <v>10570.121060311227</v>
      </c>
      <c r="AU219" s="1">
        <v>9908.0688627770069</v>
      </c>
      <c r="AV219" s="1">
        <f t="shared" si="33"/>
        <v>9999</v>
      </c>
      <c r="AW219" s="1">
        <v>637.88384133815032</v>
      </c>
      <c r="AX219" s="1">
        <v>2684.8183140608257</v>
      </c>
      <c r="AY219" s="1">
        <v>9464.0980528861965</v>
      </c>
      <c r="AZ219" s="1">
        <v>9439.4271242349787</v>
      </c>
      <c r="BA219" s="1">
        <f t="shared" si="34"/>
        <v>9999</v>
      </c>
    </row>
    <row r="220" spans="1:53" x14ac:dyDescent="0.3">
      <c r="A220">
        <f t="shared" si="35"/>
        <v>2214</v>
      </c>
      <c r="B220" s="1"/>
      <c r="C220" s="1"/>
      <c r="D220" s="1"/>
      <c r="E220" s="1">
        <f>0.8*SUMPRODUCT(economy!B260:D260,economy!K260:M260)/SUM(economy!B260:D260)</f>
        <v>18929.663209610088</v>
      </c>
      <c r="F220" s="1"/>
      <c r="G220" s="1"/>
      <c r="H220" s="1"/>
      <c r="I220" s="1">
        <v>21994.137812669542</v>
      </c>
      <c r="J220" s="1"/>
      <c r="K220" s="1"/>
      <c r="L220" s="1"/>
      <c r="M220" s="1">
        <v>23806.727043161576</v>
      </c>
      <c r="N220" s="1">
        <f t="shared" si="27"/>
        <v>2214</v>
      </c>
      <c r="O220" s="1">
        <v>1724.7594817750178</v>
      </c>
      <c r="P220" s="1">
        <v>9571.0861131546535</v>
      </c>
      <c r="Q220" s="1">
        <v>40776.024921524557</v>
      </c>
      <c r="R220" s="1">
        <v>25724.904527310224</v>
      </c>
      <c r="S220" s="1">
        <f t="shared" si="28"/>
        <v>2214</v>
      </c>
      <c r="T220" s="1">
        <v>1789.649898916279</v>
      </c>
      <c r="U220" s="1">
        <v>9574.5524998364126</v>
      </c>
      <c r="V220" s="1">
        <v>40006.470722428312</v>
      </c>
      <c r="W220" s="1">
        <v>27750.65736749268</v>
      </c>
      <c r="X220" s="1">
        <f t="shared" si="29"/>
        <v>2214</v>
      </c>
      <c r="Y220" s="1">
        <v>1844.2251829532688</v>
      </c>
      <c r="Z220" s="1">
        <v>9538.4419911407367</v>
      </c>
      <c r="AA220" s="1">
        <v>39114.870034570929</v>
      </c>
      <c r="AB220" s="1">
        <v>29885.202388935428</v>
      </c>
      <c r="AC220" s="1">
        <f t="shared" si="30"/>
        <v>2214</v>
      </c>
      <c r="AD220" s="1">
        <v>1128.0469078416882</v>
      </c>
      <c r="AE220" s="1">
        <v>-4674.7667967629877</v>
      </c>
      <c r="AF220" s="1">
        <v>16469.02058600654</v>
      </c>
      <c r="AG220" s="1">
        <v>6064.0319969091106</v>
      </c>
      <c r="AH220" s="1">
        <v>1721.8620324936321</v>
      </c>
      <c r="AI220" s="1">
        <v>7006.1215128583772</v>
      </c>
      <c r="AJ220" s="1">
        <v>-24389.769907828078</v>
      </c>
      <c r="AK220" s="1">
        <v>17783.114795462578</v>
      </c>
      <c r="AL220" s="1">
        <f t="shared" si="31"/>
        <v>9999</v>
      </c>
      <c r="AM220" s="1">
        <v>1005.5875371200576</v>
      </c>
      <c r="AN220" s="1">
        <v>-4168.6339559801154</v>
      </c>
      <c r="AO220" s="1">
        <v>14689.285511500675</v>
      </c>
      <c r="AP220" s="1">
        <v>6026.9691939771537</v>
      </c>
      <c r="AQ220" s="1">
        <f t="shared" si="32"/>
        <v>9999</v>
      </c>
      <c r="AR220" s="1">
        <v>714.1738591747677</v>
      </c>
      <c r="AS220" s="1">
        <v>3006.5747179340055</v>
      </c>
      <c r="AT220" s="1">
        <v>10697.375779920278</v>
      </c>
      <c r="AU220" s="1">
        <v>10020.574197833035</v>
      </c>
      <c r="AV220" s="1">
        <f t="shared" si="33"/>
        <v>9999</v>
      </c>
      <c r="AW220" s="1">
        <v>639.64564823506703</v>
      </c>
      <c r="AX220" s="1">
        <v>2699.8612203822686</v>
      </c>
      <c r="AY220" s="1">
        <v>9621.8427185140208</v>
      </c>
      <c r="AZ220" s="1">
        <v>9594.1816686395978</v>
      </c>
      <c r="BA220" s="1">
        <f t="shared" si="34"/>
        <v>9999</v>
      </c>
    </row>
    <row r="221" spans="1:53" x14ac:dyDescent="0.3">
      <c r="A221">
        <f t="shared" si="35"/>
        <v>2215</v>
      </c>
      <c r="B221" s="1"/>
      <c r="C221" s="1"/>
      <c r="D221" s="1"/>
      <c r="E221" s="1">
        <f>0.8*SUMPRODUCT(economy!B261:D261,economy!K261:M261)/SUM(economy!B261:D261)</f>
        <v>18827.266999591146</v>
      </c>
      <c r="F221" s="1"/>
      <c r="G221" s="1"/>
      <c r="H221" s="1"/>
      <c r="I221" s="1">
        <v>21861.366957944832</v>
      </c>
      <c r="J221" s="1"/>
      <c r="K221" s="1"/>
      <c r="L221" s="1"/>
      <c r="M221" s="1">
        <v>23677.48253866997</v>
      </c>
      <c r="N221" s="1">
        <f t="shared" si="27"/>
        <v>2215</v>
      </c>
      <c r="O221" s="1">
        <v>1686.8780370405104</v>
      </c>
      <c r="P221" s="1">
        <v>9435.959311960296</v>
      </c>
      <c r="Q221" s="1">
        <v>40754.839322141481</v>
      </c>
      <c r="R221" s="1">
        <v>25600.502652850431</v>
      </c>
      <c r="S221" s="1">
        <f t="shared" si="28"/>
        <v>2215</v>
      </c>
      <c r="T221" s="1">
        <v>1751.9361633229951</v>
      </c>
      <c r="U221" s="1">
        <v>9442.8431514435015</v>
      </c>
      <c r="V221" s="1">
        <v>39992.683933982902</v>
      </c>
      <c r="W221" s="1">
        <v>27632.557916557646</v>
      </c>
      <c r="X221" s="1">
        <f t="shared" si="29"/>
        <v>2215</v>
      </c>
      <c r="Y221" s="1">
        <v>1806.9037689883553</v>
      </c>
      <c r="Z221" s="1">
        <v>9410.7328331108274</v>
      </c>
      <c r="AA221" s="1">
        <v>39108.711472375122</v>
      </c>
      <c r="AB221" s="1">
        <v>29775.01970841418</v>
      </c>
      <c r="AC221" s="1">
        <f t="shared" si="30"/>
        <v>2215</v>
      </c>
      <c r="AD221" s="1">
        <v>1126.8988681826236</v>
      </c>
      <c r="AE221" s="1">
        <v>-4685.1948323634451</v>
      </c>
      <c r="AF221" s="1">
        <v>16691.816048598459</v>
      </c>
      <c r="AG221" s="1">
        <v>6140.1926596274434</v>
      </c>
      <c r="AH221" s="1">
        <v>1758.8581663653652</v>
      </c>
      <c r="AI221" s="1">
        <v>7176.3038172742317</v>
      </c>
      <c r="AJ221" s="1">
        <v>-25255.162703415339</v>
      </c>
      <c r="AK221" s="1">
        <v>18427.185750801782</v>
      </c>
      <c r="AL221" s="1">
        <f t="shared" si="31"/>
        <v>9999</v>
      </c>
      <c r="AM221" s="1">
        <v>1008.0475271636842</v>
      </c>
      <c r="AN221" s="1">
        <v>-4191.7038118553137</v>
      </c>
      <c r="AO221" s="1">
        <v>14935.363547379264</v>
      </c>
      <c r="AP221" s="1">
        <v>6124.1125373990817</v>
      </c>
      <c r="AQ221" s="1">
        <f t="shared" si="32"/>
        <v>9999</v>
      </c>
      <c r="AR221" s="1">
        <v>711.59146135912158</v>
      </c>
      <c r="AS221" s="1">
        <v>3005.4319659474418</v>
      </c>
      <c r="AT221" s="1">
        <v>10813.902259239405</v>
      </c>
      <c r="AU221" s="1">
        <v>10122.315979718009</v>
      </c>
      <c r="AV221" s="1">
        <f t="shared" si="33"/>
        <v>9999</v>
      </c>
      <c r="AW221" s="1">
        <v>640.60121402200616</v>
      </c>
      <c r="AX221" s="1">
        <v>2711.7746345494324</v>
      </c>
      <c r="AY221" s="1">
        <v>9771.2146046728139</v>
      </c>
      <c r="AZ221" s="1">
        <v>9739.8610565342879</v>
      </c>
      <c r="BA221" s="1">
        <f t="shared" si="34"/>
        <v>9999</v>
      </c>
    </row>
    <row r="222" spans="1:53" x14ac:dyDescent="0.3">
      <c r="A222">
        <f t="shared" si="35"/>
        <v>2216</v>
      </c>
      <c r="B222" s="1"/>
      <c r="C222" s="1"/>
      <c r="D222" s="1"/>
      <c r="E222" s="1">
        <f>0.8*SUMPRODUCT(economy!B262:D262,economy!K262:M262)/SUM(economy!B262:D262)</f>
        <v>18724.771765460686</v>
      </c>
      <c r="F222" s="1"/>
      <c r="G222" s="1"/>
      <c r="H222" s="1"/>
      <c r="I222" s="1">
        <v>21728.634309823276</v>
      </c>
      <c r="J222" s="1"/>
      <c r="K222" s="1"/>
      <c r="L222" s="1"/>
      <c r="M222" s="1">
        <v>23548.124254770315</v>
      </c>
      <c r="N222" s="1">
        <f t="shared" si="27"/>
        <v>2216</v>
      </c>
      <c r="O222" s="1">
        <v>1649.7392047782316</v>
      </c>
      <c r="P222" s="1">
        <v>9302.4409921769184</v>
      </c>
      <c r="Q222" s="1">
        <v>40732.702314905175</v>
      </c>
      <c r="R222" s="1">
        <v>25475.826330260858</v>
      </c>
      <c r="S222" s="1">
        <f t="shared" si="28"/>
        <v>2216</v>
      </c>
      <c r="T222" s="1">
        <v>1714.9323458615675</v>
      </c>
      <c r="U222" s="1">
        <v>9312.6333721996616</v>
      </c>
      <c r="V222" s="1">
        <v>39977.887907049029</v>
      </c>
      <c r="W222" s="1">
        <v>27514.01535186006</v>
      </c>
      <c r="X222" s="1">
        <f t="shared" si="29"/>
        <v>2216</v>
      </c>
      <c r="Y222" s="1">
        <v>1770.2562631978647</v>
      </c>
      <c r="Z222" s="1">
        <v>9284.4096397732919</v>
      </c>
      <c r="AA222" s="1">
        <v>39101.495264670935</v>
      </c>
      <c r="AB222" s="1">
        <v>29664.218305652004</v>
      </c>
      <c r="AC222" s="1">
        <f t="shared" si="30"/>
        <v>2216</v>
      </c>
      <c r="AD222" s="1">
        <v>1124.5657409754331</v>
      </c>
      <c r="AE222" s="1">
        <v>-4690.9067772459093</v>
      </c>
      <c r="AF222" s="1">
        <v>16901.173600891714</v>
      </c>
      <c r="AG222" s="1">
        <v>6210.8861445310295</v>
      </c>
      <c r="AH222" s="1">
        <v>1795.5298782084408</v>
      </c>
      <c r="AI222" s="1">
        <v>7346.3548620758056</v>
      </c>
      <c r="AJ222" s="1">
        <v>-26137.027249543506</v>
      </c>
      <c r="AK222" s="1">
        <v>19083.264717170459</v>
      </c>
      <c r="AL222" s="1">
        <f t="shared" si="31"/>
        <v>9999</v>
      </c>
      <c r="AM222" s="1">
        <v>1009.4528798503669</v>
      </c>
      <c r="AN222" s="1">
        <v>-4210.6781464877549</v>
      </c>
      <c r="AO222" s="1">
        <v>15170.945939939234</v>
      </c>
      <c r="AP222" s="1">
        <v>6216.4283499775065</v>
      </c>
      <c r="AQ222" s="1">
        <f t="shared" si="32"/>
        <v>9999</v>
      </c>
      <c r="AR222" s="1">
        <v>708.15412021616112</v>
      </c>
      <c r="AS222" s="1">
        <v>3000.8352369215377</v>
      </c>
      <c r="AT222" s="1">
        <v>10919.692815321079</v>
      </c>
      <c r="AU222" s="1">
        <v>10213.323009444615</v>
      </c>
      <c r="AV222" s="1">
        <f t="shared" si="33"/>
        <v>9999</v>
      </c>
      <c r="AW222" s="1">
        <v>640.7725112929952</v>
      </c>
      <c r="AX222" s="1">
        <v>2720.6115829442892</v>
      </c>
      <c r="AY222" s="1">
        <v>9912.0611231171715</v>
      </c>
      <c r="AZ222" s="1">
        <v>9876.3351029044388</v>
      </c>
      <c r="BA222" s="1">
        <f t="shared" si="34"/>
        <v>9999</v>
      </c>
    </row>
    <row r="223" spans="1:53" x14ac:dyDescent="0.3">
      <c r="A223">
        <f t="shared" si="35"/>
        <v>2217</v>
      </c>
      <c r="B223" s="1"/>
      <c r="C223" s="1"/>
      <c r="D223" s="1"/>
      <c r="E223" s="1">
        <f>0.8*SUMPRODUCT(economy!B263:D263,economy!K263:M263)/SUM(economy!B263:D263)</f>
        <v>18622.193430907391</v>
      </c>
      <c r="F223" s="1"/>
      <c r="G223" s="1"/>
      <c r="H223" s="1"/>
      <c r="I223" s="1">
        <v>21595.958013354175</v>
      </c>
      <c r="J223" s="1"/>
      <c r="K223" s="1"/>
      <c r="L223" s="1"/>
      <c r="M223" s="1">
        <v>23418.672239500091</v>
      </c>
      <c r="N223" s="1">
        <f t="shared" si="27"/>
        <v>2217</v>
      </c>
      <c r="O223" s="1">
        <v>1613.3310328204655</v>
      </c>
      <c r="P223" s="1">
        <v>9170.5218208034566</v>
      </c>
      <c r="Q223" s="1">
        <v>40709.632822820226</v>
      </c>
      <c r="R223" s="1">
        <v>25350.897380737799</v>
      </c>
      <c r="S223" s="1">
        <f t="shared" si="28"/>
        <v>2217</v>
      </c>
      <c r="T223" s="1">
        <v>1678.627662100165</v>
      </c>
      <c r="U223" s="1">
        <v>9183.9161695036037</v>
      </c>
      <c r="V223" s="1">
        <v>39962.101401794935</v>
      </c>
      <c r="W223" s="1">
        <v>27395.053090972935</v>
      </c>
      <c r="X223" s="1">
        <f t="shared" si="29"/>
        <v>2217</v>
      </c>
      <c r="Y223" s="1">
        <v>1734.2730500958733</v>
      </c>
      <c r="Z223" s="1">
        <v>9159.4676477351604</v>
      </c>
      <c r="AA223" s="1">
        <v>39093.239744656741</v>
      </c>
      <c r="AB223" s="1">
        <v>29552.822967466862</v>
      </c>
      <c r="AC223" s="1">
        <f t="shared" si="30"/>
        <v>2217</v>
      </c>
      <c r="AD223" s="1">
        <v>1121.0884782237181</v>
      </c>
      <c r="AE223" s="1">
        <v>-4692.0145566471583</v>
      </c>
      <c r="AF223" s="1">
        <v>17096.959148366124</v>
      </c>
      <c r="AG223" s="1">
        <v>6276.0821836672249</v>
      </c>
      <c r="AH223" s="1">
        <v>1831.870928863181</v>
      </c>
      <c r="AI223" s="1">
        <v>7516.2433026350664</v>
      </c>
      <c r="AJ223" s="1">
        <v>-27035.532684055401</v>
      </c>
      <c r="AK223" s="1">
        <v>19751.44278802523</v>
      </c>
      <c r="AL223" s="1">
        <f t="shared" si="31"/>
        <v>9999</v>
      </c>
      <c r="AM223" s="1">
        <v>1009.831601211822</v>
      </c>
      <c r="AN223" s="1">
        <v>-4225.6234341719901</v>
      </c>
      <c r="AO223" s="1">
        <v>15395.82846010295</v>
      </c>
      <c r="AP223" s="1">
        <v>6303.8470903487096</v>
      </c>
      <c r="AQ223" s="1">
        <f t="shared" si="32"/>
        <v>9999</v>
      </c>
      <c r="AR223" s="1">
        <v>703.90169561676953</v>
      </c>
      <c r="AS223" s="1">
        <v>2992.9058537251708</v>
      </c>
      <c r="AT223" s="1">
        <v>11014.772095080078</v>
      </c>
      <c r="AU223" s="1">
        <v>10293.655511294977</v>
      </c>
      <c r="AV223" s="1">
        <f t="shared" si="33"/>
        <v>9999</v>
      </c>
      <c r="AW223" s="1">
        <v>640.1833323967362</v>
      </c>
      <c r="AX223" s="1">
        <v>2726.433381728416</v>
      </c>
      <c r="AY223" s="1">
        <v>10044.258875519079</v>
      </c>
      <c r="AZ223" s="1">
        <v>10003.504434708431</v>
      </c>
      <c r="BA223" s="1">
        <f t="shared" si="34"/>
        <v>9999</v>
      </c>
    </row>
    <row r="224" spans="1:53" x14ac:dyDescent="0.3">
      <c r="A224">
        <f t="shared" si="35"/>
        <v>2218</v>
      </c>
      <c r="B224" s="1"/>
      <c r="C224" s="1"/>
      <c r="D224" s="1"/>
      <c r="E224" s="1">
        <f>0.8*SUMPRODUCT(economy!B264:D264,economy!K264:M264)/SUM(economy!B264:D264)</f>
        <v>18519.547462002884</v>
      </c>
      <c r="F224" s="1"/>
      <c r="G224" s="1"/>
      <c r="H224" s="1"/>
      <c r="I224" s="1">
        <v>21463.355625095766</v>
      </c>
      <c r="J224" s="1"/>
      <c r="K224" s="1"/>
      <c r="L224" s="1"/>
      <c r="M224" s="1">
        <v>23289.145955858367</v>
      </c>
      <c r="N224" s="1">
        <f t="shared" si="27"/>
        <v>2218</v>
      </c>
      <c r="O224" s="1">
        <v>1577.6416596829924</v>
      </c>
      <c r="P224" s="1">
        <v>9040.1921273373191</v>
      </c>
      <c r="Q224" s="1">
        <v>40685.649408622216</v>
      </c>
      <c r="R224" s="1">
        <v>25225.73705202941</v>
      </c>
      <c r="S224" s="1">
        <f t="shared" si="28"/>
        <v>2218</v>
      </c>
      <c r="T224" s="1">
        <v>1643.0113909388522</v>
      </c>
      <c r="U224" s="1">
        <v>9056.6841870329736</v>
      </c>
      <c r="V224" s="1">
        <v>39945.342858064396</v>
      </c>
      <c r="W224" s="1">
        <v>27275.693998047169</v>
      </c>
      <c r="X224" s="1">
        <f t="shared" si="29"/>
        <v>2218</v>
      </c>
      <c r="Y224" s="1">
        <v>1698.944552535344</v>
      </c>
      <c r="Z224" s="1">
        <v>9035.9017106721567</v>
      </c>
      <c r="AA224" s="1">
        <v>39083.962967693333</v>
      </c>
      <c r="AB224" s="1">
        <v>29440.85795595227</v>
      </c>
      <c r="AC224" s="1">
        <f t="shared" si="30"/>
        <v>2218</v>
      </c>
      <c r="AD224" s="1">
        <v>1116.5091045344218</v>
      </c>
      <c r="AE224" s="1">
        <v>-4688.6364815538354</v>
      </c>
      <c r="AF224" s="1">
        <v>17279.066373556852</v>
      </c>
      <c r="AG224" s="1">
        <v>6335.76151789703</v>
      </c>
      <c r="AH224" s="1">
        <v>1867.874432724183</v>
      </c>
      <c r="AI224" s="1">
        <v>7685.9348012741857</v>
      </c>
      <c r="AJ224" s="1">
        <v>-27950.836931839724</v>
      </c>
      <c r="AK224" s="1">
        <v>20431.800230329889</v>
      </c>
      <c r="AL224" s="1">
        <f t="shared" si="31"/>
        <v>9999</v>
      </c>
      <c r="AM224" s="1">
        <v>1009.2130043419028</v>
      </c>
      <c r="AN224" s="1">
        <v>-4236.6127241263475</v>
      </c>
      <c r="AO224" s="1">
        <v>15609.8299883247</v>
      </c>
      <c r="AP224" s="1">
        <v>6386.3095852523284</v>
      </c>
      <c r="AQ224" s="1">
        <f t="shared" si="32"/>
        <v>9999</v>
      </c>
      <c r="AR224" s="1">
        <v>698.87499786931153</v>
      </c>
      <c r="AS224" s="1">
        <v>2981.7710920498575</v>
      </c>
      <c r="AT224" s="1">
        <v>11099.195882759081</v>
      </c>
      <c r="AU224" s="1">
        <v>10363.403848677846</v>
      </c>
      <c r="AV224" s="1">
        <f t="shared" si="33"/>
        <v>9999</v>
      </c>
      <c r="AW224" s="1">
        <v>638.85907939930871</v>
      </c>
      <c r="AX224" s="1">
        <v>2729.3089501524669</v>
      </c>
      <c r="AY224" s="1">
        <v>10167.712999062163</v>
      </c>
      <c r="AZ224" s="1">
        <v>10121.299671872501</v>
      </c>
      <c r="BA224" s="1">
        <f t="shared" si="34"/>
        <v>9999</v>
      </c>
    </row>
    <row r="225" spans="1:53" x14ac:dyDescent="0.3">
      <c r="A225">
        <f t="shared" si="35"/>
        <v>2219</v>
      </c>
      <c r="B225" s="1"/>
      <c r="C225" s="1"/>
      <c r="D225" s="1"/>
      <c r="E225" s="1">
        <f>0.8*SUMPRODUCT(economy!B265:D265,economy!K265:M265)/SUM(economy!B265:D265)</f>
        <v>18416.848876772478</v>
      </c>
      <c r="F225" s="1"/>
      <c r="G225" s="1"/>
      <c r="H225" s="1"/>
      <c r="I225" s="1">
        <v>21330.844127189641</v>
      </c>
      <c r="J225" s="1"/>
      <c r="K225" s="1"/>
      <c r="L225" s="1"/>
      <c r="M225" s="1">
        <v>23159.564294196327</v>
      </c>
      <c r="N225" s="1">
        <f t="shared" si="27"/>
        <v>2219</v>
      </c>
      <c r="O225" s="1">
        <v>1542.6593187893197</v>
      </c>
      <c r="P225" s="1">
        <v>8911.4419228598144</v>
      </c>
      <c r="Q225" s="1">
        <v>40660.7702798358</v>
      </c>
      <c r="R225" s="1">
        <v>25100.366029026602</v>
      </c>
      <c r="S225" s="1">
        <f t="shared" si="28"/>
        <v>2219</v>
      </c>
      <c r="T225" s="1">
        <v>1608.0728790737687</v>
      </c>
      <c r="U225" s="1">
        <v>8930.9297229946005</v>
      </c>
      <c r="V225" s="1">
        <v>39927.630398850895</v>
      </c>
      <c r="W225" s="1">
        <v>27155.960392502246</v>
      </c>
      <c r="X225" s="1">
        <f t="shared" si="29"/>
        <v>2219</v>
      </c>
      <c r="Y225" s="1">
        <v>1664.2612363072717</v>
      </c>
      <c r="Z225" s="1">
        <v>8913.7063165623895</v>
      </c>
      <c r="AA225" s="1">
        <v>39073.682713315196</v>
      </c>
      <c r="AB225" s="1">
        <v>29328.347015189443</v>
      </c>
      <c r="AC225" s="1">
        <f t="shared" si="30"/>
        <v>2219</v>
      </c>
      <c r="AD225" s="1">
        <v>1110.8705450532145</v>
      </c>
      <c r="AE225" s="1">
        <v>-4680.8966636899058</v>
      </c>
      <c r="AF225" s="1">
        <v>17447.416248329977</v>
      </c>
      <c r="AG225" s="1">
        <v>6389.9156320713337</v>
      </c>
      <c r="AH225" s="1">
        <v>1903.5327689035964</v>
      </c>
      <c r="AI225" s="1">
        <v>7855.3916395514843</v>
      </c>
      <c r="AJ225" s="1">
        <v>-28883.08464899713</v>
      </c>
      <c r="AK225" s="1">
        <v>21124.404812582932</v>
      </c>
      <c r="AL225" s="1">
        <f t="shared" si="31"/>
        <v>9999</v>
      </c>
      <c r="AM225" s="1">
        <v>1007.6275542246876</v>
      </c>
      <c r="AN225" s="1">
        <v>-4243.7251371889542</v>
      </c>
      <c r="AO225" s="1">
        <v>15812.792174611521</v>
      </c>
      <c r="AP225" s="1">
        <v>6463.7668045919363</v>
      </c>
      <c r="AQ225" s="1">
        <f t="shared" si="32"/>
        <v>9999</v>
      </c>
      <c r="AR225" s="1">
        <v>693.11556713026221</v>
      </c>
      <c r="AS225" s="1">
        <v>2967.563384016491</v>
      </c>
      <c r="AT225" s="1">
        <v>11173.049864499813</v>
      </c>
      <c r="AU225" s="1">
        <v>10422.687205582353</v>
      </c>
      <c r="AV225" s="1">
        <f t="shared" si="33"/>
        <v>9999</v>
      </c>
      <c r="AW225" s="1">
        <v>636.82656188371391</v>
      </c>
      <c r="AX225" s="1">
        <v>2729.3141361251573</v>
      </c>
      <c r="AY225" s="1">
        <v>10282.356448315035</v>
      </c>
      <c r="AZ225" s="1">
        <v>10229.680551346759</v>
      </c>
      <c r="BA225" s="1">
        <f t="shared" si="34"/>
        <v>9999</v>
      </c>
    </row>
    <row r="226" spans="1:53" x14ac:dyDescent="0.3">
      <c r="A226">
        <f t="shared" si="35"/>
        <v>2220</v>
      </c>
      <c r="B226" s="1"/>
      <c r="C226" s="1"/>
      <c r="D226" s="1"/>
      <c r="E226" s="1">
        <f>0.8*SUMPRODUCT(economy!B266:D266,economy!K266:M266)/SUM(economy!B266:D266)</f>
        <v>18314.112254765205</v>
      </c>
      <c r="F226" s="1"/>
      <c r="G226" s="1"/>
      <c r="H226" s="1"/>
      <c r="I226" s="1">
        <v>21198.439941365294</v>
      </c>
      <c r="J226" s="1"/>
      <c r="K226" s="1"/>
      <c r="L226" s="1"/>
      <c r="M226" s="1">
        <v>23029.945584601803</v>
      </c>
      <c r="N226" s="1">
        <f t="shared" si="27"/>
        <v>2220</v>
      </c>
      <c r="O226" s="1">
        <v>1508.3723424072725</v>
      </c>
      <c r="P226" s="1">
        <v>8784.2609185235106</v>
      </c>
      <c r="Q226" s="1">
        <v>40635.0132939416</v>
      </c>
      <c r="R226" s="1">
        <v>24974.804444409318</v>
      </c>
      <c r="S226" s="1">
        <f t="shared" si="28"/>
        <v>2220</v>
      </c>
      <c r="T226" s="1">
        <v>1573.8015451930855</v>
      </c>
      <c r="U226" s="1">
        <v>8806.6447478494538</v>
      </c>
      <c r="V226" s="1">
        <v>39908.981833907863</v>
      </c>
      <c r="W226" s="1">
        <v>27035.874057829536</v>
      </c>
      <c r="X226" s="1">
        <f t="shared" si="29"/>
        <v>2220</v>
      </c>
      <c r="Y226" s="1">
        <v>1630.2136144931319</v>
      </c>
      <c r="Z226" s="1">
        <v>8792.8756044672464</v>
      </c>
      <c r="AA226" s="1">
        <v>39062.416487397211</v>
      </c>
      <c r="AB226" s="1">
        <v>29215.313378123923</v>
      </c>
      <c r="AC226" s="1">
        <f t="shared" si="30"/>
        <v>2220</v>
      </c>
      <c r="AD226" s="1">
        <v>1104.2164630860739</v>
      </c>
      <c r="AE226" s="1">
        <v>-4668.9244528074296</v>
      </c>
      <c r="AF226" s="1">
        <v>17601.956534116576</v>
      </c>
      <c r="AG226" s="1">
        <v>6438.5464904782102</v>
      </c>
      <c r="AH226" s="1">
        <v>1938.8374972311165</v>
      </c>
      <c r="AI226" s="1">
        <v>8024.572340475559</v>
      </c>
      <c r="AJ226" s="1">
        <v>-29832.405081149063</v>
      </c>
      <c r="AK226" s="1">
        <v>21829.310069058713</v>
      </c>
      <c r="AL226" s="1">
        <f t="shared" si="31"/>
        <v>2220</v>
      </c>
      <c r="AM226" s="1">
        <v>1005.1067202089241</v>
      </c>
      <c r="AN226" s="1">
        <v>-4247.0453784112988</v>
      </c>
      <c r="AO226" s="1">
        <v>16004.579081245118</v>
      </c>
      <c r="AP226" s="1">
        <v>6536.1796338938266</v>
      </c>
      <c r="AQ226" s="1">
        <f t="shared" si="32"/>
        <v>9999</v>
      </c>
      <c r="AR226" s="1">
        <v>686.66546519340875</v>
      </c>
      <c r="AS226" s="1">
        <v>2950.4195515373294</v>
      </c>
      <c r="AT226" s="1">
        <v>11236.448355237562</v>
      </c>
      <c r="AU226" s="1">
        <v>10471.652238121165</v>
      </c>
      <c r="AV226" s="1">
        <f t="shared" si="33"/>
        <v>9999</v>
      </c>
      <c r="AW226" s="1">
        <v>634.11380297360904</v>
      </c>
      <c r="AX226" s="1">
        <v>2726.5310564131196</v>
      </c>
      <c r="AY226" s="1">
        <v>10388.14922035973</v>
      </c>
      <c r="AZ226" s="1">
        <v>10328.635000886852</v>
      </c>
      <c r="BA226" s="1">
        <f t="shared" si="34"/>
        <v>9999</v>
      </c>
    </row>
    <row r="227" spans="1:53" x14ac:dyDescent="0.3">
      <c r="A227">
        <f t="shared" si="35"/>
        <v>2221</v>
      </c>
      <c r="B227" s="1"/>
      <c r="C227" s="1"/>
      <c r="D227" s="1"/>
      <c r="E227" s="1">
        <f>0.8*SUMPRODUCT(economy!B267:D267,economy!K267:M267)/SUM(economy!B267:D267)</f>
        <v>18211.351746611093</v>
      </c>
      <c r="F227" s="1"/>
      <c r="G227" s="1"/>
      <c r="H227" s="1"/>
      <c r="I227" s="1">
        <v>21066.158942860802</v>
      </c>
      <c r="J227" s="1"/>
      <c r="K227" s="1"/>
      <c r="L227" s="1"/>
      <c r="M227" s="1">
        <v>22900.307609262876</v>
      </c>
      <c r="N227" s="1">
        <f t="shared" si="27"/>
        <v>2221</v>
      </c>
      <c r="O227" s="1">
        <v>1474.7691653083916</v>
      </c>
      <c r="P227" s="1">
        <v>8658.6385434506192</v>
      </c>
      <c r="Q227" s="1">
        <v>40608.395963639552</v>
      </c>
      <c r="R227" s="1">
        <v>24849.071889332332</v>
      </c>
      <c r="S227" s="1">
        <f t="shared" si="28"/>
        <v>2221</v>
      </c>
      <c r="T227" s="1">
        <v>1540.18688391368</v>
      </c>
      <c r="U227" s="1">
        <v>8683.8209215187107</v>
      </c>
      <c r="V227" s="1">
        <v>39889.414663483411</v>
      </c>
      <c r="W227" s="1">
        <v>26915.456250491945</v>
      </c>
      <c r="X227" s="1">
        <f t="shared" si="29"/>
        <v>2221</v>
      </c>
      <c r="Y227" s="1">
        <v>1596.7922515781593</v>
      </c>
      <c r="Z227" s="1">
        <v>8673.403380863454</v>
      </c>
      <c r="AA227" s="1">
        <v>39050.181524466519</v>
      </c>
      <c r="AB227" s="1">
        <v>29101.779773590642</v>
      </c>
      <c r="AC227" s="1">
        <f t="shared" si="30"/>
        <v>2221</v>
      </c>
      <c r="AD227" s="1">
        <v>1096.5911070734676</v>
      </c>
      <c r="AE227" s="1">
        <v>-4652.8538960199558</v>
      </c>
      <c r="AF227" s="1">
        <v>17742.661271252251</v>
      </c>
      <c r="AG227" s="1">
        <v>6481.6662726755958</v>
      </c>
      <c r="AH227" s="1">
        <v>1973.7792789562557</v>
      </c>
      <c r="AI227" s="1">
        <v>8193.4313006203938</v>
      </c>
      <c r="AJ227" s="1">
        <v>-30798.909833978218</v>
      </c>
      <c r="AK227" s="1">
        <v>22546.553499350863</v>
      </c>
      <c r="AL227" s="1">
        <f t="shared" si="31"/>
        <v>2221</v>
      </c>
      <c r="AM227" s="1">
        <v>1001.6828360219801</v>
      </c>
      <c r="AN227" s="1">
        <v>-4246.6632659575562</v>
      </c>
      <c r="AO227" s="1">
        <v>16185.076810626108</v>
      </c>
      <c r="AP227" s="1">
        <v>6603.5186449962785</v>
      </c>
      <c r="AQ227" s="1">
        <f t="shared" si="32"/>
        <v>9999</v>
      </c>
      <c r="AR227" s="1">
        <v>679.56707952192562</v>
      </c>
      <c r="AS227" s="1">
        <v>2930.4800701458175</v>
      </c>
      <c r="AT227" s="1">
        <v>11289.532992585924</v>
      </c>
      <c r="AU227" s="1">
        <v>10510.471700166458</v>
      </c>
      <c r="AV227" s="1">
        <f t="shared" si="33"/>
        <v>9999</v>
      </c>
      <c r="AW227" s="1">
        <v>630.74985386479739</v>
      </c>
      <c r="AX227" s="1">
        <v>2721.0474534667792</v>
      </c>
      <c r="AY227" s="1">
        <v>10485.077529549862</v>
      </c>
      <c r="AZ227" s="1">
        <v>10418.178168618557</v>
      </c>
      <c r="BA227" s="1">
        <f t="shared" si="34"/>
        <v>9999</v>
      </c>
    </row>
    <row r="228" spans="1:53" x14ac:dyDescent="0.3">
      <c r="A228">
        <f t="shared" si="35"/>
        <v>2222</v>
      </c>
      <c r="B228" s="1"/>
      <c r="C228" s="1"/>
      <c r="D228" s="1"/>
      <c r="E228" s="1">
        <f>0.8*SUMPRODUCT(economy!B268:D268,economy!K268:M268)/SUM(economy!B268:D268)</f>
        <v>18108.581083554589</v>
      </c>
      <c r="F228" s="1"/>
      <c r="G228" s="1"/>
      <c r="H228" s="1"/>
      <c r="I228" s="1">
        <v>20934.016474245782</v>
      </c>
      <c r="J228" s="1"/>
      <c r="K228" s="1"/>
      <c r="L228" s="1"/>
      <c r="M228" s="1">
        <v>22770.667614795744</v>
      </c>
      <c r="N228" s="1">
        <f t="shared" si="27"/>
        <v>2222</v>
      </c>
      <c r="O228" s="1">
        <v>1441.8383281602923</v>
      </c>
      <c r="P228" s="1">
        <v>8534.5639620521815</v>
      </c>
      <c r="Q228" s="1">
        <v>40580.935462198679</v>
      </c>
      <c r="R228" s="1">
        <v>24723.187424135314</v>
      </c>
      <c r="S228" s="1">
        <f t="shared" si="28"/>
        <v>2222</v>
      </c>
      <c r="T228" s="1">
        <v>1507.2184694672842</v>
      </c>
      <c r="U228" s="1">
        <v>8562.4496100776323</v>
      </c>
      <c r="V228" s="1">
        <v>39868.946082169336</v>
      </c>
      <c r="W228" s="1">
        <v>26794.727708904607</v>
      </c>
      <c r="X228" s="1">
        <f t="shared" si="29"/>
        <v>2222</v>
      </c>
      <c r="Y228" s="1">
        <v>1563.9877673328544</v>
      </c>
      <c r="Z228" s="1">
        <v>8555.2831355302897</v>
      </c>
      <c r="AA228" s="1">
        <v>39036.994790150435</v>
      </c>
      <c r="AB228" s="1">
        <v>28987.768433472051</v>
      </c>
      <c r="AC228" s="1">
        <f t="shared" si="30"/>
        <v>2222</v>
      </c>
      <c r="AD228" s="1">
        <v>1088.0391665650502</v>
      </c>
      <c r="AE228" s="1">
        <v>-4632.8232187987041</v>
      </c>
      <c r="AF228" s="1">
        <v>17869.530258191699</v>
      </c>
      <c r="AG228" s="1">
        <v>6519.2971096820747</v>
      </c>
      <c r="AH228" s="1">
        <v>2008.3478020684399</v>
      </c>
      <c r="AI228" s="1">
        <v>8361.9184322874025</v>
      </c>
      <c r="AJ228" s="1">
        <v>-31782.690554688466</v>
      </c>
      <c r="AK228" s="1">
        <v>23276.154702882912</v>
      </c>
      <c r="AL228" s="1">
        <f t="shared" si="31"/>
        <v>2222</v>
      </c>
      <c r="AM228" s="1">
        <v>997.38896718358387</v>
      </c>
      <c r="AN228" s="1">
        <v>-4242.6732765701154</v>
      </c>
      <c r="AO228" s="1">
        <v>16354.193120344553</v>
      </c>
      <c r="AP228" s="1">
        <v>6665.7638656572253</v>
      </c>
      <c r="AQ228" s="1">
        <f t="shared" si="32"/>
        <v>9999</v>
      </c>
      <c r="AR228" s="1">
        <v>671.86293933051979</v>
      </c>
      <c r="AS228" s="1">
        <v>2907.8883637625477</v>
      </c>
      <c r="AT228" s="1">
        <v>11332.471401898327</v>
      </c>
      <c r="AU228" s="1">
        <v>10539.34304666965</v>
      </c>
      <c r="AV228" s="1">
        <f t="shared" si="33"/>
        <v>9999</v>
      </c>
      <c r="AW228" s="1">
        <v>626.76461705632482</v>
      </c>
      <c r="AX228" s="1">
        <v>2712.9560705279705</v>
      </c>
      <c r="AY228" s="1">
        <v>10573.152937708477</v>
      </c>
      <c r="AZ228" s="1">
        <v>10498.35141387335</v>
      </c>
      <c r="BA228" s="1">
        <f t="shared" si="34"/>
        <v>9999</v>
      </c>
    </row>
    <row r="229" spans="1:53" x14ac:dyDescent="0.3">
      <c r="A229">
        <f t="shared" si="35"/>
        <v>2223</v>
      </c>
      <c r="B229" s="1"/>
      <c r="C229" s="1"/>
      <c r="D229" s="1"/>
      <c r="E229" s="1">
        <f>0.8*SUMPRODUCT(economy!B269:D269,economy!K269:M269)/SUM(economy!B269:D269)</f>
        <v>18005.813586953322</v>
      </c>
      <c r="F229" s="1"/>
      <c r="G229" s="1"/>
      <c r="H229" s="1"/>
      <c r="I229" s="1">
        <v>20802.027359134328</v>
      </c>
      <c r="J229" s="1"/>
      <c r="K229" s="1"/>
      <c r="L229" s="1"/>
      <c r="M229" s="1">
        <v>22641.042324523434</v>
      </c>
      <c r="N229" s="1">
        <f t="shared" si="27"/>
        <v>2223</v>
      </c>
      <c r="O229" s="1">
        <v>1409.5684806620261</v>
      </c>
      <c r="P229" s="1">
        <v>8412.0260907776319</v>
      </c>
      <c r="Q229" s="1">
        <v>40552.648628880059</v>
      </c>
      <c r="R229" s="1">
        <v>24597.169589062967</v>
      </c>
      <c r="S229" s="1">
        <f t="shared" si="28"/>
        <v>2223</v>
      </c>
      <c r="T229" s="1">
        <v>1474.8859591448095</v>
      </c>
      <c r="U229" s="1">
        <v>8442.5219019443593</v>
      </c>
      <c r="V229" s="1">
        <v>39847.592982853232</v>
      </c>
      <c r="W229" s="1">
        <v>26673.708662481771</v>
      </c>
      <c r="X229" s="1">
        <f t="shared" si="29"/>
        <v>2223</v>
      </c>
      <c r="Y229" s="1">
        <v>1531.7908404700975</v>
      </c>
      <c r="Z229" s="1">
        <v>8438.5080569966794</v>
      </c>
      <c r="AA229" s="1">
        <v>39022.872983749432</v>
      </c>
      <c r="AB229" s="1">
        <v>28873.301099974644</v>
      </c>
      <c r="AC229" s="1">
        <f t="shared" si="30"/>
        <v>2223</v>
      </c>
      <c r="AD229" s="1">
        <v>1078.6056368291415</v>
      </c>
      <c r="AE229" s="1">
        <v>-4608.9743271504258</v>
      </c>
      <c r="AF229" s="1">
        <v>17982.588521010948</v>
      </c>
      <c r="AG229" s="1">
        <v>6551.4708203676428</v>
      </c>
      <c r="AH229" s="1">
        <v>2042.5317112009086</v>
      </c>
      <c r="AI229" s="1">
        <v>8529.978816042747</v>
      </c>
      <c r="AJ229" s="1">
        <v>-32783.816523769063</v>
      </c>
      <c r="AK229" s="1">
        <v>24018.113448721469</v>
      </c>
      <c r="AL229" s="1">
        <f t="shared" si="31"/>
        <v>2223</v>
      </c>
      <c r="AM229" s="1">
        <v>992.25878565111964</v>
      </c>
      <c r="AN229" s="1">
        <v>-4235.1741077272827</v>
      </c>
      <c r="AO229" s="1">
        <v>16511.857027269347</v>
      </c>
      <c r="AP229" s="1">
        <v>6722.9045486269397</v>
      </c>
      <c r="AQ229" s="1">
        <f t="shared" si="32"/>
        <v>9999</v>
      </c>
      <c r="AR229" s="1">
        <v>663.59554347940059</v>
      </c>
      <c r="AS229" s="1">
        <v>2882.790130660434</v>
      </c>
      <c r="AT229" s="1">
        <v>11365.455836286998</v>
      </c>
      <c r="AU229" s="1">
        <v>10558.48701791764</v>
      </c>
      <c r="AV229" s="1">
        <f t="shared" si="33"/>
        <v>9999</v>
      </c>
      <c r="AW229" s="1">
        <v>622.18867839254131</v>
      </c>
      <c r="AX229" s="1">
        <v>2702.3540463694799</v>
      </c>
      <c r="AY229" s="1">
        <v>10652.411445046488</v>
      </c>
      <c r="AZ229" s="1">
        <v>10569.221264256517</v>
      </c>
      <c r="BA229" s="1">
        <f t="shared" si="34"/>
        <v>9999</v>
      </c>
    </row>
    <row r="230" spans="1:53" x14ac:dyDescent="0.3">
      <c r="A230">
        <f t="shared" si="35"/>
        <v>2224</v>
      </c>
      <c r="B230" s="1"/>
      <c r="C230" s="1"/>
      <c r="D230" s="1"/>
      <c r="E230" s="1">
        <f>0.8*SUMPRODUCT(economy!B270:D270,economy!K270:M270)/SUM(economy!B270:D270)</f>
        <v>17903.062177732183</v>
      </c>
      <c r="F230" s="1"/>
      <c r="G230" s="1"/>
      <c r="H230" s="1"/>
      <c r="I230" s="1">
        <v>20670.205915775969</v>
      </c>
      <c r="J230" s="1"/>
      <c r="K230" s="1"/>
      <c r="L230" s="1"/>
      <c r="M230" s="1">
        <v>22511.447950692607</v>
      </c>
      <c r="N230" s="1">
        <f t="shared" si="27"/>
        <v>2224</v>
      </c>
      <c r="O230" s="1">
        <v>1377.9483844322353</v>
      </c>
      <c r="P230" s="1">
        <v>8291.013614305406</v>
      </c>
      <c r="Q230" s="1">
        <v>40523.551974423121</v>
      </c>
      <c r="R230" s="1">
        <v>24471.036414981572</v>
      </c>
      <c r="S230" s="1">
        <f t="shared" si="28"/>
        <v>2224</v>
      </c>
      <c r="T230" s="1">
        <v>1443.179096507328</v>
      </c>
      <c r="U230" s="1">
        <v>8324.0286235712792</v>
      </c>
      <c r="V230" s="1">
        <v>39825.371960763361</v>
      </c>
      <c r="W230" s="1">
        <v>26552.41884073602</v>
      </c>
      <c r="X230" s="1">
        <f t="shared" si="29"/>
        <v>2224</v>
      </c>
      <c r="Y230" s="1">
        <v>1500.192212085115</v>
      </c>
      <c r="Z230" s="1">
        <v>8323.0710475534779</v>
      </c>
      <c r="AA230" s="1">
        <v>39007.832540926116</v>
      </c>
      <c r="AB230" s="1">
        <v>28758.399033009409</v>
      </c>
      <c r="AC230" s="1">
        <f t="shared" si="30"/>
        <v>2224</v>
      </c>
      <c r="AD230" s="1">
        <v>1068.3356917221911</v>
      </c>
      <c r="AE230" s="1">
        <v>-4581.4523304118484</v>
      </c>
      <c r="AF230" s="1">
        <v>18081.885773280635</v>
      </c>
      <c r="AG230" s="1">
        <v>6578.2286477662874</v>
      </c>
      <c r="AH230" s="1">
        <v>2076.3185421361063</v>
      </c>
      <c r="AI230" s="1">
        <v>8697.5523641537948</v>
      </c>
      <c r="AJ230" s="1">
        <v>-33802.33215727131</v>
      </c>
      <c r="AK230" s="1">
        <v>24772.407681788849</v>
      </c>
      <c r="AL230" s="1">
        <f t="shared" si="31"/>
        <v>2224</v>
      </c>
      <c r="AM230" s="1">
        <v>986.32645150382461</v>
      </c>
      <c r="AN230" s="1">
        <v>-4224.2682564987072</v>
      </c>
      <c r="AO230" s="1">
        <v>16658.018402146401</v>
      </c>
      <c r="AP230" s="1">
        <v>6774.9389405990387</v>
      </c>
      <c r="AQ230" s="1">
        <f t="shared" si="32"/>
        <v>9999</v>
      </c>
      <c r="AR230" s="1">
        <v>654.80719990661055</v>
      </c>
      <c r="AS230" s="1">
        <v>2855.3327007224766</v>
      </c>
      <c r="AT230" s="1">
        <v>11388.701795044959</v>
      </c>
      <c r="AU230" s="1">
        <v>10568.146207716376</v>
      </c>
      <c r="AV230" s="1">
        <f t="shared" si="33"/>
        <v>9999</v>
      </c>
      <c r="AW230" s="1">
        <v>617.05314795752474</v>
      </c>
      <c r="AX230" s="1">
        <v>2689.3423307444</v>
      </c>
      <c r="AY230" s="1">
        <v>10722.912546594122</v>
      </c>
      <c r="AZ230" s="1">
        <v>10630.878343432383</v>
      </c>
      <c r="BA230" s="1">
        <f t="shared" si="34"/>
        <v>9999</v>
      </c>
    </row>
    <row r="231" spans="1:53" x14ac:dyDescent="0.3">
      <c r="A231">
        <f t="shared" si="35"/>
        <v>2225</v>
      </c>
      <c r="B231" s="1"/>
      <c r="C231" s="1"/>
      <c r="D231" s="1"/>
      <c r="E231" s="1">
        <f>0.8*SUMPRODUCT(economy!B271:D271,economy!K271:M271)/SUM(economy!B271:D271)</f>
        <v>17800.339385783442</v>
      </c>
      <c r="F231" s="1"/>
      <c r="G231" s="1"/>
      <c r="H231" s="1"/>
      <c r="I231" s="1">
        <v>20538.56597051374</v>
      </c>
      <c r="J231" s="1"/>
      <c r="K231" s="1"/>
      <c r="L231" s="1"/>
      <c r="M231" s="1">
        <v>22381.900206616108</v>
      </c>
      <c r="N231" s="1">
        <f t="shared" si="27"/>
        <v>2225</v>
      </c>
      <c r="O231" s="1">
        <v>1346.9669156597688</v>
      </c>
      <c r="P231" s="1">
        <v>8171.5150011845517</v>
      </c>
      <c r="Q231" s="1">
        <v>40493.661686586049</v>
      </c>
      <c r="R231" s="1">
        <v>24344.805434079219</v>
      </c>
      <c r="S231" s="1">
        <f t="shared" si="28"/>
        <v>2225</v>
      </c>
      <c r="T231" s="1">
        <v>1412.0877143721577</v>
      </c>
      <c r="U231" s="1">
        <v>8206.9603546465223</v>
      </c>
      <c r="V231" s="1">
        <v>39802.299317597528</v>
      </c>
      <c r="W231" s="1">
        <v>26430.87748241629</v>
      </c>
      <c r="X231" s="1">
        <f t="shared" si="29"/>
        <v>2225</v>
      </c>
      <c r="Y231" s="1">
        <v>1469.1826888854873</v>
      </c>
      <c r="Z231" s="1">
        <v>8208.964737835764</v>
      </c>
      <c r="AA231" s="1">
        <v>38991.889636501932</v>
      </c>
      <c r="AB231" s="1">
        <v>28643.083017662808</v>
      </c>
      <c r="AC231" s="1">
        <f t="shared" si="30"/>
        <v>2225</v>
      </c>
      <c r="AD231" s="1">
        <v>1057.274564438412</v>
      </c>
      <c r="AE231" s="1">
        <v>-4550.4050840267137</v>
      </c>
      <c r="AF231" s="1">
        <v>18167.495866088499</v>
      </c>
      <c r="AG231" s="1">
        <v>6599.6209949255335</v>
      </c>
      <c r="AH231" s="1">
        <v>2109.6946609825413</v>
      </c>
      <c r="AI231" s="1">
        <v>8864.5734956530268</v>
      </c>
      <c r="AJ231" s="1">
        <v>-34838.25442074865</v>
      </c>
      <c r="AK231" s="1">
        <v>25538.991467442436</v>
      </c>
      <c r="AL231" s="1">
        <f t="shared" si="31"/>
        <v>2225</v>
      </c>
      <c r="AM231" s="1">
        <v>979.62650145302814</v>
      </c>
      <c r="AN231" s="1">
        <v>-4210.0616149966563</v>
      </c>
      <c r="AO231" s="1">
        <v>16792.647555904634</v>
      </c>
      <c r="AP231" s="1">
        <v>6821.8740513246084</v>
      </c>
      <c r="AQ231" s="1">
        <f t="shared" si="32"/>
        <v>9999</v>
      </c>
      <c r="AR231" s="1">
        <v>645.53987629938229</v>
      </c>
      <c r="AS231" s="1">
        <v>2825.6644239483094</v>
      </c>
      <c r="AT231" s="1">
        <v>11402.446623654674</v>
      </c>
      <c r="AU231" s="1">
        <v>10568.583618296556</v>
      </c>
      <c r="AV231" s="1">
        <f t="shared" si="33"/>
        <v>9999</v>
      </c>
      <c r="AW231" s="1">
        <v>611.38950980337688</v>
      </c>
      <c r="AX231" s="1">
        <v>2674.0251213829761</v>
      </c>
      <c r="AY231" s="1">
        <v>10784.738258494957</v>
      </c>
      <c r="AZ231" s="1">
        <v>10683.43627368018</v>
      </c>
      <c r="BA231" s="1">
        <f t="shared" si="34"/>
        <v>9999</v>
      </c>
    </row>
    <row r="232" spans="1:53" x14ac:dyDescent="0.3">
      <c r="A232">
        <f t="shared" si="35"/>
        <v>2226</v>
      </c>
      <c r="B232" s="1"/>
      <c r="C232" s="1"/>
      <c r="D232" s="1"/>
      <c r="E232" s="1">
        <f>0.8*SUMPRODUCT(economy!B272:D272,economy!K272:M272)/SUM(economy!B272:D272)</f>
        <v>17697.657359303674</v>
      </c>
      <c r="F232" s="1"/>
      <c r="G232" s="1"/>
      <c r="H232" s="1"/>
      <c r="I232" s="1">
        <v>20407.120871099138</v>
      </c>
      <c r="J232" s="1"/>
      <c r="K232" s="1"/>
      <c r="L232" s="1"/>
      <c r="M232" s="1">
        <v>22252.414318730305</v>
      </c>
      <c r="N232" s="1">
        <f t="shared" si="27"/>
        <v>2226</v>
      </c>
      <c r="O232" s="1">
        <v>1316.6130675261686</v>
      </c>
      <c r="P232" s="1">
        <v>8053.5185189383801</v>
      </c>
      <c r="Q232" s="1">
        <v>40462.993635728104</v>
      </c>
      <c r="R232" s="1">
        <v>24218.493690537234</v>
      </c>
      <c r="S232" s="1">
        <f t="shared" si="28"/>
        <v>2226</v>
      </c>
      <c r="T232" s="1">
        <v>1381.6017375822357</v>
      </c>
      <c r="U232" s="1">
        <v>8091.3074428138916</v>
      </c>
      <c r="V232" s="1">
        <v>39778.391065725176</v>
      </c>
      <c r="W232" s="1">
        <v>26309.103344671661</v>
      </c>
      <c r="X232" s="1">
        <f t="shared" si="29"/>
        <v>2226</v>
      </c>
      <c r="Y232" s="1">
        <v>1438.7531462182585</v>
      </c>
      <c r="Z232" s="1">
        <v>8096.1815009813572</v>
      </c>
      <c r="AA232" s="1">
        <v>38975.060187351177</v>
      </c>
      <c r="AB232" s="1">
        <v>28527.373371744983</v>
      </c>
      <c r="AC232" s="1">
        <f t="shared" si="30"/>
        <v>2226</v>
      </c>
      <c r="AD232" s="1">
        <v>1045.4674357589313</v>
      </c>
      <c r="AE232" s="1">
        <v>-4515.9827516198466</v>
      </c>
      <c r="AF232" s="1">
        <v>18239.516227715398</v>
      </c>
      <c r="AG232" s="1">
        <v>6615.7071598150433</v>
      </c>
      <c r="AH232" s="1">
        <v>2142.6452081464972</v>
      </c>
      <c r="AI232" s="1">
        <v>9030.9708239758329</v>
      </c>
      <c r="AJ232" s="1">
        <v>-35891.570157091446</v>
      </c>
      <c r="AK232" s="1">
        <v>26317.792877365326</v>
      </c>
      <c r="AL232" s="1">
        <f t="shared" si="31"/>
        <v>2226</v>
      </c>
      <c r="AM232" s="1">
        <v>972.19374394908846</v>
      </c>
      <c r="AN232" s="1">
        <v>-4192.6630822279467</v>
      </c>
      <c r="AO232" s="1">
        <v>16915.734818590379</v>
      </c>
      <c r="AP232" s="1">
        <v>6863.7254230553071</v>
      </c>
      <c r="AQ232" s="1">
        <f t="shared" si="32"/>
        <v>9999</v>
      </c>
      <c r="AR232" s="1">
        <v>635.83506168687438</v>
      </c>
      <c r="AS232" s="1">
        <v>2793.9340900563207</v>
      </c>
      <c r="AT232" s="1">
        <v>11406.948098366554</v>
      </c>
      <c r="AU232" s="1">
        <v>10560.081204609887</v>
      </c>
      <c r="AV232" s="1">
        <f t="shared" si="33"/>
        <v>9999</v>
      </c>
      <c r="AW232" s="1">
        <v>605.22948044297493</v>
      </c>
      <c r="AX232" s="1">
        <v>2656.5093231635019</v>
      </c>
      <c r="AY232" s="1">
        <v>10837.992118110775</v>
      </c>
      <c r="AZ232" s="1">
        <v>10727.030556896309</v>
      </c>
      <c r="BA232" s="1">
        <f t="shared" si="34"/>
        <v>9999</v>
      </c>
    </row>
    <row r="233" spans="1:53" x14ac:dyDescent="0.3">
      <c r="A233">
        <f t="shared" si="35"/>
        <v>2227</v>
      </c>
      <c r="B233" s="1"/>
      <c r="C233" s="1"/>
      <c r="D233" s="1"/>
      <c r="E233" s="1">
        <f>0.8*SUMPRODUCT(economy!B273:D273,economy!K273:M273)/SUM(economy!B273:D273)</f>
        <v>17595.027874059604</v>
      </c>
      <c r="F233" s="1"/>
      <c r="G233" s="1"/>
      <c r="H233" s="1"/>
      <c r="I233" s="1">
        <v>20275.883499854728</v>
      </c>
      <c r="J233" s="1"/>
      <c r="K233" s="1"/>
      <c r="L233" s="1"/>
      <c r="M233" s="1">
        <v>22123.005038556395</v>
      </c>
      <c r="N233" s="1">
        <f t="shared" si="27"/>
        <v>2227</v>
      </c>
      <c r="O233" s="1">
        <v>1286.8759524092291</v>
      </c>
      <c r="P233" s="1">
        <v>7937.0122486408109</v>
      </c>
      <c r="Q233" s="1">
        <v>40431.563380426815</v>
      </c>
      <c r="R233" s="1">
        <v>24092.117751161659</v>
      </c>
      <c r="S233" s="1">
        <f t="shared" si="28"/>
        <v>2227</v>
      </c>
      <c r="T233" s="1">
        <v>1351.7111855668854</v>
      </c>
      <c r="U233" s="1">
        <v>7977.0600179192106</v>
      </c>
      <c r="V233" s="1">
        <v>39753.662932454557</v>
      </c>
      <c r="W233" s="1">
        <v>26187.114712229399</v>
      </c>
      <c r="X233" s="1">
        <f t="shared" si="29"/>
        <v>2227</v>
      </c>
      <c r="Y233" s="1">
        <v>1408.8945309011021</v>
      </c>
      <c r="Z233" s="1">
        <v>7984.7134663710885</v>
      </c>
      <c r="AA233" s="1">
        <v>38957.359855385097</v>
      </c>
      <c r="AB233" s="1">
        <v>28411.289953402924</v>
      </c>
      <c r="AC233" s="1">
        <f t="shared" si="30"/>
        <v>2227</v>
      </c>
      <c r="AD233" s="1">
        <v>1032.9593294225078</v>
      </c>
      <c r="AE233" s="1">
        <v>-4478.3373856449216</v>
      </c>
      <c r="AF233" s="1">
        <v>18298.067292229334</v>
      </c>
      <c r="AG233" s="1">
        <v>6626.5550687366431</v>
      </c>
      <c r="AH233" s="1">
        <v>2175.1540472760153</v>
      </c>
      <c r="AI233" s="1">
        <v>9196.6668583455084</v>
      </c>
      <c r="AJ233" s="1">
        <v>-36962.233331715703</v>
      </c>
      <c r="AK233" s="1">
        <v>27108.711820812146</v>
      </c>
      <c r="AL233" s="1">
        <f t="shared" si="31"/>
        <v>2227</v>
      </c>
      <c r="AM233" s="1">
        <v>964.06316064292378</v>
      </c>
      <c r="AN233" s="1">
        <v>-4172.1841920699744</v>
      </c>
      <c r="AO233" s="1">
        <v>17027.290111589533</v>
      </c>
      <c r="AP233" s="1">
        <v>6900.5169003701931</v>
      </c>
      <c r="AQ233" s="1">
        <f t="shared" si="32"/>
        <v>9999</v>
      </c>
      <c r="AR233" s="1">
        <v>625.73363862534188</v>
      </c>
      <c r="AS233" s="1">
        <v>2760.290378944414</v>
      </c>
      <c r="AT233" s="1">
        <v>11402.482998198604</v>
      </c>
      <c r="AU233" s="1">
        <v>10542.938410613451</v>
      </c>
      <c r="AV233" s="1">
        <f t="shared" si="33"/>
        <v>9999</v>
      </c>
      <c r="AW233" s="1">
        <v>598.60487599537907</v>
      </c>
      <c r="AX233" s="1">
        <v>2636.90402990146</v>
      </c>
      <c r="AY233" s="1">
        <v>10882.798161533983</v>
      </c>
      <c r="AZ233" s="1">
        <v>10761.817437386686</v>
      </c>
      <c r="BA233" s="1">
        <f t="shared" si="34"/>
        <v>9999</v>
      </c>
    </row>
    <row r="234" spans="1:53" x14ac:dyDescent="0.3">
      <c r="A234">
        <f t="shared" si="35"/>
        <v>2228</v>
      </c>
      <c r="B234" s="1"/>
      <c r="C234" s="1"/>
      <c r="D234" s="1"/>
      <c r="E234" s="1">
        <f>0.8*SUMPRODUCT(economy!B274:D274,economy!K274:M274)/SUM(economy!B274:D274)</f>
        <v>17492.462342574752</v>
      </c>
      <c r="F234" s="1"/>
      <c r="G234" s="1"/>
      <c r="H234" s="1"/>
      <c r="I234" s="1">
        <v>20144.866286675391</v>
      </c>
      <c r="J234" s="1"/>
      <c r="K234" s="1"/>
      <c r="L234" s="1"/>
      <c r="M234" s="1">
        <v>21993.686654555731</v>
      </c>
      <c r="N234" s="1">
        <f t="shared" si="27"/>
        <v>2228</v>
      </c>
      <c r="O234" s="1">
        <v>1257.7448038766856</v>
      </c>
      <c r="P234" s="1">
        <v>7821.9840989764143</v>
      </c>
      <c r="Q234" s="1">
        <v>40399.38617311963</v>
      </c>
      <c r="R234" s="1">
        <v>23965.693715963695</v>
      </c>
      <c r="S234" s="1">
        <f t="shared" si="28"/>
        <v>2228</v>
      </c>
      <c r="T234" s="1">
        <v>1322.4061747019223</v>
      </c>
      <c r="U234" s="1">
        <v>7864.2080057919366</v>
      </c>
      <c r="V234" s="1">
        <v>39728.130364356046</v>
      </c>
      <c r="W234" s="1">
        <v>26064.929406575098</v>
      </c>
      <c r="X234" s="1">
        <f t="shared" si="29"/>
        <v>2228</v>
      </c>
      <c r="Y234" s="1">
        <v>1379.5978638644112</v>
      </c>
      <c r="Z234" s="1">
        <v>7874.5525329573111</v>
      </c>
      <c r="AA234" s="1">
        <v>38938.804050617495</v>
      </c>
      <c r="AB234" s="1">
        <v>28294.852168786463</v>
      </c>
      <c r="AC234" s="1">
        <f t="shared" si="30"/>
        <v>2228</v>
      </c>
      <c r="AD234" s="1">
        <v>1019.7950142458195</v>
      </c>
      <c r="AE234" s="1">
        <v>-4437.6225258591749</v>
      </c>
      <c r="AF234" s="1">
        <v>18343.291916051188</v>
      </c>
      <c r="AG234" s="1">
        <v>6632.2410076150154</v>
      </c>
      <c r="AH234" s="1">
        <v>2207.2037194094182</v>
      </c>
      <c r="AI234" s="1">
        <v>9361.5777203183643</v>
      </c>
      <c r="AJ234" s="1">
        <v>-38050.162199944309</v>
      </c>
      <c r="AK234" s="1">
        <v>27911.617826477835</v>
      </c>
      <c r="AL234" s="1">
        <f t="shared" si="31"/>
        <v>2228</v>
      </c>
      <c r="AM234" s="1">
        <v>955.26981395068435</v>
      </c>
      <c r="AN234" s="1">
        <v>-4148.7387570261326</v>
      </c>
      <c r="AO234" s="1">
        <v>17127.342513552103</v>
      </c>
      <c r="AP234" s="1">
        <v>6932.2804003397632</v>
      </c>
      <c r="AQ234" s="1">
        <f t="shared" si="32"/>
        <v>9999</v>
      </c>
      <c r="AR234" s="1">
        <v>615.27576564078163</v>
      </c>
      <c r="AS234" s="1">
        <v>2724.8813417090232</v>
      </c>
      <c r="AT234" s="1">
        <v>11389.345667127916</v>
      </c>
      <c r="AU234" s="1">
        <v>10517.470700125692</v>
      </c>
      <c r="AV234" s="1">
        <f t="shared" si="33"/>
        <v>9999</v>
      </c>
      <c r="AW234" s="1">
        <v>591.54748783707146</v>
      </c>
      <c r="AX234" s="1">
        <v>2615.3200290431987</v>
      </c>
      <c r="AY234" s="1">
        <v>10919.299881792977</v>
      </c>
      <c r="AZ234" s="1">
        <v>10787.972749516499</v>
      </c>
      <c r="BA234" s="1">
        <f t="shared" si="34"/>
        <v>9999</v>
      </c>
    </row>
    <row r="235" spans="1:53" x14ac:dyDescent="0.3">
      <c r="A235">
        <f t="shared" si="35"/>
        <v>2229</v>
      </c>
      <c r="B235" s="1"/>
      <c r="C235" s="1"/>
      <c r="D235" s="1"/>
      <c r="E235" s="1">
        <f>0.8*SUMPRODUCT(economy!B275:D275,economy!K275:M275)/SUM(economy!B275:D275)</f>
        <v>17389.971823229895</v>
      </c>
      <c r="F235" s="1"/>
      <c r="G235" s="1"/>
      <c r="H235" s="1"/>
      <c r="I235" s="1">
        <v>20014.081221860655</v>
      </c>
      <c r="J235" s="1"/>
      <c r="K235" s="1"/>
      <c r="L235" s="1"/>
      <c r="M235" s="1">
        <v>21864.473003870309</v>
      </c>
      <c r="N235" s="1">
        <f t="shared" si="27"/>
        <v>2229</v>
      </c>
      <c r="O235" s="1">
        <v>1229.2089784787838</v>
      </c>
      <c r="P235" s="1">
        <v>7708.4218197953824</v>
      </c>
      <c r="Q235" s="1">
        <v>40366.476965762602</v>
      </c>
      <c r="R235" s="1">
        <v>23839.2372286789</v>
      </c>
      <c r="S235" s="1">
        <f t="shared" si="28"/>
        <v>2229</v>
      </c>
      <c r="T235" s="1">
        <v>1293.6769204768266</v>
      </c>
      <c r="U235" s="1">
        <v>7752.7411415704719</v>
      </c>
      <c r="V235" s="1">
        <v>39701.808531633658</v>
      </c>
      <c r="W235" s="1">
        <v>25942.564795124261</v>
      </c>
      <c r="X235" s="1">
        <f t="shared" si="29"/>
        <v>2229</v>
      </c>
      <c r="Y235" s="1">
        <v>1350.8542426110364</v>
      </c>
      <c r="Z235" s="1">
        <v>7765.6903821869073</v>
      </c>
      <c r="AA235" s="1">
        <v>38919.407934303912</v>
      </c>
      <c r="AB235" s="1">
        <v>28178.078979755817</v>
      </c>
      <c r="AC235" s="1">
        <f t="shared" si="30"/>
        <v>2229</v>
      </c>
      <c r="AD235" s="1">
        <v>1006.0189126304984</v>
      </c>
      <c r="AE235" s="1">
        <v>-4393.992814868785</v>
      </c>
      <c r="AF235" s="1">
        <v>18375.354781377755</v>
      </c>
      <c r="AG235" s="1">
        <v>6632.8493504981825</v>
      </c>
      <c r="AH235" s="1">
        <v>2238.7754026160733</v>
      </c>
      <c r="AI235" s="1">
        <v>9525.6128771505173</v>
      </c>
      <c r="AJ235" s="1">
        <v>-39155.236402967268</v>
      </c>
      <c r="AK235" s="1">
        <v>28726.347781613218</v>
      </c>
      <c r="AL235" s="1">
        <f t="shared" si="31"/>
        <v>2229</v>
      </c>
      <c r="AM235" s="1">
        <v>945.84876046393902</v>
      </c>
      <c r="AN235" s="1">
        <v>-4122.442527359307</v>
      </c>
      <c r="AO235" s="1">
        <v>17215.939820209445</v>
      </c>
      <c r="AP235" s="1">
        <v>6959.0556828893305</v>
      </c>
      <c r="AQ235" s="1">
        <f t="shared" si="32"/>
        <v>9999</v>
      </c>
      <c r="AR235" s="1">
        <v>604.5007695928058</v>
      </c>
      <c r="AS235" s="1">
        <v>2687.8539118770727</v>
      </c>
      <c r="AT235" s="1">
        <v>11367.846569218915</v>
      </c>
      <c r="AU235" s="1">
        <v>10484.008084867572</v>
      </c>
      <c r="AV235" s="1">
        <f t="shared" si="33"/>
        <v>9999</v>
      </c>
      <c r="AW235" s="1">
        <v>584.08896658428921</v>
      </c>
      <c r="AX235" s="1">
        <v>2591.8693294177674</v>
      </c>
      <c r="AY235" s="1">
        <v>10947.659170776722</v>
      </c>
      <c r="AZ235" s="1">
        <v>10805.690753048093</v>
      </c>
      <c r="BA235" s="1">
        <f t="shared" si="34"/>
        <v>9999</v>
      </c>
    </row>
    <row r="236" spans="1:53" x14ac:dyDescent="0.3">
      <c r="A236">
        <f t="shared" si="35"/>
        <v>2230</v>
      </c>
      <c r="B236" s="1"/>
      <c r="C236" s="1"/>
      <c r="D236" s="1"/>
      <c r="E236" s="1">
        <f>0.8*SUMPRODUCT(economy!B276:D276,economy!K276:M276)/SUM(economy!B276:D276)</f>
        <v>17287.567029270296</v>
      </c>
      <c r="F236" s="1"/>
      <c r="G236" s="1"/>
      <c r="H236" s="1"/>
      <c r="I236" s="1">
        <v>19883.539868770451</v>
      </c>
      <c r="J236" s="1"/>
      <c r="K236" s="1"/>
      <c r="L236" s="1"/>
      <c r="M236" s="1">
        <v>21735.377483939417</v>
      </c>
      <c r="N236" s="1">
        <f t="shared" si="27"/>
        <v>2230</v>
      </c>
      <c r="O236" s="1">
        <v>1201.2579573483381</v>
      </c>
      <c r="P236" s="1">
        <v>7596.313015174489</v>
      </c>
      <c r="Q236" s="1">
        <v>40332.850415497021</v>
      </c>
      <c r="R236" s="1">
        <v>23712.763487215761</v>
      </c>
      <c r="S236" s="1">
        <f t="shared" si="28"/>
        <v>2230</v>
      </c>
      <c r="T236" s="1">
        <v>1265.5137394766041</v>
      </c>
      <c r="U236" s="1">
        <v>7642.6489825800772</v>
      </c>
      <c r="V236" s="1">
        <v>39674.712332536415</v>
      </c>
      <c r="W236" s="1">
        <v>25820.037800374983</v>
      </c>
      <c r="X236" s="1">
        <f t="shared" si="29"/>
        <v>2230</v>
      </c>
      <c r="Y236" s="1">
        <v>1322.6548435002733</v>
      </c>
      <c r="Z236" s="1">
        <v>7658.1184905255186</v>
      </c>
      <c r="AA236" s="1">
        <v>38899.18642214685</v>
      </c>
      <c r="AB236" s="1">
        <v>28060.988911619606</v>
      </c>
      <c r="AC236" s="1">
        <f t="shared" si="30"/>
        <v>2230</v>
      </c>
      <c r="AD236" s="1">
        <v>991.67501510557656</v>
      </c>
      <c r="AE236" s="1">
        <v>-4347.6036299899606</v>
      </c>
      <c r="AF236" s="1">
        <v>18394.441785207553</v>
      </c>
      <c r="AG236" s="1">
        <v>6628.4722845632596</v>
      </c>
      <c r="AH236" s="1">
        <v>2269.8488774727316</v>
      </c>
      <c r="AI236" s="1">
        <v>9688.6748939065346</v>
      </c>
      <c r="AJ236" s="1">
        <v>-40277.294000483322</v>
      </c>
      <c r="AK236" s="1">
        <v>29552.703636505739</v>
      </c>
      <c r="AL236" s="1">
        <f t="shared" si="31"/>
        <v>2230</v>
      </c>
      <c r="AM236" s="1">
        <v>935.83496994450468</v>
      </c>
      <c r="AN236" s="1">
        <v>-4093.4128651568826</v>
      </c>
      <c r="AO236" s="1">
        <v>17293.148098068737</v>
      </c>
      <c r="AP236" s="1">
        <v>6980.8901211425382</v>
      </c>
      <c r="AQ236" s="1">
        <f t="shared" si="32"/>
        <v>9999</v>
      </c>
      <c r="AR236" s="1">
        <v>593.44704762558979</v>
      </c>
      <c r="AS236" s="1">
        <v>2649.3534464744253</v>
      </c>
      <c r="AT236" s="1">
        <v>11338.31083944991</v>
      </c>
      <c r="AU236" s="1">
        <v>10442.893652373461</v>
      </c>
      <c r="AV236" s="1">
        <f t="shared" si="33"/>
        <v>9999</v>
      </c>
      <c r="AW236" s="1">
        <v>576.26071420939525</v>
      </c>
      <c r="AX236" s="1">
        <v>2566.6647120870716</v>
      </c>
      <c r="AY236" s="1">
        <v>10968.055247679744</v>
      </c>
      <c r="AZ236" s="1">
        <v>10815.18295881509</v>
      </c>
      <c r="BA236" s="1">
        <f t="shared" si="34"/>
        <v>9999</v>
      </c>
    </row>
    <row r="237" spans="1:53" x14ac:dyDescent="0.3">
      <c r="A237">
        <f t="shared" si="35"/>
        <v>2231</v>
      </c>
      <c r="B237" s="1"/>
      <c r="C237" s="1"/>
      <c r="D237" s="1"/>
      <c r="E237" s="1">
        <f>0.8*SUMPRODUCT(economy!B277:D277,economy!K277:M277)/SUM(economy!B277:D277)</f>
        <v>17185.258337713967</v>
      </c>
      <c r="F237" s="1"/>
      <c r="G237" s="1"/>
      <c r="H237" s="1"/>
      <c r="I237" s="1">
        <v>19753.253376297864</v>
      </c>
      <c r="J237" s="1"/>
      <c r="K237" s="1"/>
      <c r="L237" s="1"/>
      <c r="M237" s="1">
        <v>21606.413063984899</v>
      </c>
      <c r="N237" s="1">
        <f t="shared" si="27"/>
        <v>2231</v>
      </c>
      <c r="O237" s="1">
        <v>1173.881347616639</v>
      </c>
      <c r="P237" s="1">
        <v>7485.6451559954758</v>
      </c>
      <c r="Q237" s="1">
        <v>40298.520890316802</v>
      </c>
      <c r="R237" s="1">
        <v>23586.287254024519</v>
      </c>
      <c r="S237" s="1">
        <f t="shared" si="28"/>
        <v>2231</v>
      </c>
      <c r="T237" s="1">
        <v>1237.9070511857508</v>
      </c>
      <c r="U237" s="1">
        <v>7533.9209207724753</v>
      </c>
      <c r="V237" s="1">
        <v>39646.856397801967</v>
      </c>
      <c r="W237" s="1">
        <v>25697.364909031781</v>
      </c>
      <c r="X237" s="1">
        <f t="shared" si="29"/>
        <v>2231</v>
      </c>
      <c r="Y237" s="1">
        <v>1294.990923862586</v>
      </c>
      <c r="Z237" s="1">
        <v>7551.8281415897691</v>
      </c>
      <c r="AA237" s="1">
        <v>38878.154187559609</v>
      </c>
      <c r="AB237" s="1">
        <v>27943.600060893241</v>
      </c>
      <c r="AC237" s="1">
        <f t="shared" si="30"/>
        <v>2231</v>
      </c>
      <c r="AD237" s="1">
        <v>976.80680056793483</v>
      </c>
      <c r="AE237" s="1">
        <v>-4298.6107306839131</v>
      </c>
      <c r="AF237" s="1">
        <v>18400.759412617321</v>
      </c>
      <c r="AG237" s="1">
        <v>6619.2095309057231</v>
      </c>
      <c r="AH237" s="1">
        <v>2300.4024987745934</v>
      </c>
      <c r="AI237" s="1">
        <v>9850.659206497221</v>
      </c>
      <c r="AJ237" s="1">
        <v>-41416.128450025913</v>
      </c>
      <c r="AK237" s="1">
        <v>30390.450084080436</v>
      </c>
      <c r="AL237" s="1">
        <f t="shared" si="31"/>
        <v>2231</v>
      </c>
      <c r="AM237" s="1">
        <v>925.26324964241701</v>
      </c>
      <c r="AN237" s="1">
        <v>-4061.7684328459159</v>
      </c>
      <c r="AO237" s="1">
        <v>17359.051231787089</v>
      </c>
      <c r="AP237" s="1">
        <v>6997.8384714562098</v>
      </c>
      <c r="AQ237" s="1">
        <f t="shared" si="32"/>
        <v>9999</v>
      </c>
      <c r="AR237" s="1">
        <v>582.15197837658252</v>
      </c>
      <c r="AS237" s="1">
        <v>2609.523296534916</v>
      </c>
      <c r="AT237" s="1">
        <v>11301.076833055051</v>
      </c>
      <c r="AU237" s="1">
        <v>10394.482096557282</v>
      </c>
      <c r="AV237" s="1">
        <f t="shared" si="33"/>
        <v>9999</v>
      </c>
      <c r="AW237" s="1">
        <v>568.09378407766951</v>
      </c>
      <c r="AX237" s="1">
        <v>2539.8193042421863</v>
      </c>
      <c r="AY237" s="1">
        <v>10980.683576594281</v>
      </c>
      <c r="AZ237" s="1">
        <v>10816.67694723336</v>
      </c>
      <c r="BA237" s="1">
        <f t="shared" si="34"/>
        <v>9999</v>
      </c>
    </row>
    <row r="238" spans="1:53" x14ac:dyDescent="0.3">
      <c r="A238">
        <f t="shared" si="35"/>
        <v>2232</v>
      </c>
      <c r="B238" s="1"/>
      <c r="C238" s="1"/>
      <c r="D238" s="1"/>
      <c r="E238" s="1">
        <f>0.8*SUMPRODUCT(economy!B278:D278,economy!K278:M278)/SUM(economy!B278:D278)</f>
        <v>17083.055798154659</v>
      </c>
      <c r="F238" s="1"/>
      <c r="G238" s="1"/>
      <c r="H238" s="1"/>
      <c r="I238" s="1">
        <v>19623.232491153001</v>
      </c>
      <c r="J238" s="1"/>
      <c r="K238" s="1"/>
      <c r="L238" s="1"/>
      <c r="M238" s="1">
        <v>21477.59229635755</v>
      </c>
      <c r="N238" s="1">
        <f t="shared" si="27"/>
        <v>2232</v>
      </c>
      <c r="O238" s="1">
        <v>1147.0688836533582</v>
      </c>
      <c r="P238" s="1">
        <v>7376.4055920520223</v>
      </c>
      <c r="Q238" s="1">
        <v>40263.502474730449</v>
      </c>
      <c r="R238" s="1">
        <v>23459.822866377868</v>
      </c>
      <c r="S238" s="1">
        <f t="shared" si="28"/>
        <v>2232</v>
      </c>
      <c r="T238" s="1">
        <v>1210.8473796215774</v>
      </c>
      <c r="U238" s="1">
        <v>7426.5461947359981</v>
      </c>
      <c r="V238" s="1">
        <v>39618.255095126195</v>
      </c>
      <c r="W238" s="1">
        <v>25574.562181091591</v>
      </c>
      <c r="X238" s="1">
        <f t="shared" si="29"/>
        <v>2232</v>
      </c>
      <c r="Y238" s="1">
        <v>1267.8538239514266</v>
      </c>
      <c r="Z238" s="1">
        <v>7446.810437894419</v>
      </c>
      <c r="AA238" s="1">
        <v>38856.325664982724</v>
      </c>
      <c r="AB238" s="1">
        <v>27825.93010306776</v>
      </c>
      <c r="AC238" s="1">
        <f t="shared" si="30"/>
        <v>2232</v>
      </c>
      <c r="AD238" s="1">
        <v>961.45716189936184</v>
      </c>
      <c r="AE238" s="1">
        <v>-4247.1699208472692</v>
      </c>
      <c r="AF238" s="1">
        <v>18394.534092877107</v>
      </c>
      <c r="AG238" s="1">
        <v>6605.1680603855357</v>
      </c>
      <c r="AH238" s="1">
        <v>2330.4131739356849</v>
      </c>
      <c r="AI238" s="1">
        <v>10011.453918107443</v>
      </c>
      <c r="AJ238" s="1">
        <v>-42571.485545062009</v>
      </c>
      <c r="AK238" s="1">
        <v>31239.312226159382</v>
      </c>
      <c r="AL238" s="1">
        <f t="shared" si="31"/>
        <v>2232</v>
      </c>
      <c r="AM238" s="1">
        <v>914.16817367743238</v>
      </c>
      <c r="AN238" s="1">
        <v>-4027.6288956525391</v>
      </c>
      <c r="AO238" s="1">
        <v>17413.750464867036</v>
      </c>
      <c r="AP238" s="1">
        <v>7009.9626427974899</v>
      </c>
      <c r="AQ238" s="1">
        <f t="shared" si="32"/>
        <v>9999</v>
      </c>
      <c r="AR238" s="1">
        <v>570.65184212023723</v>
      </c>
      <c r="AS238" s="1">
        <v>2568.5044066426781</v>
      </c>
      <c r="AT238" s="1">
        <v>11256.494676283144</v>
      </c>
      <c r="AU238" s="1">
        <v>10339.138253845913</v>
      </c>
      <c r="AV238" s="1">
        <f t="shared" si="33"/>
        <v>9999</v>
      </c>
      <c r="AW238" s="1">
        <v>559.61878867843961</v>
      </c>
      <c r="AX238" s="1">
        <v>2511.4461760163435</v>
      </c>
      <c r="AY238" s="1">
        <v>10985.754775733218</v>
      </c>
      <c r="AZ238" s="1">
        <v>10810.415182046794</v>
      </c>
      <c r="BA238" s="1">
        <f t="shared" si="34"/>
        <v>9999</v>
      </c>
    </row>
    <row r="239" spans="1:53" x14ac:dyDescent="0.3">
      <c r="A239">
        <f t="shared" si="35"/>
        <v>2233</v>
      </c>
      <c r="B239" s="1"/>
      <c r="C239" s="1"/>
      <c r="D239" s="1"/>
      <c r="E239" s="1">
        <f>0.8*SUMPRODUCT(economy!B279:D279,economy!K279:M279)/SUM(economy!B279:D279)</f>
        <v>16980.969141454512</v>
      </c>
      <c r="F239" s="1"/>
      <c r="G239" s="1"/>
      <c r="H239" s="1"/>
      <c r="I239" s="1">
        <v>19493.487569952045</v>
      </c>
      <c r="J239" s="1"/>
      <c r="K239" s="1"/>
      <c r="L239" s="1"/>
      <c r="M239" s="1">
        <v>21348.927327737907</v>
      </c>
      <c r="N239" s="1">
        <f t="shared" si="27"/>
        <v>2233</v>
      </c>
      <c r="O239" s="1">
        <v>1120.810428138368</v>
      </c>
      <c r="P239" s="1">
        <v>7268.5815636968373</v>
      </c>
      <c r="Q239" s="1">
        <v>40227.808975408137</v>
      </c>
      <c r="R239" s="1">
        <v>23333.384246555626</v>
      </c>
      <c r="S239" s="1">
        <f t="shared" si="28"/>
        <v>2233</v>
      </c>
      <c r="T239" s="1">
        <v>1184.3253548039784</v>
      </c>
      <c r="U239" s="1">
        <v>7320.5139012857053</v>
      </c>
      <c r="V239" s="1">
        <v>39588.922533650613</v>
      </c>
      <c r="W239" s="1">
        <v>25451.64525888276</v>
      </c>
      <c r="X239" s="1">
        <f t="shared" si="29"/>
        <v>2233</v>
      </c>
      <c r="Y239" s="1">
        <v>1241.2349687383721</v>
      </c>
      <c r="Z239" s="1">
        <v>7343.0563122217154</v>
      </c>
      <c r="AA239" s="1">
        <v>38833.71505324453</v>
      </c>
      <c r="AB239" s="1">
        <v>27707.996300379386</v>
      </c>
      <c r="AC239" s="1">
        <f t="shared" si="30"/>
        <v>2233</v>
      </c>
      <c r="AD239" s="1">
        <v>945.66833665604668</v>
      </c>
      <c r="AE239" s="1">
        <v>-4193.4367252706643</v>
      </c>
      <c r="AF239" s="1">
        <v>18376.011536963371</v>
      </c>
      <c r="AG239" s="1">
        <v>6586.4618038173176</v>
      </c>
      <c r="AH239" s="1">
        <v>2359.8563485878326</v>
      </c>
      <c r="AI239" s="1">
        <v>10170.939621754802</v>
      </c>
      <c r="AJ239" s="1">
        <v>-43743.060326226187</v>
      </c>
      <c r="AK239" s="1">
        <v>32098.973239846142</v>
      </c>
      <c r="AL239" s="1">
        <f t="shared" si="31"/>
        <v>2233</v>
      </c>
      <c r="AM239" s="1">
        <v>902.58401722833901</v>
      </c>
      <c r="AN239" s="1">
        <v>-3991.1146374840873</v>
      </c>
      <c r="AO239" s="1">
        <v>17457.363933176563</v>
      </c>
      <c r="AP239" s="1">
        <v>7017.3314650669026</v>
      </c>
      <c r="AQ239" s="1">
        <f t="shared" si="32"/>
        <v>9999</v>
      </c>
      <c r="AR239" s="1">
        <v>558.98174953186651</v>
      </c>
      <c r="AS239" s="1">
        <v>2526.4349430950515</v>
      </c>
      <c r="AT239" s="1">
        <v>11204.924821583183</v>
      </c>
      <c r="AU239" s="1">
        <v>10277.23564793398</v>
      </c>
      <c r="AV239" s="1">
        <f t="shared" si="33"/>
        <v>9999</v>
      </c>
      <c r="AW239" s="1">
        <v>550.8658148162416</v>
      </c>
      <c r="AX239" s="1">
        <v>2481.6579600237824</v>
      </c>
      <c r="AY239" s="1">
        <v>10983.493520663415</v>
      </c>
      <c r="AZ239" s="1">
        <v>10796.653821634078</v>
      </c>
      <c r="BA239" s="1">
        <f t="shared" si="34"/>
        <v>9999</v>
      </c>
    </row>
    <row r="240" spans="1:53" x14ac:dyDescent="0.3">
      <c r="A240">
        <f t="shared" si="35"/>
        <v>2234</v>
      </c>
      <c r="B240" s="1"/>
      <c r="C240" s="1"/>
      <c r="D240" s="1"/>
      <c r="E240" s="1">
        <f>0.8*SUMPRODUCT(economy!B280:D280,economy!K280:M280)/SUM(economy!B280:D280)</f>
        <v>16879.007788321745</v>
      </c>
      <c r="F240" s="1"/>
      <c r="G240" s="1"/>
      <c r="H240" s="1"/>
      <c r="I240" s="1">
        <v>19364.028591107624</v>
      </c>
      <c r="J240" s="1"/>
      <c r="K240" s="1"/>
      <c r="L240" s="1"/>
      <c r="M240" s="1">
        <v>21220.429910185485</v>
      </c>
      <c r="N240" s="1">
        <f t="shared" si="27"/>
        <v>2234</v>
      </c>
      <c r="O240" s="1">
        <v>1095.0959729731846</v>
      </c>
      <c r="P240" s="1">
        <v>7162.1602130400361</v>
      </c>
      <c r="Q240" s="1">
        <v>40191.453926810362</v>
      </c>
      <c r="R240" s="1">
        <v>23206.984911926542</v>
      </c>
      <c r="S240" s="1">
        <f t="shared" si="28"/>
        <v>2234</v>
      </c>
      <c r="T240" s="1">
        <v>1158.3317140685356</v>
      </c>
      <c r="U240" s="1">
        <v>7215.8130066424419</v>
      </c>
      <c r="V240" s="1">
        <v>39558.872568461949</v>
      </c>
      <c r="W240" s="1">
        <v>25328.629376049656</v>
      </c>
      <c r="X240" s="1">
        <f t="shared" si="29"/>
        <v>2234</v>
      </c>
      <c r="Y240" s="1">
        <v>1215.1258695576305</v>
      </c>
      <c r="Z240" s="1">
        <v>7240.5565386198787</v>
      </c>
      <c r="AA240" s="1">
        <v>38810.336318961359</v>
      </c>
      <c r="AB240" s="1">
        <v>27589.815509571687</v>
      </c>
      <c r="AC240" s="1">
        <f t="shared" si="30"/>
        <v>2234</v>
      </c>
      <c r="AD240" s="1">
        <v>929.4818425452462</v>
      </c>
      <c r="AE240" s="1">
        <v>-4137.5660796180737</v>
      </c>
      <c r="AF240" s="1">
        <v>18345.456055045855</v>
      </c>
      <c r="AG240" s="1">
        <v>6563.2113558180399</v>
      </c>
      <c r="AH240" s="1">
        <v>2388.7059999408571</v>
      </c>
      <c r="AI240" s="1">
        <v>10328.989252001076</v>
      </c>
      <c r="AJ240" s="1">
        <v>-44930.493982525608</v>
      </c>
      <c r="AK240" s="1">
        <v>32969.072059579325</v>
      </c>
      <c r="AL240" s="1">
        <f t="shared" si="31"/>
        <v>2234</v>
      </c>
      <c r="AM240" s="1">
        <v>890.54469528025027</v>
      </c>
      <c r="AN240" s="1">
        <v>-3952.3464897050385</v>
      </c>
      <c r="AO240" s="1">
        <v>17490.026190684042</v>
      </c>
      <c r="AP240" s="1">
        <v>7020.0204559333561</v>
      </c>
      <c r="AQ240" s="1">
        <f t="shared" si="32"/>
        <v>9999</v>
      </c>
      <c r="AR240" s="1">
        <v>547.17557876498711</v>
      </c>
      <c r="AS240" s="1">
        <v>2483.4499502713275</v>
      </c>
      <c r="AT240" s="1">
        <v>11146.736610351061</v>
      </c>
      <c r="AU240" s="1">
        <v>10209.155046364205</v>
      </c>
      <c r="AV240" s="1">
        <f t="shared" si="33"/>
        <v>9999</v>
      </c>
      <c r="AW240" s="1">
        <v>541.86434602244105</v>
      </c>
      <c r="AX240" s="1">
        <v>2450.5664933837011</v>
      </c>
      <c r="AY240" s="1">
        <v>10974.137443856067</v>
      </c>
      <c r="AZ240" s="1">
        <v>10775.66153016623</v>
      </c>
      <c r="BA240" s="1">
        <f t="shared" si="34"/>
        <v>9999</v>
      </c>
    </row>
    <row r="241" spans="1:53" x14ac:dyDescent="0.3">
      <c r="A241">
        <f t="shared" si="35"/>
        <v>2235</v>
      </c>
      <c r="B241" s="1"/>
      <c r="C241" s="1"/>
      <c r="D241" s="1"/>
      <c r="E241" s="1">
        <f>0.8*SUMPRODUCT(economy!B281:D281,economy!K281:M281)/SUM(economy!B281:D281)</f>
        <v>16777.180857768442</v>
      </c>
      <c r="F241" s="1"/>
      <c r="G241" s="1"/>
      <c r="H241" s="1"/>
      <c r="I241" s="1">
        <v>19234.865166515105</v>
      </c>
      <c r="J241" s="1"/>
      <c r="K241" s="1"/>
      <c r="L241" s="1"/>
      <c r="M241" s="1">
        <v>21092.111412030637</v>
      </c>
      <c r="N241" s="1">
        <f t="shared" si="27"/>
        <v>2235</v>
      </c>
      <c r="O241" s="1">
        <v>1069.9156400395466</v>
      </c>
      <c r="P241" s="1">
        <v>7057.1285947102651</v>
      </c>
      <c r="Q241" s="1">
        <v>40154.450596790128</v>
      </c>
      <c r="R241" s="1">
        <v>23080.637984919842</v>
      </c>
      <c r="S241" s="1">
        <f t="shared" si="28"/>
        <v>2235</v>
      </c>
      <c r="T241" s="1">
        <v>1132.8573032297168</v>
      </c>
      <c r="U241" s="1">
        <v>7112.4323572103049</v>
      </c>
      <c r="V241" s="1">
        <v>39528.118805097896</v>
      </c>
      <c r="W241" s="1">
        <v>25205.529366474108</v>
      </c>
      <c r="X241" s="1">
        <f t="shared" si="29"/>
        <v>2235</v>
      </c>
      <c r="Y241" s="1">
        <v>1189.5181256059236</v>
      </c>
      <c r="Z241" s="1">
        <v>7139.3017430383079</v>
      </c>
      <c r="AA241" s="1">
        <v>38786.203199970245</v>
      </c>
      <c r="AB241" s="1">
        <v>27471.404189641125</v>
      </c>
      <c r="AC241" s="1">
        <f t="shared" si="30"/>
        <v>2235</v>
      </c>
      <c r="AD241" s="1">
        <v>912.93841742351594</v>
      </c>
      <c r="AE241" s="1">
        <v>-4079.7120333255821</v>
      </c>
      <c r="AF241" s="1">
        <v>18303.149852570976</v>
      </c>
      <c r="AG241" s="1">
        <v>6535.5436716665927</v>
      </c>
      <c r="AH241" s="1">
        <v>2416.9346385181102</v>
      </c>
      <c r="AI241" s="1">
        <v>10485.467969121491</v>
      </c>
      <c r="AJ241" s="1">
        <v>-46133.370762010585</v>
      </c>
      <c r="AK241" s="1">
        <v>33849.201092615702</v>
      </c>
      <c r="AL241" s="1">
        <f t="shared" si="31"/>
        <v>2235</v>
      </c>
      <c r="AM241" s="1">
        <v>878.08370568758176</v>
      </c>
      <c r="AN241" s="1">
        <v>-3911.4454722788337</v>
      </c>
      <c r="AO241" s="1">
        <v>17511.887726707348</v>
      </c>
      <c r="AP241" s="1">
        <v>7018.1115857210425</v>
      </c>
      <c r="AQ241" s="1">
        <f t="shared" si="32"/>
        <v>9999</v>
      </c>
      <c r="AR241" s="1">
        <v>535.26592054382354</v>
      </c>
      <c r="AS241" s="1">
        <v>2439.6810347915784</v>
      </c>
      <c r="AT241" s="1">
        <v>11082.30684650253</v>
      </c>
      <c r="AU241" s="1">
        <v>10135.283032289843</v>
      </c>
      <c r="AV241" s="1">
        <f t="shared" si="33"/>
        <v>9999</v>
      </c>
      <c r="AW241" s="1">
        <v>532.6431919453679</v>
      </c>
      <c r="AX241" s="1">
        <v>2418.2824819502503</v>
      </c>
      <c r="AY241" s="1">
        <v>10957.936032816155</v>
      </c>
      <c r="AZ241" s="1">
        <v>10747.718290890882</v>
      </c>
      <c r="BA241" s="1">
        <f t="shared" si="34"/>
        <v>9999</v>
      </c>
    </row>
    <row r="242" spans="1:53" x14ac:dyDescent="0.3">
      <c r="A242">
        <f t="shared" si="35"/>
        <v>2236</v>
      </c>
      <c r="B242" s="1"/>
      <c r="C242" s="1"/>
      <c r="D242" s="1"/>
      <c r="E242" s="1">
        <f>0.8*SUMPRODUCT(economy!B282:D282,economy!K282:M282)/SUM(economy!B282:D282)</f>
        <v>16675.497175444827</v>
      </c>
      <c r="F242" s="1"/>
      <c r="G242" s="1"/>
      <c r="H242" s="1"/>
      <c r="I242" s="1">
        <v>19106.006553032126</v>
      </c>
      <c r="J242" s="1"/>
      <c r="K242" s="1"/>
      <c r="L242" s="1"/>
      <c r="M242" s="1">
        <v>20963.982828604156</v>
      </c>
      <c r="N242" s="1">
        <f t="shared" si="27"/>
        <v>2236</v>
      </c>
      <c r="O242" s="1">
        <v>1045.2596818123593</v>
      </c>
      <c r="P242" s="1">
        <v>6953.4736861898064</v>
      </c>
      <c r="Q242" s="1">
        <v>40116.811992163559</v>
      </c>
      <c r="R242" s="1">
        <v>22954.356202880754</v>
      </c>
      <c r="S242" s="1">
        <f t="shared" si="28"/>
        <v>2236</v>
      </c>
      <c r="T242" s="1">
        <v>1107.8930776006666</v>
      </c>
      <c r="U242" s="1">
        <v>7010.3606899617325</v>
      </c>
      <c r="V242" s="1">
        <v>39496.674604051819</v>
      </c>
      <c r="W242" s="1">
        <v>25082.359673127667</v>
      </c>
      <c r="X242" s="1">
        <f t="shared" si="29"/>
        <v>2236</v>
      </c>
      <c r="Y242" s="1">
        <v>1164.4034253034936</v>
      </c>
      <c r="Z242" s="1">
        <v>7039.2824136067566</v>
      </c>
      <c r="AA242" s="1">
        <v>38761.329208788222</v>
      </c>
      <c r="AB242" s="1">
        <v>27352.778409558647</v>
      </c>
      <c r="AC242" s="1">
        <f t="shared" si="30"/>
        <v>2236</v>
      </c>
      <c r="AD242" s="1">
        <v>896.07796357117695</v>
      </c>
      <c r="AE242" s="1">
        <v>-4020.0274648695822</v>
      </c>
      <c r="AF242" s="1">
        <v>18249.392303648896</v>
      </c>
      <c r="AG242" s="1">
        <v>6503.5917565858717</v>
      </c>
      <c r="AH242" s="1">
        <v>2444.5133189300814</v>
      </c>
      <c r="AI242" s="1">
        <v>10640.233079315492</v>
      </c>
      <c r="AJ242" s="1">
        <v>-47351.214914256881</v>
      </c>
      <c r="AK242" s="1">
        <v>34738.903988058686</v>
      </c>
      <c r="AL242" s="1">
        <f t="shared" si="31"/>
        <v>2236</v>
      </c>
      <c r="AM242" s="1">
        <v>865.23407631925636</v>
      </c>
      <c r="AN242" s="1">
        <v>-3868.5325467546759</v>
      </c>
      <c r="AO242" s="1">
        <v>17523.114473909827</v>
      </c>
      <c r="AP242" s="1">
        <v>7011.6930398735121</v>
      </c>
      <c r="AQ242" s="1">
        <f t="shared" si="32"/>
        <v>9999</v>
      </c>
      <c r="AR242" s="1">
        <v>523.28403098051399</v>
      </c>
      <c r="AS242" s="1">
        <v>2395.2560770487325</v>
      </c>
      <c r="AT242" s="1">
        <v>11012.01838427176</v>
      </c>
      <c r="AU242" s="1">
        <v>10056.010594921179</v>
      </c>
      <c r="AV242" s="1">
        <f t="shared" si="33"/>
        <v>9999</v>
      </c>
      <c r="AW242" s="1">
        <v>523.23042447654268</v>
      </c>
      <c r="AX242" s="1">
        <v>2384.9151864389364</v>
      </c>
      <c r="AY242" s="1">
        <v>10935.149529032142</v>
      </c>
      <c r="AZ242" s="1">
        <v>10713.114223830704</v>
      </c>
      <c r="BA242" s="1">
        <f t="shared" si="34"/>
        <v>9999</v>
      </c>
    </row>
    <row r="243" spans="1:53" x14ac:dyDescent="0.3">
      <c r="A243">
        <f t="shared" si="35"/>
        <v>2237</v>
      </c>
      <c r="B243" s="1"/>
      <c r="C243" s="1"/>
      <c r="D243" s="1"/>
      <c r="E243" s="1">
        <f>0.8*SUMPRODUCT(economy!B283:D283,economy!K283:M283)/SUM(economy!B283:D283)</f>
        <v>16573.965281846278</v>
      </c>
      <c r="F243" s="1"/>
      <c r="G243" s="1"/>
      <c r="H243" s="1"/>
      <c r="I243" s="1">
        <v>18977.461663747443</v>
      </c>
      <c r="J243" s="1"/>
      <c r="K243" s="1"/>
      <c r="L243" s="1"/>
      <c r="M243" s="1">
        <v>20836.054792799856</v>
      </c>
      <c r="N243" s="1">
        <f t="shared" si="27"/>
        <v>2237</v>
      </c>
      <c r="O243" s="1">
        <v>1021.1184818340798</v>
      </c>
      <c r="P243" s="1">
        <v>6851.1823977348722</v>
      </c>
      <c r="Q243" s="1">
        <v>40078.550864244091</v>
      </c>
      <c r="R243" s="1">
        <v>22828.15192780424</v>
      </c>
      <c r="S243" s="1">
        <f t="shared" si="28"/>
        <v>2237</v>
      </c>
      <c r="T243" s="1">
        <v>1083.4301028760242</v>
      </c>
      <c r="U243" s="1">
        <v>6909.5866424394681</v>
      </c>
      <c r="V243" s="1">
        <v>39464.553085273139</v>
      </c>
      <c r="W243" s="1">
        <v>24959.134356846891</v>
      </c>
      <c r="X243" s="1">
        <f t="shared" si="29"/>
        <v>2237</v>
      </c>
      <c r="Y243" s="1">
        <v>1139.7735475219438</v>
      </c>
      <c r="Z243" s="1">
        <v>6940.4889105659577</v>
      </c>
      <c r="AA243" s="1">
        <v>38735.727636093783</v>
      </c>
      <c r="AB243" s="1">
        <v>27233.953855959593</v>
      </c>
      <c r="AC243" s="1">
        <f t="shared" si="30"/>
        <v>2237</v>
      </c>
      <c r="AD243" s="1">
        <v>878.93949601852341</v>
      </c>
      <c r="AE243" s="1">
        <v>-3958.6638089104476</v>
      </c>
      <c r="AF243" s="1">
        <v>18184.499200571649</v>
      </c>
      <c r="AG243" s="1">
        <v>6467.4943469256241</v>
      </c>
      <c r="AH243" s="1">
        <v>2471.4116603940133</v>
      </c>
      <c r="AI243" s="1">
        <v>10793.133994814531</v>
      </c>
      <c r="AJ243" s="1">
        <v>-48583.487690038979</v>
      </c>
      <c r="AK243" s="1">
        <v>35637.673482025893</v>
      </c>
      <c r="AL243" s="1">
        <f t="shared" si="31"/>
        <v>2237</v>
      </c>
      <c r="AM243" s="1">
        <v>852.02831606282894</v>
      </c>
      <c r="AN243" s="1">
        <v>-3823.7283805921065</v>
      </c>
      <c r="AO243" s="1">
        <v>17523.887306233522</v>
      </c>
      <c r="AP243" s="1">
        <v>7000.858978515651</v>
      </c>
      <c r="AQ243" s="1">
        <f t="shared" si="32"/>
        <v>9999</v>
      </c>
      <c r="AR243" s="1">
        <v>511.25979183364927</v>
      </c>
      <c r="AS243" s="1">
        <v>2350.2989696935388</v>
      </c>
      <c r="AT243" s="1">
        <v>10936.258733762468</v>
      </c>
      <c r="AU243" s="1">
        <v>9971.7317422918859</v>
      </c>
      <c r="AV243" s="1">
        <f t="shared" si="33"/>
        <v>9999</v>
      </c>
      <c r="AW243" s="1">
        <v>513.65332037189455</v>
      </c>
      <c r="AX243" s="1">
        <v>2350.5721301166391</v>
      </c>
      <c r="AY243" s="1">
        <v>10906.04782998687</v>
      </c>
      <c r="AZ243" s="1">
        <v>10672.148410210117</v>
      </c>
      <c r="BA243" s="1">
        <f t="shared" si="34"/>
        <v>9999</v>
      </c>
    </row>
    <row r="244" spans="1:53" x14ac:dyDescent="0.3">
      <c r="A244">
        <f t="shared" si="35"/>
        <v>2238</v>
      </c>
      <c r="B244" s="1"/>
      <c r="C244" s="1"/>
      <c r="D244" s="1"/>
      <c r="E244" s="1">
        <f>0.8*SUMPRODUCT(economy!B284:D284,economy!K284:M284)/SUM(economy!B284:D284)</f>
        <v>16472.593440389683</v>
      </c>
      <c r="F244" s="1"/>
      <c r="G244" s="1"/>
      <c r="H244" s="1"/>
      <c r="I244" s="1">
        <v>18849.239079036932</v>
      </c>
      <c r="J244" s="1"/>
      <c r="K244" s="1"/>
      <c r="L244" s="1"/>
      <c r="M244" s="1">
        <v>20708.337585466474</v>
      </c>
      <c r="N244" s="1">
        <f t="shared" si="27"/>
        <v>2238</v>
      </c>
      <c r="O244" s="1">
        <v>997.482555057387</v>
      </c>
      <c r="P244" s="1">
        <v>6750.2415818923291</v>
      </c>
      <c r="Q244" s="1">
        <v>40039.67971433339</v>
      </c>
      <c r="R244" s="1">
        <v>22702.037155941463</v>
      </c>
      <c r="S244" s="1">
        <f t="shared" si="28"/>
        <v>2238</v>
      </c>
      <c r="T244" s="1">
        <v>1059.459555883913</v>
      </c>
      <c r="U244" s="1">
        <v>6810.0987623847896</v>
      </c>
      <c r="V244" s="1">
        <v>39431.767132655412</v>
      </c>
      <c r="W244" s="1">
        <v>24835.867105026424</v>
      </c>
      <c r="X244" s="1">
        <f t="shared" si="29"/>
        <v>2238</v>
      </c>
      <c r="Y244" s="1">
        <v>1115.620362684434</v>
      </c>
      <c r="Z244" s="1">
        <v>6842.9114758572168</v>
      </c>
      <c r="AA244" s="1">
        <v>38709.41155422321</v>
      </c>
      <c r="AB244" s="1">
        <v>27114.945840794757</v>
      </c>
      <c r="AC244" s="1">
        <f t="shared" si="30"/>
        <v>2238</v>
      </c>
      <c r="AD244" s="1">
        <v>861.56109472007893</v>
      </c>
      <c r="AE244" s="1">
        <v>-3895.7707948771354</v>
      </c>
      <c r="AF244" s="1">
        <v>18108.801978439631</v>
      </c>
      <c r="AG244" s="1">
        <v>6427.3955828050757</v>
      </c>
      <c r="AH244" s="1">
        <v>2497.5978777478358</v>
      </c>
      <c r="AI244" s="1">
        <v>10944.012238002455</v>
      </c>
      <c r="AJ244" s="1">
        <v>-49829.58442676573</v>
      </c>
      <c r="AK244" s="1">
        <v>36544.949344138207</v>
      </c>
      <c r="AL244" s="1">
        <f t="shared" si="31"/>
        <v>2238</v>
      </c>
      <c r="AM244" s="1">
        <v>838.49836947526421</v>
      </c>
      <c r="AN244" s="1">
        <v>-3777.1531223353545</v>
      </c>
      <c r="AO244" s="1">
        <v>17514.401525940124</v>
      </c>
      <c r="AP244" s="1">
        <v>6985.709292640262</v>
      </c>
      <c r="AQ244" s="1">
        <f t="shared" si="32"/>
        <v>9999</v>
      </c>
      <c r="AR244" s="1">
        <v>499.22167793085174</v>
      </c>
      <c r="AS244" s="1">
        <v>2304.9293826456292</v>
      </c>
      <c r="AT244" s="1">
        <v>10855.418687893256</v>
      </c>
      <c r="AU244" s="1">
        <v>9882.8421400952229</v>
      </c>
      <c r="AV244" s="1">
        <f t="shared" si="33"/>
        <v>9999</v>
      </c>
      <c r="AW244" s="1">
        <v>503.93831012926142</v>
      </c>
      <c r="AX244" s="1">
        <v>2315.3588277046138</v>
      </c>
      <c r="AY244" s="1">
        <v>10870.909396485367</v>
      </c>
      <c r="AZ244" s="1">
        <v>10625.127725965916</v>
      </c>
      <c r="BA244" s="1">
        <f t="shared" si="34"/>
        <v>9999</v>
      </c>
    </row>
    <row r="245" spans="1:53" x14ac:dyDescent="0.3">
      <c r="A245">
        <f t="shared" si="35"/>
        <v>2239</v>
      </c>
      <c r="B245" s="1"/>
      <c r="C245" s="1"/>
      <c r="D245" s="1"/>
      <c r="E245" s="1">
        <f>0.8*SUMPRODUCT(economy!B285:D285,economy!K285:M285)/SUM(economy!B285:D285)</f>
        <v>16371.38964535647</v>
      </c>
      <c r="F245" s="1"/>
      <c r="G245" s="1"/>
      <c r="H245" s="1"/>
      <c r="I245" s="1">
        <v>18721.3470574038</v>
      </c>
      <c r="J245" s="1"/>
      <c r="K245" s="1"/>
      <c r="L245" s="1"/>
      <c r="M245" s="1">
        <v>20580.841145624625</v>
      </c>
      <c r="N245" s="1">
        <f t="shared" si="27"/>
        <v>2239</v>
      </c>
      <c r="O245" s="1">
        <v>974.34254806272406</v>
      </c>
      <c r="P245" s="1">
        <v>6650.6380426238402</v>
      </c>
      <c r="Q245" s="1">
        <v>40000.210799167195</v>
      </c>
      <c r="R245" s="1">
        <v>22576.023527274399</v>
      </c>
      <c r="S245" s="1">
        <f t="shared" si="28"/>
        <v>2239</v>
      </c>
      <c r="T245" s="1">
        <v>1035.9727252131599</v>
      </c>
      <c r="U245" s="1">
        <v>6711.8855170012184</v>
      </c>
      <c r="V245" s="1">
        <v>39398.329398509712</v>
      </c>
      <c r="W245" s="1">
        <v>24712.571240222951</v>
      </c>
      <c r="X245" s="1">
        <f t="shared" si="29"/>
        <v>2239</v>
      </c>
      <c r="Y245" s="1">
        <v>1091.9358337435913</v>
      </c>
      <c r="Z245" s="1">
        <v>6746.5402423784781</v>
      </c>
      <c r="AA245" s="1">
        <v>38682.393820679419</v>
      </c>
      <c r="AB245" s="1">
        <v>26995.769308936109</v>
      </c>
      <c r="AC245" s="1">
        <f t="shared" si="30"/>
        <v>2239</v>
      </c>
      <c r="AD245" s="1">
        <v>843.97986039384352</v>
      </c>
      <c r="AE245" s="1">
        <v>-3831.4961966193032</v>
      </c>
      <c r="AF245" s="1">
        <v>18022.646914058387</v>
      </c>
      <c r="AG245" s="1">
        <v>6383.4446718670761</v>
      </c>
      <c r="AH245" s="1">
        <v>2523.0388237414541</v>
      </c>
      <c r="AI245" s="1">
        <v>11092.701493906909</v>
      </c>
      <c r="AJ245" s="1">
        <v>-51088.831751603757</v>
      </c>
      <c r="AK245" s="1">
        <v>37460.11645318997</v>
      </c>
      <c r="AL245" s="1">
        <f t="shared" si="31"/>
        <v>2239</v>
      </c>
      <c r="AM245" s="1">
        <v>824.67557487981048</v>
      </c>
      <c r="AN245" s="1">
        <v>-3728.9261871725462</v>
      </c>
      <c r="AO245" s="1">
        <v>17494.866338933833</v>
      </c>
      <c r="AP245" s="1">
        <v>6966.3493564628425</v>
      </c>
      <c r="AQ245" s="1">
        <f t="shared" si="32"/>
        <v>9999</v>
      </c>
      <c r="AR245" s="1">
        <v>487.19673148289149</v>
      </c>
      <c r="AS245" s="1">
        <v>2259.2625541931538</v>
      </c>
      <c r="AT245" s="1">
        <v>10769.890974478789</v>
      </c>
      <c r="AU245" s="1">
        <v>9789.7377804298867</v>
      </c>
      <c r="AV245" s="1">
        <f t="shared" si="33"/>
        <v>9999</v>
      </c>
      <c r="AW245" s="1">
        <v>494.11093288678558</v>
      </c>
      <c r="AX245" s="1">
        <v>2279.3785351298779</v>
      </c>
      <c r="AY245" s="1">
        <v>10830.02016758376</v>
      </c>
      <c r="AZ245" s="1">
        <v>10572.365686744064</v>
      </c>
      <c r="BA245" s="1">
        <f t="shared" si="34"/>
        <v>9999</v>
      </c>
    </row>
    <row r="246" spans="1:53" x14ac:dyDescent="0.3">
      <c r="A246">
        <f t="shared" si="35"/>
        <v>2240</v>
      </c>
      <c r="B246" s="1"/>
      <c r="C246" s="1"/>
      <c r="D246" s="1"/>
      <c r="E246" s="1">
        <f>0.8*SUMPRODUCT(economy!B286:D286,economy!K286:M286)/SUM(economy!B286:D286)</f>
        <v>16270.361629699577</v>
      </c>
      <c r="F246" s="1"/>
      <c r="G246" s="1"/>
      <c r="H246" s="1"/>
      <c r="I246" s="1">
        <v>18593.793546102064</v>
      </c>
      <c r="J246" s="1"/>
      <c r="K246" s="1"/>
      <c r="L246" s="1"/>
      <c r="M246" s="1">
        <v>20453.575080506336</v>
      </c>
      <c r="N246" s="1">
        <f t="shared" si="27"/>
        <v>2240</v>
      </c>
      <c r="O246" s="1">
        <v>951.68923915717266</v>
      </c>
      <c r="P246" s="1">
        <v>6552.358544048433</v>
      </c>
      <c r="Q246" s="1">
        <v>39960.156136308717</v>
      </c>
      <c r="R246" s="1">
        <v>22450.122334854183</v>
      </c>
      <c r="S246" s="1">
        <f t="shared" si="28"/>
        <v>2240</v>
      </c>
      <c r="T246" s="1">
        <v>1012.9610117215566</v>
      </c>
      <c r="U246" s="1">
        <v>6614.9353018629072</v>
      </c>
      <c r="V246" s="1">
        <v>39364.252308016818</v>
      </c>
      <c r="W246" s="1">
        <v>24589.259728665929</v>
      </c>
      <c r="X246" s="1">
        <f t="shared" si="29"/>
        <v>2240</v>
      </c>
      <c r="Y246" s="1">
        <v>1068.7120170424248</v>
      </c>
      <c r="Z246" s="1">
        <v>6651.365242914364</v>
      </c>
      <c r="AA246" s="1">
        <v>38654.687081645796</v>
      </c>
      <c r="AB246" s="1">
        <v>26876.438845731034</v>
      </c>
      <c r="AC246" s="1">
        <f t="shared" si="30"/>
        <v>2240</v>
      </c>
      <c r="AD246" s="1">
        <v>826.23187386287054</v>
      </c>
      <c r="AE246" s="1">
        <v>-3765.9855928164752</v>
      </c>
      <c r="AF246" s="1">
        <v>17926.394298477033</v>
      </c>
      <c r="AG246" s="1">
        <v>6335.7955438976742</v>
      </c>
      <c r="AH246" s="1">
        <v>2547.7000434160336</v>
      </c>
      <c r="AI246" s="1">
        <v>11239.027715638727</v>
      </c>
      <c r="AJ246" s="1">
        <v>-52360.48493767457</v>
      </c>
      <c r="AK246" s="1">
        <v>38382.503032601162</v>
      </c>
      <c r="AL246" s="1">
        <f t="shared" si="31"/>
        <v>2240</v>
      </c>
      <c r="AM246" s="1">
        <v>810.59062572087566</v>
      </c>
      <c r="AN246" s="1">
        <v>-3679.1660524429885</v>
      </c>
      <c r="AO246" s="1">
        <v>17465.504317566229</v>
      </c>
      <c r="AP246" s="1">
        <v>6942.8897755140142</v>
      </c>
      <c r="AQ246" s="1">
        <f t="shared" si="32"/>
        <v>9999</v>
      </c>
      <c r="AR246" s="1">
        <v>475.21054302032826</v>
      </c>
      <c r="AS246" s="1">
        <v>2213.4091077276271</v>
      </c>
      <c r="AT246" s="1">
        <v>10680.068937260172</v>
      </c>
      <c r="AU246" s="1">
        <v>9692.8136843564498</v>
      </c>
      <c r="AV246" s="1">
        <f t="shared" si="33"/>
        <v>9999</v>
      </c>
      <c r="AW246" s="1">
        <v>484.19579711050102</v>
      </c>
      <c r="AX246" s="1">
        <v>2242.7320197487998</v>
      </c>
      <c r="AY246" s="1">
        <v>10783.672485435442</v>
      </c>
      <c r="AZ246" s="1">
        <v>10514.181306839297</v>
      </c>
      <c r="BA246" s="1">
        <f t="shared" si="34"/>
        <v>9999</v>
      </c>
    </row>
    <row r="247" spans="1:53" x14ac:dyDescent="0.3">
      <c r="A247">
        <f t="shared" si="35"/>
        <v>2241</v>
      </c>
      <c r="B247" s="1"/>
      <c r="C247" s="1"/>
      <c r="D247" s="1"/>
      <c r="E247" s="1">
        <f>0.8*SUMPRODUCT(economy!B287:D287,economy!K287:M287)/SUM(economy!B287:D287)</f>
        <v>16169.516872712336</v>
      </c>
      <c r="F247" s="1"/>
      <c r="G247" s="1"/>
      <c r="H247" s="1"/>
      <c r="I247" s="1">
        <v>18466.586191541071</v>
      </c>
      <c r="J247" s="1"/>
      <c r="K247" s="1"/>
      <c r="L247" s="1"/>
      <c r="M247" s="1">
        <v>20326.548675413916</v>
      </c>
      <c r="N247" s="1">
        <f t="shared" si="27"/>
        <v>2241</v>
      </c>
      <c r="O247" s="1">
        <v>929.51353836080364</v>
      </c>
      <c r="P247" s="1">
        <v>6455.3898188144212</v>
      </c>
      <c r="Q247" s="1">
        <v>39919.527509487518</v>
      </c>
      <c r="R247" s="1">
        <v>22324.344533999145</v>
      </c>
      <c r="S247" s="1">
        <f t="shared" si="28"/>
        <v>2241</v>
      </c>
      <c r="T247" s="1">
        <v>990.41592893086488</v>
      </c>
      <c r="U247" s="1">
        <v>6519.2364494770345</v>
      </c>
      <c r="V247" s="1">
        <v>39329.548063654933</v>
      </c>
      <c r="W247" s="1">
        <v>24465.945188668753</v>
      </c>
      <c r="X247" s="1">
        <f t="shared" si="29"/>
        <v>2241</v>
      </c>
      <c r="Y247" s="1">
        <v>1045.9410630633072</v>
      </c>
      <c r="Z247" s="1">
        <v>6557.3764187478992</v>
      </c>
      <c r="AA247" s="1">
        <v>38626.303775502769</v>
      </c>
      <c r="AB247" s="1">
        <v>26756.968684499054</v>
      </c>
      <c r="AC247" s="1">
        <f t="shared" si="30"/>
        <v>2241</v>
      </c>
      <c r="AD247" s="1">
        <v>808.35215875612414</v>
      </c>
      <c r="AE247" s="1">
        <v>-3699.3821378967959</v>
      </c>
      <c r="AF247" s="1">
        <v>17820.417582780785</v>
      </c>
      <c r="AG247" s="1">
        <v>6284.6064961774291</v>
      </c>
      <c r="AH247" s="1">
        <v>2571.5458414008795</v>
      </c>
      <c r="AI247" s="1">
        <v>11382.809287545615</v>
      </c>
      <c r="AJ247" s="1">
        <v>-53643.725452276172</v>
      </c>
      <c r="AK247" s="1">
        <v>39311.379079022241</v>
      </c>
      <c r="AL247" s="1">
        <f t="shared" si="31"/>
        <v>2241</v>
      </c>
      <c r="AM247" s="1">
        <v>796.2735350014276</v>
      </c>
      <c r="AN247" s="1">
        <v>-3627.990062686215</v>
      </c>
      <c r="AO247" s="1">
        <v>17426.550850171589</v>
      </c>
      <c r="AP247" s="1">
        <v>6915.4461300740468</v>
      </c>
      <c r="AQ247" s="1">
        <f t="shared" si="32"/>
        <v>9999</v>
      </c>
      <c r="AR247" s="1">
        <v>463.28723868572496</v>
      </c>
      <c r="AS247" s="1">
        <v>2167.4748936399737</v>
      </c>
      <c r="AT247" s="1">
        <v>10586.345249746688</v>
      </c>
      <c r="AU247" s="1">
        <v>9592.4626421916546</v>
      </c>
      <c r="AV247" s="1">
        <f t="shared" si="33"/>
        <v>9999</v>
      </c>
      <c r="AW247" s="1">
        <v>474.21654684345333</v>
      </c>
      <c r="AX247" s="1">
        <v>2205.5173506573165</v>
      </c>
      <c r="AY247" s="1">
        <v>10732.164032411481</v>
      </c>
      <c r="AZ247" s="1">
        <v>10450.897974583255</v>
      </c>
      <c r="BA247" s="1">
        <f t="shared" si="34"/>
        <v>9999</v>
      </c>
    </row>
    <row r="248" spans="1:53" x14ac:dyDescent="0.3">
      <c r="A248">
        <f t="shared" si="35"/>
        <v>2242</v>
      </c>
      <c r="B248" s="1"/>
      <c r="C248" s="1"/>
      <c r="D248" s="1"/>
      <c r="E248" s="1">
        <f>0.8*SUMPRODUCT(economy!B288:D288,economy!K288:M288)/SUM(economy!B288:D288)</f>
        <v>16068.862607557081</v>
      </c>
      <c r="F248" s="1"/>
      <c r="G248" s="1"/>
      <c r="H248" s="1"/>
      <c r="I248" s="1">
        <v>18339.732349470687</v>
      </c>
      <c r="J248" s="1"/>
      <c r="K248" s="1"/>
      <c r="L248" s="1"/>
      <c r="M248" s="1">
        <v>20199.770903396038</v>
      </c>
      <c r="N248" s="1">
        <f t="shared" si="27"/>
        <v>2242</v>
      </c>
      <c r="O248" s="1">
        <v>907.80648728654535</v>
      </c>
      <c r="P248" s="1">
        <v>6359.7185761112632</v>
      </c>
      <c r="Q248" s="1">
        <v>39878.336473879113</v>
      </c>
      <c r="R248" s="1">
        <v>22198.70075134917</v>
      </c>
      <c r="S248" s="1">
        <f t="shared" si="28"/>
        <v>2242</v>
      </c>
      <c r="T248" s="1">
        <v>968.32910331402695</v>
      </c>
      <c r="U248" s="1">
        <v>6424.777237509089</v>
      </c>
      <c r="V248" s="1">
        <v>39294.228649598095</v>
      </c>
      <c r="W248" s="1">
        <v>24342.639898936886</v>
      </c>
      <c r="X248" s="1">
        <f t="shared" si="29"/>
        <v>2242</v>
      </c>
      <c r="Y248" s="1">
        <v>1023.615217070022</v>
      </c>
      <c r="Z248" s="1">
        <v>6464.5636279612127</v>
      </c>
      <c r="AA248" s="1">
        <v>38597.256136341348</v>
      </c>
      <c r="AB248" s="1">
        <v>26637.372713965458</v>
      </c>
      <c r="AC248" s="1">
        <f t="shared" si="30"/>
        <v>2242</v>
      </c>
      <c r="AD248" s="1">
        <v>790.37464744450551</v>
      </c>
      <c r="AE248" s="1">
        <v>-3631.8263432799517</v>
      </c>
      <c r="AF248" s="1">
        <v>17705.102497009459</v>
      </c>
      <c r="AG248" s="1">
        <v>6230.0398295509322</v>
      </c>
      <c r="AH248" s="1">
        <v>2594.5393629665136</v>
      </c>
      <c r="AI248" s="1">
        <v>11523.857250995352</v>
      </c>
      <c r="AJ248" s="1">
        <v>-54937.658739682025</v>
      </c>
      <c r="AK248" s="1">
        <v>40245.955020222857</v>
      </c>
      <c r="AL248" s="1">
        <f t="shared" si="31"/>
        <v>2242</v>
      </c>
      <c r="AM248" s="1">
        <v>781.7536026403377</v>
      </c>
      <c r="AN248" s="1">
        <v>-3575.5142438596781</v>
      </c>
      <c r="AO248" s="1">
        <v>17378.253576647352</v>
      </c>
      <c r="AP248" s="1">
        <v>6884.1387135990744</v>
      </c>
      <c r="AQ248" s="1">
        <f t="shared" si="32"/>
        <v>9999</v>
      </c>
      <c r="AR248" s="1">
        <v>451.44947361516301</v>
      </c>
      <c r="AS248" s="1">
        <v>2121.5608558769982</v>
      </c>
      <c r="AT248" s="1">
        <v>10489.110665743681</v>
      </c>
      <c r="AU248" s="1">
        <v>9489.0739954576475</v>
      </c>
      <c r="AV248" s="1">
        <f t="shared" si="33"/>
        <v>9999</v>
      </c>
      <c r="AW248" s="1">
        <v>464.19583329256488</v>
      </c>
      <c r="AX248" s="1">
        <v>2167.8297086926004</v>
      </c>
      <c r="AY248" s="1">
        <v>10675.796782886791</v>
      </c>
      <c r="AZ248" s="1">
        <v>10382.842346734922</v>
      </c>
      <c r="BA248" s="1">
        <f t="shared" si="34"/>
        <v>9999</v>
      </c>
    </row>
    <row r="249" spans="1:53" x14ac:dyDescent="0.3">
      <c r="A249">
        <f t="shared" si="35"/>
        <v>2243</v>
      </c>
      <c r="B249" s="1"/>
      <c r="C249" s="1"/>
      <c r="D249" s="1"/>
      <c r="E249" s="1">
        <f>0.8*SUMPRODUCT(economy!B289:D289,economy!K289:M289)/SUM(economy!B289:D289)</f>
        <v>15968.405828652312</v>
      </c>
      <c r="F249" s="1"/>
      <c r="G249" s="1"/>
      <c r="H249" s="1"/>
      <c r="I249" s="1">
        <v>18213.239094946202</v>
      </c>
      <c r="J249" s="1"/>
      <c r="K249" s="1"/>
      <c r="L249" s="1"/>
      <c r="M249" s="1">
        <v>20073.250434739155</v>
      </c>
      <c r="N249" s="1">
        <f t="shared" si="27"/>
        <v>2243</v>
      </c>
      <c r="O249" s="1">
        <v>886.5592589193293</v>
      </c>
      <c r="P249" s="1">
        <v>6265.3315093321471</v>
      </c>
      <c r="Q249" s="1">
        <v>39836.594361322059</v>
      </c>
      <c r="R249" s="1">
        <v>22073.201293773156</v>
      </c>
      <c r="S249" s="1">
        <f t="shared" si="28"/>
        <v>2243</v>
      </c>
      <c r="T249" s="1">
        <v>946.69227447993796</v>
      </c>
      <c r="U249" s="1">
        <v>6331.5458966802826</v>
      </c>
      <c r="V249" s="1">
        <v>39258.305836081723</v>
      </c>
      <c r="W249" s="1">
        <v>24219.355806768195</v>
      </c>
      <c r="X249" s="1">
        <f t="shared" si="29"/>
        <v>2243</v>
      </c>
      <c r="Y249" s="1">
        <v>1001.7268196476602</v>
      </c>
      <c r="Z249" s="1">
        <v>6372.9166534329233</v>
      </c>
      <c r="AA249" s="1">
        <v>38567.556197470192</v>
      </c>
      <c r="AB249" s="1">
        <v>26517.664485627447</v>
      </c>
      <c r="AC249" s="1">
        <f t="shared" si="30"/>
        <v>2243</v>
      </c>
      <c r="AD249" s="1">
        <v>772.33215010583513</v>
      </c>
      <c r="AE249" s="1">
        <v>-3563.4558688198877</v>
      </c>
      <c r="AF249" s="1">
        <v>17580.846142359285</v>
      </c>
      <c r="AG249" s="1">
        <v>6172.261475327894</v>
      </c>
      <c r="AH249" s="1">
        <v>2616.6426896693829</v>
      </c>
      <c r="AI249" s="1">
        <v>11661.975597807184</v>
      </c>
      <c r="AJ249" s="1">
        <v>-56241.312284675005</v>
      </c>
      <c r="AK249" s="1">
        <v>41185.380641097174</v>
      </c>
      <c r="AL249" s="1">
        <f t="shared" si="31"/>
        <v>2243</v>
      </c>
      <c r="AM249" s="1">
        <v>767.05938560008269</v>
      </c>
      <c r="AN249" s="1">
        <v>-3521.8531263876203</v>
      </c>
      <c r="AO249" s="1">
        <v>17320.871809484845</v>
      </c>
      <c r="AP249" s="1">
        <v>6849.0922658396867</v>
      </c>
      <c r="AQ249" s="1">
        <f t="shared" si="32"/>
        <v>9999</v>
      </c>
      <c r="AR249" s="1">
        <v>439.71843114211458</v>
      </c>
      <c r="AS249" s="1">
        <v>2075.7629226258014</v>
      </c>
      <c r="AT249" s="1">
        <v>10388.752810420647</v>
      </c>
      <c r="AU249" s="1">
        <v>9383.0324643524127</v>
      </c>
      <c r="AV249" s="1">
        <f t="shared" si="33"/>
        <v>9999</v>
      </c>
      <c r="AW249" s="1">
        <v>454.15529153326298</v>
      </c>
      <c r="AX249" s="1">
        <v>2129.7612157217759</v>
      </c>
      <c r="AY249" s="1">
        <v>10614.875972118867</v>
      </c>
      <c r="AZ249" s="1">
        <v>10310.343264464163</v>
      </c>
      <c r="BA249" s="1">
        <f t="shared" si="34"/>
        <v>9999</v>
      </c>
    </row>
    <row r="250" spans="1:53" x14ac:dyDescent="0.3">
      <c r="A250">
        <f t="shared" si="35"/>
        <v>2244</v>
      </c>
      <c r="B250" s="1"/>
      <c r="C250" s="1"/>
      <c r="D250" s="1"/>
      <c r="E250" s="1">
        <f>0.8*SUMPRODUCT(economy!B290:D290,economy!K290:M290)/SUM(economy!B290:D290)</f>
        <v>15868.153298916635</v>
      </c>
      <c r="F250" s="1"/>
      <c r="G250" s="1"/>
      <c r="H250" s="1"/>
      <c r="I250" s="1">
        <v>18087.113232072901</v>
      </c>
      <c r="J250" s="1"/>
      <c r="K250" s="1"/>
      <c r="L250" s="1"/>
      <c r="M250" s="1">
        <v>19946.995646272502</v>
      </c>
      <c r="N250" s="1">
        <f t="shared" si="27"/>
        <v>2244</v>
      </c>
      <c r="O250" s="1">
        <v>865.76315730011277</v>
      </c>
      <c r="P250" s="1">
        <v>6172.2153033976056</v>
      </c>
      <c r="Q250" s="1">
        <v>39794.312285469641</v>
      </c>
      <c r="R250" s="1">
        <v>21947.856157126844</v>
      </c>
      <c r="S250" s="1">
        <f t="shared" si="28"/>
        <v>2244</v>
      </c>
      <c r="T250" s="1">
        <v>925.49729526091812</v>
      </c>
      <c r="U250" s="1">
        <v>6239.5306183459843</v>
      </c>
      <c r="V250" s="1">
        <v>39221.791183732108</v>
      </c>
      <c r="W250" s="1">
        <v>24096.104536141829</v>
      </c>
      <c r="X250" s="1">
        <f t="shared" si="29"/>
        <v>2244</v>
      </c>
      <c r="Y250" s="1">
        <v>980.26830714509515</v>
      </c>
      <c r="Z250" s="1">
        <v>6282.4252105396463</v>
      </c>
      <c r="AA250" s="1">
        <v>38537.215794912685</v>
      </c>
      <c r="AB250" s="1">
        <v>26397.857221047096</v>
      </c>
      <c r="AC250" s="1">
        <f t="shared" si="30"/>
        <v>2244</v>
      </c>
      <c r="AD250" s="1">
        <v>754.2563268292655</v>
      </c>
      <c r="AE250" s="1">
        <v>-3494.4053243807598</v>
      </c>
      <c r="AF250" s="1">
        <v>17448.056057125381</v>
      </c>
      <c r="AG250" s="1">
        <v>6111.4406132618697</v>
      </c>
      <c r="AH250" s="1">
        <v>2637.8169504069228</v>
      </c>
      <c r="AI250" s="1">
        <v>11796.961636394453</v>
      </c>
      <c r="AJ250" s="1">
        <v>-57553.634006513239</v>
      </c>
      <c r="AK250" s="1">
        <v>42128.744319204052</v>
      </c>
      <c r="AL250" s="1">
        <f t="shared" si="31"/>
        <v>2244</v>
      </c>
      <c r="AM250" s="1">
        <v>752.21867064791024</v>
      </c>
      <c r="AN250" s="1">
        <v>-3467.1195767395475</v>
      </c>
      <c r="AO250" s="1">
        <v>17254.675939759269</v>
      </c>
      <c r="AP250" s="1">
        <v>6810.4357004136691</v>
      </c>
      <c r="AQ250" s="1">
        <f t="shared" si="32"/>
        <v>9999</v>
      </c>
      <c r="AR250" s="1">
        <v>428.11382755482714</v>
      </c>
      <c r="AS250" s="1">
        <v>2030.1719205563038</v>
      </c>
      <c r="AT250" s="1">
        <v>10285.655015714003</v>
      </c>
      <c r="AU250" s="1">
        <v>9274.7170245157613</v>
      </c>
      <c r="AV250" s="1">
        <f t="shared" si="33"/>
        <v>9999</v>
      </c>
      <c r="AW250" s="1">
        <v>444.11552211525498</v>
      </c>
      <c r="AX250" s="1">
        <v>2091.4007828029621</v>
      </c>
      <c r="AY250" s="1">
        <v>10549.709084670183</v>
      </c>
      <c r="AZ250" s="1">
        <v>10233.730693546373</v>
      </c>
      <c r="BA250" s="1">
        <f t="shared" si="34"/>
        <v>9999</v>
      </c>
    </row>
    <row r="251" spans="1:53" x14ac:dyDescent="0.3">
      <c r="A251">
        <f t="shared" si="35"/>
        <v>2245</v>
      </c>
      <c r="B251" s="1"/>
      <c r="C251" s="1"/>
      <c r="D251" s="1"/>
      <c r="E251" s="1">
        <f>0.8*SUMPRODUCT(economy!B291:D291,economy!K291:M291)/SUM(economy!B291:D291)</f>
        <v>15768.111556868749</v>
      </c>
      <c r="F251" s="1"/>
      <c r="G251" s="1"/>
      <c r="H251" s="1"/>
      <c r="I251" s="1">
        <v>17961.361303530146</v>
      </c>
      <c r="J251" s="1"/>
      <c r="K251" s="1"/>
      <c r="L251" s="1"/>
      <c r="M251" s="1">
        <v>19821.014630485482</v>
      </c>
      <c r="N251" s="1">
        <f t="shared" si="27"/>
        <v>2245</v>
      </c>
      <c r="O251" s="1">
        <v>845.40961712017281</v>
      </c>
      <c r="P251" s="1">
        <v>6080.3566417505926</v>
      </c>
      <c r="Q251" s="1">
        <v>39751.501146872404</v>
      </c>
      <c r="R251" s="1">
        <v>21822.675034858352</v>
      </c>
      <c r="S251" s="1">
        <f t="shared" si="28"/>
        <v>2245</v>
      </c>
      <c r="T251" s="1">
        <v>904.73613170787621</v>
      </c>
      <c r="U251" s="1">
        <v>6148.71956176403</v>
      </c>
      <c r="V251" s="1">
        <v>39184.696047855563</v>
      </c>
      <c r="W251" s="1">
        <v>23972.897395692129</v>
      </c>
      <c r="X251" s="1">
        <f t="shared" si="29"/>
        <v>2245</v>
      </c>
      <c r="Y251" s="1">
        <v>959.23221202453396</v>
      </c>
      <c r="Z251" s="1">
        <v>6193.0789545689577</v>
      </c>
      <c r="AA251" s="1">
        <v>38506.24657088946</v>
      </c>
      <c r="AB251" s="1">
        <v>26277.963819067365</v>
      </c>
      <c r="AC251" s="1">
        <f t="shared" si="30"/>
        <v>2245</v>
      </c>
      <c r="AD251" s="1">
        <v>736.17766268512059</v>
      </c>
      <c r="AE251" s="1">
        <v>-3424.8060815351914</v>
      </c>
      <c r="AF251" s="1">
        <v>17307.149257158446</v>
      </c>
      <c r="AG251" s="1">
        <v>6047.7492809892265</v>
      </c>
      <c r="AH251" s="1">
        <v>2658.022448668989</v>
      </c>
      <c r="AI251" s="1">
        <v>11928.60643565952</v>
      </c>
      <c r="AJ251" s="1">
        <v>-58873.491036423293</v>
      </c>
      <c r="AK251" s="1">
        <v>43075.072613663942</v>
      </c>
      <c r="AL251" s="1">
        <f t="shared" si="31"/>
        <v>2245</v>
      </c>
      <c r="AM251" s="1">
        <v>737.25844962625092</v>
      </c>
      <c r="AN251" s="1">
        <v>-3411.4246372744938</v>
      </c>
      <c r="AO251" s="1">
        <v>17179.946827713273</v>
      </c>
      <c r="AP251" s="1">
        <v>6768.3018266602912</v>
      </c>
      <c r="AQ251" s="1">
        <f t="shared" si="32"/>
        <v>9999</v>
      </c>
      <c r="AR251" s="1">
        <v>416.65392213541043</v>
      </c>
      <c r="AS251" s="1">
        <v>1984.8735120102563</v>
      </c>
      <c r="AT251" s="1">
        <v>10180.195203759304</v>
      </c>
      <c r="AU251" s="1">
        <v>9164.4998367283697</v>
      </c>
      <c r="AV251" s="1">
        <f t="shared" si="33"/>
        <v>9999</v>
      </c>
      <c r="AW251" s="1">
        <v>434.09607735586843</v>
      </c>
      <c r="AX251" s="1">
        <v>2052.8339767924517</v>
      </c>
      <c r="AY251" s="1">
        <v>10480.604864841525</v>
      </c>
      <c r="AZ251" s="1">
        <v>10153.33469139507</v>
      </c>
      <c r="BA251" s="1">
        <f t="shared" si="34"/>
        <v>9999</v>
      </c>
    </row>
    <row r="252" spans="1:53" x14ac:dyDescent="0.3">
      <c r="A252">
        <f t="shared" si="35"/>
        <v>2246</v>
      </c>
      <c r="B252" s="1"/>
      <c r="C252" s="1"/>
      <c r="D252" s="1"/>
      <c r="E252" s="1">
        <f>0.8*SUMPRODUCT(economy!B292:D292,economy!K292:M292)/SUM(economy!B292:D292)</f>
        <v>15668.286923582747</v>
      </c>
      <c r="F252" s="1"/>
      <c r="G252" s="1"/>
      <c r="H252" s="1"/>
      <c r="I252" s="1">
        <v>17835.989599875826</v>
      </c>
      <c r="J252" s="1"/>
      <c r="K252" s="1"/>
      <c r="L252" s="1"/>
      <c r="M252" s="1">
        <v>19695.315204456718</v>
      </c>
      <c r="N252" s="1">
        <f t="shared" si="27"/>
        <v>2246</v>
      </c>
      <c r="O252" s="1">
        <v>825.4902032308579</v>
      </c>
      <c r="P252" s="1">
        <v>5989.7422130329887</v>
      </c>
      <c r="Q252" s="1">
        <v>39708.17163798961</v>
      </c>
      <c r="R252" s="1">
        <v>21697.667326459967</v>
      </c>
      <c r="S252" s="1">
        <f t="shared" si="28"/>
        <v>2246</v>
      </c>
      <c r="T252" s="1">
        <v>884.40086299799327</v>
      </c>
      <c r="U252" s="1">
        <v>6059.1008610616063</v>
      </c>
      <c r="V252" s="1">
        <v>39147.031582684955</v>
      </c>
      <c r="W252" s="1">
        <v>23849.745386564457</v>
      </c>
      <c r="X252" s="1">
        <f t="shared" si="29"/>
        <v>2246</v>
      </c>
      <c r="Y252" s="1">
        <v>938.61116312258719</v>
      </c>
      <c r="Z252" s="1">
        <v>6104.8674878512875</v>
      </c>
      <c r="AA252" s="1">
        <v>38474.65997728402</v>
      </c>
      <c r="AB252" s="1">
        <v>26157.996862947275</v>
      </c>
      <c r="AC252" s="1">
        <f t="shared" si="30"/>
        <v>2246</v>
      </c>
      <c r="AD252" s="1">
        <v>718.12544570011778</v>
      </c>
      <c r="AE252" s="1">
        <v>-3354.786095424442</v>
      </c>
      <c r="AF252" s="1">
        <v>17158.551251935725</v>
      </c>
      <c r="AG252" s="1">
        <v>5981.3619754494148</v>
      </c>
      <c r="AH252" s="1">
        <v>2677.2188067211264</v>
      </c>
      <c r="AI252" s="1">
        <v>12056.69535157985</v>
      </c>
      <c r="AJ252" s="1">
        <v>-60199.668934896472</v>
      </c>
      <c r="AK252" s="1">
        <v>44023.330253378161</v>
      </c>
      <c r="AL252" s="1">
        <f t="shared" si="31"/>
        <v>2246</v>
      </c>
      <c r="AM252" s="1">
        <v>722.20489712020719</v>
      </c>
      <c r="AN252" s="1">
        <v>-3354.8773741238892</v>
      </c>
      <c r="AO252" s="1">
        <v>17096.975177705364</v>
      </c>
      <c r="AP252" s="1">
        <v>6722.8270656768245</v>
      </c>
      <c r="AQ252" s="1">
        <f t="shared" si="32"/>
        <v>9999</v>
      </c>
      <c r="AR252" s="1">
        <v>405.35553220487805</v>
      </c>
      <c r="AS252" s="1">
        <v>1939.9481544785756</v>
      </c>
      <c r="AT252" s="1">
        <v>10072.74482190669</v>
      </c>
      <c r="AU252" s="1">
        <v>9052.7452330030374</v>
      </c>
      <c r="AV252" s="1">
        <f t="shared" si="33"/>
        <v>9999</v>
      </c>
      <c r="AW252" s="1">
        <v>424.11545210975078</v>
      </c>
      <c r="AX252" s="1">
        <v>2014.1429049582596</v>
      </c>
      <c r="AY252" s="1">
        <v>10407.87235158341</v>
      </c>
      <c r="AZ252" s="1">
        <v>10069.48440355489</v>
      </c>
      <c r="BA252" s="1">
        <f t="shared" si="34"/>
        <v>9999</v>
      </c>
    </row>
    <row r="253" spans="1:53" x14ac:dyDescent="0.3">
      <c r="A253">
        <f t="shared" si="35"/>
        <v>2247</v>
      </c>
      <c r="B253" s="1"/>
      <c r="C253" s="1"/>
      <c r="D253" s="1"/>
      <c r="E253" s="1">
        <f>0.8*SUMPRODUCT(economy!B293:D293,economy!K293:M293)/SUM(economy!B293:D293)</f>
        <v>15568.685509497824</v>
      </c>
      <c r="F253" s="1"/>
      <c r="G253" s="1"/>
      <c r="H253" s="1"/>
      <c r="I253" s="1">
        <v>17711.004168631272</v>
      </c>
      <c r="J253" s="1"/>
      <c r="K253" s="1"/>
      <c r="L253" s="1"/>
      <c r="M253" s="1">
        <v>19569.904918593911</v>
      </c>
      <c r="N253" s="1">
        <f t="shared" si="27"/>
        <v>2247</v>
      </c>
      <c r="O253" s="1">
        <v>805.99661007381951</v>
      </c>
      <c r="P253" s="1">
        <v>5900.3587174538125</v>
      </c>
      <c r="Q253" s="1">
        <v>39664.334248126775</v>
      </c>
      <c r="R253" s="1">
        <v>21572.842145763585</v>
      </c>
      <c r="S253" s="1">
        <f t="shared" si="28"/>
        <v>2247</v>
      </c>
      <c r="T253" s="1">
        <v>864.4836812595745</v>
      </c>
      <c r="U253" s="1">
        <v>5970.662631909574</v>
      </c>
      <c r="V253" s="1">
        <v>39108.808745580303</v>
      </c>
      <c r="W253" s="1">
        <v>23726.659210150206</v>
      </c>
      <c r="X253" s="1">
        <f t="shared" si="29"/>
        <v>2247</v>
      </c>
      <c r="Y253" s="1">
        <v>918.39788582711344</v>
      </c>
      <c r="Z253" s="1">
        <v>6017.7803666181753</v>
      </c>
      <c r="AA253" s="1">
        <v>38442.467279087563</v>
      </c>
      <c r="AB253" s="1">
        <v>26037.968627411738</v>
      </c>
      <c r="AC253" s="1">
        <f t="shared" si="30"/>
        <v>2247</v>
      </c>
      <c r="AD253" s="1">
        <v>700.12774769040846</v>
      </c>
      <c r="AE253" s="1">
        <v>-3284.4697368670581</v>
      </c>
      <c r="AF253" s="1">
        <v>17002.695037679878</v>
      </c>
      <c r="AG253" s="1">
        <v>5912.4552469479786</v>
      </c>
      <c r="AH253" s="1">
        <v>2695.365127384398</v>
      </c>
      <c r="AI253" s="1">
        <v>12181.008641231288</v>
      </c>
      <c r="AJ253" s="1">
        <v>-61530.871407921055</v>
      </c>
      <c r="AK253" s="1">
        <v>44972.420572335664</v>
      </c>
      <c r="AL253" s="1">
        <f t="shared" si="31"/>
        <v>2247</v>
      </c>
      <c r="AM253" s="1">
        <v>707.08335042171473</v>
      </c>
      <c r="AN253" s="1">
        <v>-3297.5847329232352</v>
      </c>
      <c r="AO253" s="1">
        <v>17006.060897449199</v>
      </c>
      <c r="AP253" s="1">
        <v>6674.1511605158421</v>
      </c>
      <c r="AQ253" s="1">
        <f t="shared" si="32"/>
        <v>9999</v>
      </c>
      <c r="AR253" s="1">
        <v>394.2340528937969</v>
      </c>
      <c r="AS253" s="1">
        <v>1895.4710816593442</v>
      </c>
      <c r="AT253" s="1">
        <v>9963.6678326918591</v>
      </c>
      <c r="AU253" s="1">
        <v>8939.8087623043975</v>
      </c>
      <c r="AV253" s="1">
        <f t="shared" si="33"/>
        <v>9999</v>
      </c>
      <c r="AW253" s="1">
        <v>414.19107880576416</v>
      </c>
      <c r="AX253" s="1">
        <v>1975.4061171455942</v>
      </c>
      <c r="AY253" s="1">
        <v>10331.819940340609</v>
      </c>
      <c r="AZ253" s="1">
        <v>9982.5070922487375</v>
      </c>
      <c r="BA253" s="1">
        <f t="shared" si="34"/>
        <v>9999</v>
      </c>
    </row>
    <row r="254" spans="1:53" x14ac:dyDescent="0.3">
      <c r="A254">
        <f t="shared" si="35"/>
        <v>2248</v>
      </c>
      <c r="B254" s="1"/>
      <c r="C254" s="1"/>
      <c r="D254" s="1"/>
      <c r="E254" s="1">
        <f>0.8*SUMPRODUCT(economy!B294:D294,economy!K294:M294)/SUM(economy!B294:D294)</f>
        <v>15469.313221082566</v>
      </c>
      <c r="F254" s="1"/>
      <c r="G254" s="1"/>
      <c r="H254" s="1"/>
      <c r="I254" s="1">
        <v>17586.410823148264</v>
      </c>
      <c r="J254" s="1"/>
      <c r="K254" s="1"/>
      <c r="L254" s="1"/>
      <c r="M254" s="1">
        <v>19444.791065184476</v>
      </c>
      <c r="N254" s="1">
        <f t="shared" si="27"/>
        <v>2248</v>
      </c>
      <c r="O254" s="1">
        <v>786.92066103652382</v>
      </c>
      <c r="P254" s="1">
        <v>5812.1928728586136</v>
      </c>
      <c r="Q254" s="1">
        <v>39619.999268297208</v>
      </c>
      <c r="R254" s="1">
        <v>21448.208329079021</v>
      </c>
      <c r="S254" s="1">
        <f t="shared" si="28"/>
        <v>2248</v>
      </c>
      <c r="T254" s="1">
        <v>844.97689131858681</v>
      </c>
      <c r="U254" s="1">
        <v>5883.3929779124637</v>
      </c>
      <c r="V254" s="1">
        <v>39070.038301181092</v>
      </c>
      <c r="W254" s="1">
        <v>23603.64927569815</v>
      </c>
      <c r="X254" s="1">
        <f t="shared" si="29"/>
        <v>2248</v>
      </c>
      <c r="Y254" s="1">
        <v>898.58520217396824</v>
      </c>
      <c r="Z254" s="1">
        <v>5931.8071075938542</v>
      </c>
      <c r="AA254" s="1">
        <v>38409.679557820615</v>
      </c>
      <c r="AB254" s="1">
        <v>25917.891085613421</v>
      </c>
      <c r="AC254" s="1">
        <f t="shared" si="30"/>
        <v>2248</v>
      </c>
      <c r="AD254" s="1">
        <v>682.21140791575442</v>
      </c>
      <c r="AE254" s="1">
        <v>-3213.9776348434575</v>
      </c>
      <c r="AF254" s="1">
        <v>16840.020069296297</v>
      </c>
      <c r="AG254" s="1">
        <v>5841.2072866619983</v>
      </c>
      <c r="AH254" s="1">
        <v>2712.4201739834548</v>
      </c>
      <c r="AI254" s="1">
        <v>12301.322168696208</v>
      </c>
      <c r="AJ254" s="1">
        <v>-62865.720583708106</v>
      </c>
      <c r="AK254" s="1">
        <v>45921.186441129052</v>
      </c>
      <c r="AL254" s="1">
        <f t="shared" si="31"/>
        <v>2248</v>
      </c>
      <c r="AM254" s="1">
        <v>691.91829170100277</v>
      </c>
      <c r="AN254" s="1">
        <v>-3239.6514022380693</v>
      </c>
      <c r="AO254" s="1">
        <v>16907.512441632894</v>
      </c>
      <c r="AP254" s="1">
        <v>6622.4168806042535</v>
      </c>
      <c r="AQ254" s="1">
        <f t="shared" si="32"/>
        <v>9999</v>
      </c>
      <c r="AR254" s="1">
        <v>383.30348135308105</v>
      </c>
      <c r="AS254" s="1">
        <v>1851.5123053360346</v>
      </c>
      <c r="AT254" s="1">
        <v>9853.3197619113762</v>
      </c>
      <c r="AU254" s="1">
        <v>8826.0362988694578</v>
      </c>
      <c r="AV254" s="1">
        <f t="shared" si="33"/>
        <v>9999</v>
      </c>
      <c r="AW254" s="1">
        <v>404.33932654325019</v>
      </c>
      <c r="AX254" s="1">
        <v>1936.6985250222581</v>
      </c>
      <c r="AY254" s="1">
        <v>10252.754474250893</v>
      </c>
      <c r="AZ254" s="1">
        <v>9892.727199525134</v>
      </c>
      <c r="BA254" s="1">
        <f t="shared" si="34"/>
        <v>9999</v>
      </c>
    </row>
    <row r="255" spans="1:53" x14ac:dyDescent="0.3">
      <c r="A255">
        <f t="shared" si="35"/>
        <v>2249</v>
      </c>
      <c r="B255" s="1"/>
      <c r="C255" s="1"/>
      <c r="D255" s="1"/>
      <c r="E255" s="1">
        <f>0.8*SUMPRODUCT(economy!B295:D295,economy!K295:M295)/SUM(economy!B295:D295)</f>
        <v>15370.175767353507</v>
      </c>
      <c r="F255" s="1"/>
      <c r="G255" s="1"/>
      <c r="H255" s="1"/>
      <c r="I255" s="1">
        <v>17462.215151259159</v>
      </c>
      <c r="J255" s="1"/>
      <c r="K255" s="1"/>
      <c r="L255" s="1"/>
      <c r="M255" s="1">
        <v>19319.980686756822</v>
      </c>
      <c r="N255" s="1">
        <f t="shared" si="27"/>
        <v>2249</v>
      </c>
      <c r="O255" s="1">
        <v>768.25430773770745</v>
      </c>
      <c r="P255" s="1">
        <v>5725.2314205099065</v>
      </c>
      <c r="Q255" s="1">
        <v>39575.176796005086</v>
      </c>
      <c r="R255" s="1">
        <v>21323.774443173959</v>
      </c>
      <c r="S255" s="1">
        <f t="shared" si="28"/>
        <v>2249</v>
      </c>
      <c r="T255" s="1">
        <v>825.87291037120508</v>
      </c>
      <c r="U255" s="1">
        <v>5797.2799967227729</v>
      </c>
      <c r="V255" s="1">
        <v>39030.730825506929</v>
      </c>
      <c r="W255" s="1">
        <v>23480.725707800786</v>
      </c>
      <c r="X255" s="1">
        <f t="shared" si="29"/>
        <v>2249</v>
      </c>
      <c r="Y255" s="1">
        <v>879.16603086768396</v>
      </c>
      <c r="Z255" s="1">
        <v>5846.9371943276428</v>
      </c>
      <c r="AA255" s="1">
        <v>38376.307714927738</v>
      </c>
      <c r="AB255" s="1">
        <v>25797.775916003357</v>
      </c>
      <c r="AC255" s="1">
        <f t="shared" si="30"/>
        <v>2249</v>
      </c>
      <c r="AD255" s="1">
        <v>664.40201952729228</v>
      </c>
      <c r="AE255" s="1">
        <v>-3143.4265295196174</v>
      </c>
      <c r="AF255" s="1">
        <v>16670.971213234727</v>
      </c>
      <c r="AG255" s="1">
        <v>5767.7975085247072</v>
      </c>
      <c r="AH255" s="1">
        <v>2728.3425689167548</v>
      </c>
      <c r="AI255" s="1">
        <v>12417.408206890708</v>
      </c>
      <c r="AJ255" s="1">
        <v>-64202.757913337562</v>
      </c>
      <c r="AK255" s="1">
        <v>46868.411744609046</v>
      </c>
      <c r="AL255" s="1">
        <f t="shared" si="31"/>
        <v>2249</v>
      </c>
      <c r="AM255" s="1">
        <v>676.73333230643993</v>
      </c>
      <c r="AN255" s="1">
        <v>-3181.1796845646868</v>
      </c>
      <c r="AO255" s="1">
        <v>16801.646140184614</v>
      </c>
      <c r="AP255" s="1">
        <v>6567.7697205302575</v>
      </c>
      <c r="AQ255" s="1">
        <f t="shared" si="32"/>
        <v>9999</v>
      </c>
      <c r="AR255" s="1">
        <v>372.57644511408739</v>
      </c>
      <c r="AS255" s="1">
        <v>1808.1366372614189</v>
      </c>
      <c r="AT255" s="1">
        <v>9742.0468076889847</v>
      </c>
      <c r="AU255" s="1">
        <v>8711.7632157988792</v>
      </c>
      <c r="AV255" s="1">
        <f t="shared" si="33"/>
        <v>9999</v>
      </c>
      <c r="AW255" s="1">
        <v>394.57550404077062</v>
      </c>
      <c r="AX255" s="1">
        <v>1898.0913379131471</v>
      </c>
      <c r="AY255" s="1">
        <v>10170.980367068547</v>
      </c>
      <c r="AZ255" s="1">
        <v>9800.465447480412</v>
      </c>
      <c r="BA255" s="1">
        <f t="shared" si="34"/>
        <v>9999</v>
      </c>
    </row>
    <row r="256" spans="1:53" x14ac:dyDescent="0.3">
      <c r="A256">
        <f t="shared" si="35"/>
        <v>2250</v>
      </c>
      <c r="B256" s="1"/>
      <c r="C256" s="1"/>
      <c r="D256" s="1"/>
      <c r="E256" s="1">
        <f>0.8*SUMPRODUCT(economy!B296:D296,economy!K296:M296)/SUM(economy!B296:D296)</f>
        <v>15271.278666247983</v>
      </c>
      <c r="F256" s="1"/>
      <c r="G256" s="1"/>
      <c r="H256" s="1"/>
      <c r="I256" s="1">
        <v>17338.422523711302</v>
      </c>
      <c r="J256" s="1"/>
      <c r="K256" s="1"/>
      <c r="L256" s="1"/>
      <c r="M256" s="1">
        <v>19195.48058425252</v>
      </c>
      <c r="N256" s="1">
        <f t="shared" si="27"/>
        <v>2250</v>
      </c>
      <c r="O256" s="1">
        <v>749.98962924722093</v>
      </c>
      <c r="P256" s="1">
        <v>5639.4611305880126</v>
      </c>
      <c r="Q256" s="1">
        <v>39529.876739949599</v>
      </c>
      <c r="R256" s="1">
        <v>21199.548793094124</v>
      </c>
      <c r="S256" s="1">
        <f t="shared" si="28"/>
        <v>2250</v>
      </c>
      <c r="T256" s="1">
        <v>807.16426758658633</v>
      </c>
      <c r="U256" s="1">
        <v>5712.3117858878204</v>
      </c>
      <c r="V256" s="1">
        <v>38990.896710006236</v>
      </c>
      <c r="W256" s="1">
        <v>23357.898353752564</v>
      </c>
      <c r="X256" s="1">
        <f t="shared" si="29"/>
        <v>2250</v>
      </c>
      <c r="Y256" s="1">
        <v>860.13338722993819</v>
      </c>
      <c r="Z256" s="1">
        <v>5763.1600832741024</v>
      </c>
      <c r="AA256" s="1">
        <v>38342.362475144153</v>
      </c>
      <c r="AB256" s="1">
        <v>25677.634509106811</v>
      </c>
      <c r="AC256" s="1">
        <f t="shared" si="30"/>
        <v>2250</v>
      </c>
      <c r="AD256" s="1">
        <v>646.72391878881342</v>
      </c>
      <c r="AE256" s="1">
        <v>-3072.9291360024199</v>
      </c>
      <c r="AF256" s="1">
        <v>16495.99768371342</v>
      </c>
      <c r="AG256" s="1">
        <v>5692.4061265575165</v>
      </c>
      <c r="AH256" s="1">
        <v>2743.0910111584412</v>
      </c>
      <c r="AI256" s="1">
        <v>12529.036338798442</v>
      </c>
      <c r="AJ256" s="1">
        <v>-65540.445759928043</v>
      </c>
      <c r="AK256" s="1">
        <v>47812.823455746999</v>
      </c>
      <c r="AL256" s="1">
        <f t="shared" si="31"/>
        <v>2250</v>
      </c>
      <c r="AM256" s="1">
        <v>661.5511991234016</v>
      </c>
      <c r="AN256" s="1">
        <v>-3122.2693748182078</v>
      </c>
      <c r="AO256" s="1">
        <v>16688.785511632523</v>
      </c>
      <c r="AP256" s="1">
        <v>6510.3575934340142</v>
      </c>
      <c r="AQ256" s="1">
        <f t="shared" si="32"/>
        <v>9999</v>
      </c>
      <c r="AR256" s="1">
        <v>362.06423430181525</v>
      </c>
      <c r="AS256" s="1">
        <v>1765.4037301776066</v>
      </c>
      <c r="AT256" s="1">
        <v>9630.1850131215451</v>
      </c>
      <c r="AU256" s="1">
        <v>8597.3136262464232</v>
      </c>
      <c r="AV256" s="1">
        <f t="shared" si="33"/>
        <v>9999</v>
      </c>
      <c r="AW256" s="1">
        <v>384.91386623088016</v>
      </c>
      <c r="AX256" s="1">
        <v>1859.6520147121237</v>
      </c>
      <c r="AY256" s="1">
        <v>10086.798760111426</v>
      </c>
      <c r="AZ256" s="1">
        <v>9706.0379779336909</v>
      </c>
      <c r="BA256" s="1">
        <f t="shared" si="34"/>
        <v>9999</v>
      </c>
    </row>
    <row r="257" spans="1:53" x14ac:dyDescent="0.3">
      <c r="A257">
        <f t="shared" si="35"/>
        <v>2251</v>
      </c>
      <c r="B257" s="1"/>
      <c r="C257" s="1"/>
      <c r="D257" s="1"/>
      <c r="E257" s="1">
        <f>0.8*SUMPRODUCT(economy!B297:D297,economy!K297:M297)/SUM(economy!B297:D297)</f>
        <v>15172.627250851912</v>
      </c>
      <c r="F257" s="1"/>
      <c r="G257" s="1"/>
      <c r="H257" s="1"/>
      <c r="I257" s="1">
        <v>17215.03810238836</v>
      </c>
      <c r="J257" s="1"/>
      <c r="K257" s="1"/>
      <c r="L257" s="1"/>
      <c r="M257" s="1">
        <v>19071.297325010044</v>
      </c>
      <c r="N257" s="1">
        <f t="shared" si="27"/>
        <v>2251</v>
      </c>
      <c r="O257" s="1">
        <v>732.11883124453914</v>
      </c>
      <c r="P257" s="1">
        <v>5554.8688074215261</v>
      </c>
      <c r="Q257" s="1">
        <v>39484.108824646406</v>
      </c>
      <c r="R257" s="1">
        <v>21075.539429823813</v>
      </c>
      <c r="S257" s="1">
        <f t="shared" si="28"/>
        <v>2251</v>
      </c>
      <c r="T257" s="1">
        <v>788.84360364387214</v>
      </c>
      <c r="U257" s="1">
        <v>5628.4764484371271</v>
      </c>
      <c r="V257" s="1">
        <v>38950.546165548199</v>
      </c>
      <c r="W257" s="1">
        <v>23235.176790779366</v>
      </c>
      <c r="X257" s="1">
        <f t="shared" si="29"/>
        <v>2251</v>
      </c>
      <c r="Y257" s="1">
        <v>841.48038307955585</v>
      </c>
      <c r="Z257" s="1">
        <v>5680.4652096278842</v>
      </c>
      <c r="AA257" s="1">
        <v>38307.854389830194</v>
      </c>
      <c r="AB257" s="1">
        <v>25557.47797420283</v>
      </c>
      <c r="AC257" s="1">
        <f t="shared" si="30"/>
        <v>2251</v>
      </c>
      <c r="AD257" s="1">
        <v>629.20017705708244</v>
      </c>
      <c r="AE257" s="1">
        <v>-3002.5940190415222</v>
      </c>
      <c r="AF257" s="1">
        <v>16315.551965062248</v>
      </c>
      <c r="AG257" s="1">
        <v>5615.2137288443846</v>
      </c>
      <c r="AH257" s="1">
        <v>2756.6245128279666</v>
      </c>
      <c r="AI257" s="1">
        <v>12635.974460910069</v>
      </c>
      <c r="AJ257" s="1">
        <v>-66877.169741257181</v>
      </c>
      <c r="AK257" s="1">
        <v>48753.094355127047</v>
      </c>
      <c r="AL257" s="1">
        <f t="shared" si="31"/>
        <v>2251</v>
      </c>
      <c r="AM257" s="1">
        <v>646.39372293176427</v>
      </c>
      <c r="AN257" s="1">
        <v>-3063.0176462514</v>
      </c>
      <c r="AO257" s="1">
        <v>16569.260562199062</v>
      </c>
      <c r="AP257" s="1">
        <v>6450.3305193259766</v>
      </c>
      <c r="AQ257" s="1">
        <f t="shared" si="32"/>
        <v>9999</v>
      </c>
      <c r="AR257" s="1">
        <v>351.77683739975566</v>
      </c>
      <c r="AS257" s="1">
        <v>1723.3681370474765</v>
      </c>
      <c r="AT257" s="1">
        <v>9518.0595047563729</v>
      </c>
      <c r="AU257" s="1">
        <v>8482.9996941632908</v>
      </c>
      <c r="AV257" s="1">
        <f t="shared" si="33"/>
        <v>9999</v>
      </c>
      <c r="AW257" s="1">
        <v>375.36762429451176</v>
      </c>
      <c r="AX257" s="1">
        <v>1821.4442313367488</v>
      </c>
      <c r="AY257" s="1">
        <v>10000.506715435651</v>
      </c>
      <c r="AZ257" s="1">
        <v>9609.7555338150705</v>
      </c>
      <c r="BA257" s="1">
        <f t="shared" si="34"/>
        <v>9999</v>
      </c>
    </row>
    <row r="258" spans="1:53" x14ac:dyDescent="0.3">
      <c r="A258">
        <f t="shared" si="35"/>
        <v>2252</v>
      </c>
      <c r="B258" s="1"/>
      <c r="C258" s="1"/>
      <c r="D258" s="1"/>
      <c r="E258" s="1">
        <f>0.8*SUMPRODUCT(economy!B298:D298,economy!K298:M298)/SUM(economy!B298:D298)</f>
        <v>15074.226675482831</v>
      </c>
      <c r="F258" s="1"/>
      <c r="G258" s="1"/>
      <c r="H258" s="1"/>
      <c r="I258" s="1">
        <v>17092.06684831965</v>
      </c>
      <c r="J258" s="1"/>
      <c r="K258" s="1"/>
      <c r="L258" s="1"/>
      <c r="M258" s="1">
        <v>18947.437250560688</v>
      </c>
      <c r="N258" s="1">
        <f t="shared" si="27"/>
        <v>2252</v>
      </c>
      <c r="O258" s="1">
        <v>714.63424512006929</v>
      </c>
      <c r="P258" s="1">
        <v>5471.4412944565975</v>
      </c>
      <c r="Q258" s="1">
        <v>39437.882594967661</v>
      </c>
      <c r="R258" s="1">
        <v>20951.754157785941</v>
      </c>
      <c r="S258" s="1">
        <f t="shared" si="28"/>
        <v>2252</v>
      </c>
      <c r="T258" s="1">
        <v>770.90367020733515</v>
      </c>
      <c r="U258" s="1">
        <v>5545.7620982186163</v>
      </c>
      <c r="V258" s="1">
        <v>38909.68922635878</v>
      </c>
      <c r="W258" s="1">
        <v>23112.570333137388</v>
      </c>
      <c r="X258" s="1">
        <f t="shared" si="29"/>
        <v>2252</v>
      </c>
      <c r="Y258" s="1">
        <v>823.20022654766694</v>
      </c>
      <c r="Z258" s="1">
        <v>5598.8419929204802</v>
      </c>
      <c r="AA258" s="1">
        <v>38272.793840272861</v>
      </c>
      <c r="AB258" s="1">
        <v>25437.317145904522</v>
      </c>
      <c r="AC258" s="1">
        <f t="shared" si="30"/>
        <v>2252</v>
      </c>
      <c r="AD258" s="1">
        <v>611.85259551066667</v>
      </c>
      <c r="AE258" s="1">
        <v>-2932.5254789089531</v>
      </c>
      <c r="AF258" s="1">
        <v>16130.08872325256</v>
      </c>
      <c r="AG258" s="1">
        <v>5536.4008494621685</v>
      </c>
      <c r="AH258" s="1">
        <v>2768.9026547596709</v>
      </c>
      <c r="AI258" s="1">
        <v>12737.9898908219</v>
      </c>
      <c r="AJ258" s="1">
        <v>-68211.241890087345</v>
      </c>
      <c r="AK258" s="1">
        <v>49687.846443915747</v>
      </c>
      <c r="AL258" s="1">
        <f t="shared" si="31"/>
        <v>2252</v>
      </c>
      <c r="AM258" s="1">
        <v>631.2818287094085</v>
      </c>
      <c r="AN258" s="1">
        <v>-3003.5189437749591</v>
      </c>
      <c r="AO258" s="1">
        <v>16443.40707146149</v>
      </c>
      <c r="AP258" s="1">
        <v>6387.8403087495708</v>
      </c>
      <c r="AQ258" s="1">
        <f t="shared" si="32"/>
        <v>9999</v>
      </c>
      <c r="AR258" s="1">
        <v>341.72298026032439</v>
      </c>
      <c r="AS258" s="1">
        <v>1682.0793875197046</v>
      </c>
      <c r="AT258" s="1">
        <v>9405.9837987899955</v>
      </c>
      <c r="AU258" s="1">
        <v>8369.1210161489707</v>
      </c>
      <c r="AV258" s="1">
        <f t="shared" si="33"/>
        <v>9999</v>
      </c>
      <c r="AW258" s="1">
        <v>365.9489589283649</v>
      </c>
      <c r="AX258" s="1">
        <v>1783.5278631680321</v>
      </c>
      <c r="AY258" s="1">
        <v>9912.3964473295509</v>
      </c>
      <c r="AZ258" s="1">
        <v>9511.9226843811084</v>
      </c>
      <c r="BA258" s="1">
        <f t="shared" si="34"/>
        <v>9999</v>
      </c>
    </row>
    <row r="259" spans="1:53" x14ac:dyDescent="0.3">
      <c r="A259">
        <f t="shared" si="35"/>
        <v>2253</v>
      </c>
      <c r="B259" s="1"/>
      <c r="C259" s="1"/>
      <c r="D259" s="1"/>
      <c r="E259" s="1">
        <f>0.8*SUMPRODUCT(economy!B299:D299,economy!K299:M299)/SUM(economy!B299:D299)</f>
        <v>14976.081921628884</v>
      </c>
      <c r="F259" s="1"/>
      <c r="G259" s="1"/>
      <c r="H259" s="1"/>
      <c r="I259" s="1">
        <v>16969.513529480268</v>
      </c>
      <c r="J259" s="1"/>
      <c r="K259" s="1"/>
      <c r="L259" s="1"/>
      <c r="M259" s="1">
        <v>18823.906484237577</v>
      </c>
      <c r="N259" s="1">
        <f t="shared" si="27"/>
        <v>2253</v>
      </c>
      <c r="O259" s="1">
        <v>697.52832702319984</v>
      </c>
      <c r="P259" s="1">
        <v>5389.1654789737677</v>
      </c>
      <c r="Q259" s="1">
        <v>39391.207420597028</v>
      </c>
      <c r="R259" s="1">
        <v>20828.200542181603</v>
      </c>
      <c r="S259" s="1">
        <f t="shared" si="28"/>
        <v>2253</v>
      </c>
      <c r="T259" s="1">
        <v>753.33732934341037</v>
      </c>
      <c r="U259" s="1">
        <v>5464.1568649911806</v>
      </c>
      <c r="V259" s="1">
        <v>38868.335753897249</v>
      </c>
      <c r="W259" s="1">
        <v>22990.08803908031</v>
      </c>
      <c r="X259" s="1">
        <f t="shared" si="29"/>
        <v>2253</v>
      </c>
      <c r="Y259" s="1">
        <v>805.28622183152902</v>
      </c>
      <c r="Z259" s="1">
        <v>5518.2798423853283</v>
      </c>
      <c r="AA259" s="1">
        <v>38237.191040951388</v>
      </c>
      <c r="AB259" s="1">
        <v>25317.162590638054</v>
      </c>
      <c r="AC259" s="1">
        <f t="shared" si="30"/>
        <v>2253</v>
      </c>
      <c r="AD259" s="1">
        <v>594.70170261884277</v>
      </c>
      <c r="AE259" s="1">
        <v>-2862.8234486957663</v>
      </c>
      <c r="AF259" s="1">
        <v>15940.063709967846</v>
      </c>
      <c r="AG259" s="1">
        <v>5456.1475397901977</v>
      </c>
      <c r="AH259" s="1">
        <v>2779.8858607684047</v>
      </c>
      <c r="AI259" s="1">
        <v>12834.85057993286</v>
      </c>
      <c r="AJ259" s="1">
        <v>-69540.904694585872</v>
      </c>
      <c r="AK259" s="1">
        <v>50615.655095523194</v>
      </c>
      <c r="AL259" s="1">
        <f t="shared" si="31"/>
        <v>2253</v>
      </c>
      <c r="AM259" s="1">
        <v>616.23552783634818</v>
      </c>
      <c r="AN259" s="1">
        <v>-2943.8648846754309</v>
      </c>
      <c r="AO259" s="1">
        <v>16311.565865609238</v>
      </c>
      <c r="AP259" s="1">
        <v>6323.0402422927391</v>
      </c>
      <c r="AQ259" s="1">
        <f t="shared" si="32"/>
        <v>9999</v>
      </c>
      <c r="AR259" s="1">
        <v>331.91016805067591</v>
      </c>
      <c r="AS259" s="1">
        <v>1641.5820805978303</v>
      </c>
      <c r="AT259" s="1">
        <v>9294.2591764835652</v>
      </c>
      <c r="AU259" s="1">
        <v>8255.9640755352466</v>
      </c>
      <c r="AV259" s="1">
        <f t="shared" si="33"/>
        <v>9999</v>
      </c>
      <c r="AW259" s="1">
        <v>356.66903663814787</v>
      </c>
      <c r="AX259" s="1">
        <v>1745.958981891883</v>
      </c>
      <c r="AY259" s="1">
        <v>9822.7545940793279</v>
      </c>
      <c r="AZ259" s="1">
        <v>9412.8370962061072</v>
      </c>
      <c r="BA259" s="1">
        <f t="shared" si="34"/>
        <v>9999</v>
      </c>
    </row>
    <row r="260" spans="1:53" x14ac:dyDescent="0.3">
      <c r="A260">
        <f t="shared" si="35"/>
        <v>2254</v>
      </c>
      <c r="B260" s="1"/>
      <c r="C260" s="1"/>
      <c r="D260" s="1"/>
      <c r="E260" s="1">
        <f>0.8*SUMPRODUCT(economy!B300:D300,economy!K300:M300)/SUM(economy!B300:D300)</f>
        <v>14878.197803744657</v>
      </c>
      <c r="F260" s="1"/>
      <c r="G260" s="1"/>
      <c r="H260" s="1"/>
      <c r="I260" s="1">
        <v>16847.382728384218</v>
      </c>
      <c r="J260" s="1"/>
      <c r="K260" s="1"/>
      <c r="L260" s="1"/>
      <c r="M260" s="1">
        <v>18700.710938599288</v>
      </c>
      <c r="N260" s="1">
        <f t="shared" si="27"/>
        <v>2254</v>
      </c>
      <c r="O260" s="1">
        <v>680.7936568608701</v>
      </c>
      <c r="P260" s="1">
        <v>5308.0282965611377</v>
      </c>
      <c r="Q260" s="1">
        <v>39344.092500400286</v>
      </c>
      <c r="R260" s="1">
        <v>20704.88591616938</v>
      </c>
      <c r="S260" s="1">
        <f t="shared" si="28"/>
        <v>2254</v>
      </c>
      <c r="T260" s="1">
        <v>736.13755288319976</v>
      </c>
      <c r="U260" s="1">
        <v>5383.6488992815812</v>
      </c>
      <c r="V260" s="1">
        <v>38826.495440672516</v>
      </c>
      <c r="W260" s="1">
        <v>22867.738717694036</v>
      </c>
      <c r="X260" s="1">
        <f t="shared" si="29"/>
        <v>2254</v>
      </c>
      <c r="Y260" s="1">
        <v>787.73176889035744</v>
      </c>
      <c r="Z260" s="1">
        <v>5438.768162098223</v>
      </c>
      <c r="AA260" s="1">
        <v>38201.056042765289</v>
      </c>
      <c r="AB260" s="1">
        <v>25197.024613018897</v>
      </c>
      <c r="AC260" s="1">
        <f t="shared" si="30"/>
        <v>2254</v>
      </c>
      <c r="AD260" s="1">
        <v>577.76675434260108</v>
      </c>
      <c r="AE260" s="1">
        <v>-2793.5834032672028</v>
      </c>
      <c r="AF260" s="1">
        <v>15745.93266284038</v>
      </c>
      <c r="AG260" s="1">
        <v>5374.6329407202102</v>
      </c>
      <c r="AH260" s="1">
        <v>2789.5356900378724</v>
      </c>
      <c r="AI260" s="1">
        <v>12926.326430987765</v>
      </c>
      <c r="AJ260" s="1">
        <v>-70864.336078015709</v>
      </c>
      <c r="AK260" s="1">
        <v>51535.053987336083</v>
      </c>
      <c r="AL260" s="1">
        <f t="shared" si="31"/>
        <v>2254</v>
      </c>
      <c r="AM260" s="1">
        <v>601.27391215998887</v>
      </c>
      <c r="AN260" s="1">
        <v>-2884.1441667480426</v>
      </c>
      <c r="AO260" s="1">
        <v>16174.082079521506</v>
      </c>
      <c r="AP260" s="1">
        <v>6256.0847465431616</v>
      </c>
      <c r="AQ260" s="1">
        <f t="shared" si="32"/>
        <v>9999</v>
      </c>
      <c r="AR260" s="1">
        <v>322.34472982063653</v>
      </c>
      <c r="AS260" s="1">
        <v>1601.9159924363817</v>
      </c>
      <c r="AT260" s="1">
        <v>9183.1741298780762</v>
      </c>
      <c r="AU260" s="1">
        <v>8143.801769383088</v>
      </c>
      <c r="AV260" s="1">
        <f t="shared" si="33"/>
        <v>9999</v>
      </c>
      <c r="AW260" s="1">
        <v>347.53802884999135</v>
      </c>
      <c r="AX260" s="1">
        <v>1708.7898661340878</v>
      </c>
      <c r="AY260" s="1">
        <v>9731.8615318040065</v>
      </c>
      <c r="AZ260" s="1">
        <v>9312.7888517069423</v>
      </c>
      <c r="BA260" s="1">
        <f t="shared" si="34"/>
        <v>9999</v>
      </c>
    </row>
    <row r="261" spans="1:53" x14ac:dyDescent="0.3">
      <c r="A261">
        <f t="shared" si="35"/>
        <v>2255</v>
      </c>
      <c r="B261" s="1"/>
      <c r="C261" s="1"/>
      <c r="D261" s="1"/>
      <c r="E261" s="1">
        <f>0.8*SUMPRODUCT(economy!B301:D301,economy!K301:M301)/SUM(economy!B301:D301)</f>
        <v>14780.578974905007</v>
      </c>
      <c r="F261" s="1"/>
      <c r="G261" s="1"/>
      <c r="H261" s="1"/>
      <c r="I261" s="1">
        <v>16725.678849473072</v>
      </c>
      <c r="J261" s="1"/>
      <c r="K261" s="1"/>
      <c r="L261" s="1"/>
      <c r="M261" s="1">
        <v>18577.856322669079</v>
      </c>
      <c r="N261" s="1">
        <f t="shared" si="27"/>
        <v>2255</v>
      </c>
      <c r="O261" s="1">
        <v>664.42293725029822</v>
      </c>
      <c r="P261" s="1">
        <v>5228.0167353523484</v>
      </c>
      <c r="Q261" s="1">
        <v>39296.546866710087</v>
      </c>
      <c r="R261" s="1">
        <v>20581.817387884414</v>
      </c>
      <c r="S261" s="1">
        <f t="shared" si="28"/>
        <v>2255</v>
      </c>
      <c r="T261" s="1">
        <v>719.29742173393049</v>
      </c>
      <c r="U261" s="1">
        <v>5304.2263770131294</v>
      </c>
      <c r="V261" s="1">
        <v>38784.17781399782</v>
      </c>
      <c r="W261" s="1">
        <v>22745.530935598134</v>
      </c>
      <c r="X261" s="1">
        <f t="shared" si="29"/>
        <v>2255</v>
      </c>
      <c r="Y261" s="1">
        <v>770.53036308644062</v>
      </c>
      <c r="Z261" s="1">
        <v>5360.2963558996544</v>
      </c>
      <c r="AA261" s="1">
        <v>38164.398736223091</v>
      </c>
      <c r="AB261" s="1">
        <v>25076.91326212334</v>
      </c>
      <c r="AC261" s="1">
        <f t="shared" si="30"/>
        <v>2255</v>
      </c>
      <c r="AD261" s="1">
        <v>561.06573705838912</v>
      </c>
      <c r="AE261" s="1">
        <v>-2724.8962801113889</v>
      </c>
      <c r="AF261" s="1">
        <v>15548.150205717726</v>
      </c>
      <c r="AG261" s="1">
        <v>5292.0348573759602</v>
      </c>
      <c r="AH261" s="1">
        <v>2797.8151467552211</v>
      </c>
      <c r="AI261" s="1">
        <v>13012.190718836253</v>
      </c>
      <c r="AJ261" s="1">
        <v>-72179.655372109832</v>
      </c>
      <c r="AK261" s="1">
        <v>52444.54084873126</v>
      </c>
      <c r="AL261" s="1">
        <f t="shared" si="31"/>
        <v>2255</v>
      </c>
      <c r="AM261" s="1">
        <v>586.41514988729944</v>
      </c>
      <c r="AN261" s="1">
        <v>-2824.4424838805689</v>
      </c>
      <c r="AO261" s="1">
        <v>16031.304409084058</v>
      </c>
      <c r="AP261" s="1">
        <v>6187.1290671674242</v>
      </c>
      <c r="AQ261" s="1">
        <f t="shared" si="32"/>
        <v>9999</v>
      </c>
      <c r="AR261" s="1">
        <v>313.0318653774093</v>
      </c>
      <c r="AS261" s="1">
        <v>1563.1161981433941</v>
      </c>
      <c r="AT261" s="1">
        <v>9073.0038784602584</v>
      </c>
      <c r="AU261" s="1">
        <v>8032.8930086117516</v>
      </c>
      <c r="AV261" s="1">
        <f t="shared" si="33"/>
        <v>9999</v>
      </c>
      <c r="AW261" s="1">
        <v>338.56513363174599</v>
      </c>
      <c r="AX261" s="1">
        <v>1672.0690252548168</v>
      </c>
      <c r="AY261" s="1">
        <v>9639.9907319787744</v>
      </c>
      <c r="AZ261" s="1">
        <v>9212.0598167490662</v>
      </c>
      <c r="BA261" s="1">
        <f t="shared" si="34"/>
        <v>9999</v>
      </c>
    </row>
    <row r="262" spans="1:53" x14ac:dyDescent="0.3">
      <c r="A262">
        <f t="shared" si="35"/>
        <v>2256</v>
      </c>
      <c r="B262" s="1"/>
      <c r="C262" s="1"/>
      <c r="D262" s="1"/>
      <c r="E262" s="1">
        <f>0.8*SUMPRODUCT(economy!B302:D302,economy!K302:M302)/SUM(economy!B302:D302)</f>
        <v>14683.229932317832</v>
      </c>
      <c r="F262" s="1"/>
      <c r="G262" s="1"/>
      <c r="H262" s="1"/>
      <c r="I262" s="1">
        <v>16604.406126303122</v>
      </c>
      <c r="J262" s="1"/>
      <c r="K262" s="1"/>
      <c r="L262" s="1"/>
      <c r="M262" s="1">
        <v>18455.348148991692</v>
      </c>
      <c r="N262" s="1">
        <f t="shared" si="27"/>
        <v>2256</v>
      </c>
      <c r="O262" s="1">
        <v>648.4089924293387</v>
      </c>
      <c r="P262" s="1">
        <v>5149.1178400375602</v>
      </c>
      <c r="Q262" s="1">
        <v>39248.579389524159</v>
      </c>
      <c r="R262" s="1">
        <v>20459.001847298186</v>
      </c>
      <c r="S262" s="1">
        <f t="shared" si="28"/>
        <v>2256</v>
      </c>
      <c r="T262" s="1">
        <v>702.8101251426873</v>
      </c>
      <c r="U262" s="1">
        <v>5225.8775039134916</v>
      </c>
      <c r="V262" s="1">
        <v>38741.392239682449</v>
      </c>
      <c r="W262" s="1">
        <v>22623.473023513641</v>
      </c>
      <c r="X262" s="1">
        <f t="shared" si="29"/>
        <v>2256</v>
      </c>
      <c r="Y262" s="1">
        <v>753.67559477467159</v>
      </c>
      <c r="Z262" s="1">
        <v>5282.8538321053602</v>
      </c>
      <c r="AA262" s="1">
        <v>38127.228854590168</v>
      </c>
      <c r="AB262" s="1">
        <v>24956.838337654313</v>
      </c>
      <c r="AC262" s="1">
        <f t="shared" si="30"/>
        <v>2256</v>
      </c>
      <c r="AD262" s="1">
        <v>544.61537319250237</v>
      </c>
      <c r="AE262" s="1">
        <v>-2656.8484123040789</v>
      </c>
      <c r="AF262" s="1">
        <v>15347.16875303835</v>
      </c>
      <c r="AG262" s="1">
        <v>5208.529338022875</v>
      </c>
      <c r="AH262" s="1">
        <v>2804.6890057786691</v>
      </c>
      <c r="AI262" s="1">
        <v>13092.221611206769</v>
      </c>
      <c r="AJ262" s="1">
        <v>-73484.930332059346</v>
      </c>
      <c r="AK262" s="1">
        <v>53342.584054932464</v>
      </c>
      <c r="AL262" s="1">
        <f t="shared" si="31"/>
        <v>2256</v>
      </c>
      <c r="AM262" s="1">
        <v>571.67648327373263</v>
      </c>
      <c r="AN262" s="1">
        <v>-2764.842449138649</v>
      </c>
      <c r="AO262" s="1">
        <v>15883.584355350655</v>
      </c>
      <c r="AP262" s="1">
        <v>6116.3289398769448</v>
      </c>
      <c r="AQ262" s="1">
        <f t="shared" si="32"/>
        <v>9999</v>
      </c>
      <c r="AR262" s="1">
        <v>303.97569415090783</v>
      </c>
      <c r="AS262" s="1">
        <v>1525.2132064301506</v>
      </c>
      <c r="AT262" s="1">
        <v>8964.0099569856866</v>
      </c>
      <c r="AU262" s="1">
        <v>7923.4823910128935</v>
      </c>
      <c r="AV262" s="1">
        <f t="shared" si="33"/>
        <v>9999</v>
      </c>
      <c r="AW262" s="1">
        <v>329.75859981541601</v>
      </c>
      <c r="AX262" s="1">
        <v>1635.8412356436829</v>
      </c>
      <c r="AY262" s="1">
        <v>9547.4081640712266</v>
      </c>
      <c r="AZ262" s="1">
        <v>9110.9230586498343</v>
      </c>
      <c r="BA262" s="1">
        <f t="shared" si="34"/>
        <v>9999</v>
      </c>
    </row>
    <row r="263" spans="1:53" x14ac:dyDescent="0.3">
      <c r="A263">
        <f t="shared" si="35"/>
        <v>2257</v>
      </c>
      <c r="B263" s="1"/>
      <c r="C263" s="1"/>
      <c r="D263" s="1"/>
      <c r="E263" s="1">
        <f>0.8*SUMPRODUCT(economy!B303:D303,economy!K303:M303)/SUM(economy!B303:D303)</f>
        <v>14586.155022697125</v>
      </c>
      <c r="F263" s="1"/>
      <c r="G263" s="1"/>
      <c r="H263" s="1"/>
      <c r="I263" s="1">
        <v>16483.568628533503</v>
      </c>
      <c r="J263" s="1"/>
      <c r="K263" s="1"/>
      <c r="L263" s="1"/>
      <c r="M263" s="1">
        <v>18333.191740508904</v>
      </c>
      <c r="N263" s="1">
        <f t="shared" ref="N263:N306" si="36">IF(M263&gt;$I263,$A263,9999)</f>
        <v>2257</v>
      </c>
      <c r="O263" s="1">
        <v>632.74476712779449</v>
      </c>
      <c r="P263" s="1">
        <v>5071.3187156557315</v>
      </c>
      <c r="Q263" s="1">
        <v>39200.198780616614</v>
      </c>
      <c r="R263" s="1">
        <v>20336.445972919122</v>
      </c>
      <c r="S263" s="1">
        <f t="shared" ref="S263:S306" si="37">IF(R263&gt;$I263,$A263,9999)</f>
        <v>2257</v>
      </c>
      <c r="T263" s="1">
        <v>686.66895991561</v>
      </c>
      <c r="U263" s="1">
        <v>5148.5905197090824</v>
      </c>
      <c r="V263" s="1">
        <v>38698.147925659621</v>
      </c>
      <c r="W263" s="1">
        <v>22501.573082696825</v>
      </c>
      <c r="X263" s="1">
        <f t="shared" ref="X263:X306" si="38">IF(W263&gt;$I263,$A263,9999)</f>
        <v>2257</v>
      </c>
      <c r="Y263" s="1">
        <v>737.16114884350816</v>
      </c>
      <c r="Z263" s="1">
        <v>5206.4300080117755</v>
      </c>
      <c r="AA263" s="1">
        <v>38089.555976994183</v>
      </c>
      <c r="AB263" s="1">
        <v>24836.809395999746</v>
      </c>
      <c r="AC263" s="1">
        <f t="shared" ref="AC263:AC306" si="39">IF(AB263&gt;$I263,$A263,9999)</f>
        <v>2257</v>
      </c>
      <c r="AD263" s="1">
        <v>528.43112954950459</v>
      </c>
      <c r="AE263" s="1">
        <v>-2589.5214737917599</v>
      </c>
      <c r="AF263" s="1">
        <v>15143.437422572693</v>
      </c>
      <c r="AG263" s="1">
        <v>5124.2902589072992</v>
      </c>
      <c r="AH263" s="1">
        <v>2810.1241527553266</v>
      </c>
      <c r="AI263" s="1">
        <v>13166.20378453253</v>
      </c>
      <c r="AJ263" s="1">
        <v>-74778.185232659991</v>
      </c>
      <c r="AK263" s="1">
        <v>54227.630088035177</v>
      </c>
      <c r="AL263" s="1">
        <f t="shared" ref="AL263:AL306" si="40">IF(AK263&gt;$I263,$A263,9999)</f>
        <v>2257</v>
      </c>
      <c r="AM263" s="1">
        <v>557.07422808193621</v>
      </c>
      <c r="AN263" s="1">
        <v>-2705.4235254143364</v>
      </c>
      <c r="AO263" s="1">
        <v>15731.275462336203</v>
      </c>
      <c r="AP263" s="1">
        <v>6043.8402601217949</v>
      </c>
      <c r="AQ263" s="1">
        <f t="shared" ref="AQ263:AQ306" si="41">IF(AP263&gt;$I263,$A263,9999)</f>
        <v>9999</v>
      </c>
      <c r="AR263" s="1">
        <v>295.17930573423303</v>
      </c>
      <c r="AS263" s="1">
        <v>1488.2331059171884</v>
      </c>
      <c r="AT263" s="1">
        <v>8856.4398742178055</v>
      </c>
      <c r="AU263" s="1">
        <v>7815.7999464318982</v>
      </c>
      <c r="AV263" s="1">
        <f t="shared" ref="AV263:AV306" si="42">IF(AU263&gt;$I263,$A263,9999)</f>
        <v>9999</v>
      </c>
      <c r="AW263" s="1">
        <v>321.12575331165999</v>
      </c>
      <c r="AX263" s="1">
        <v>1600.1475888318082</v>
      </c>
      <c r="AY263" s="1">
        <v>9454.3717445010861</v>
      </c>
      <c r="AZ263" s="1">
        <v>9009.6423156489709</v>
      </c>
      <c r="BA263" s="1">
        <f t="shared" ref="BA263:BA306" si="43">IF(AZ263&gt;$I263,$A263,9999)</f>
        <v>9999</v>
      </c>
    </row>
    <row r="264" spans="1:53" x14ac:dyDescent="0.3">
      <c r="A264">
        <f t="shared" ref="A264:A306" si="44">1+A263</f>
        <v>2258</v>
      </c>
      <c r="B264" s="1"/>
      <c r="C264" s="1"/>
      <c r="D264" s="1"/>
      <c r="E264" s="1">
        <f>0.8*SUMPRODUCT(economy!B304:D304,economy!K304:M304)/SUM(economy!B304:D304)</f>
        <v>14489.358447498063</v>
      </c>
      <c r="F264" s="1"/>
      <c r="G264" s="1"/>
      <c r="H264" s="1"/>
      <c r="I264" s="1">
        <v>16363.17026871907</v>
      </c>
      <c r="J264" s="1"/>
      <c r="K264" s="1"/>
      <c r="L264" s="1"/>
      <c r="M264" s="1">
        <v>18211.392237256685</v>
      </c>
      <c r="N264" s="1">
        <f t="shared" si="36"/>
        <v>2258</v>
      </c>
      <c r="O264" s="1">
        <v>617.42332540286543</v>
      </c>
      <c r="P264" s="1">
        <v>4994.6065311758121</v>
      </c>
      <c r="Q264" s="1">
        <v>39151.413597561877</v>
      </c>
      <c r="R264" s="1">
        <v>20214.156238335756</v>
      </c>
      <c r="S264" s="1">
        <f t="shared" si="37"/>
        <v>2258</v>
      </c>
      <c r="T264" s="1">
        <v>670.86732959562971</v>
      </c>
      <c r="U264" s="1">
        <v>5072.3537021129141</v>
      </c>
      <c r="V264" s="1">
        <v>38654.453925549293</v>
      </c>
      <c r="W264" s="1">
        <v>22379.83899123919</v>
      </c>
      <c r="X264" s="1">
        <f t="shared" si="38"/>
        <v>2258</v>
      </c>
      <c r="Y264" s="1">
        <v>720.98080421027555</v>
      </c>
      <c r="Z264" s="1">
        <v>5131.014314202348</v>
      </c>
      <c r="AA264" s="1">
        <v>38051.389531486631</v>
      </c>
      <c r="AB264" s="1">
        <v>24716.835756183511</v>
      </c>
      <c r="AC264" s="1">
        <f t="shared" si="39"/>
        <v>2258</v>
      </c>
      <c r="AD264" s="1">
        <v>512.52722831230972</v>
      </c>
      <c r="AE264" s="1">
        <v>-2522.992437168391</v>
      </c>
      <c r="AF264" s="1">
        <v>14937.400960929226</v>
      </c>
      <c r="AG264" s="1">
        <v>5039.4889168065647</v>
      </c>
      <c r="AH264" s="1">
        <v>2814.0899367061393</v>
      </c>
      <c r="AI264" s="1">
        <v>13233.930127912003</v>
      </c>
      <c r="AJ264" s="1">
        <v>-76057.410074710991</v>
      </c>
      <c r="AK264" s="1">
        <v>55098.11187658667</v>
      </c>
      <c r="AL264" s="1">
        <f t="shared" si="40"/>
        <v>2258</v>
      </c>
      <c r="AM264" s="1">
        <v>542.6237747854683</v>
      </c>
      <c r="AN264" s="1">
        <v>-2646.2619637064263</v>
      </c>
      <c r="AO264" s="1">
        <v>15574.732550399796</v>
      </c>
      <c r="AP264" s="1">
        <v>5969.8187524263549</v>
      </c>
      <c r="AQ264" s="1">
        <f t="shared" si="41"/>
        <v>9999</v>
      </c>
      <c r="AR264" s="1">
        <v>286.64481178594514</v>
      </c>
      <c r="AS264" s="1">
        <v>1452.1977218798381</v>
      </c>
      <c r="AT264" s="1">
        <v>8750.5268418902306</v>
      </c>
      <c r="AU264" s="1">
        <v>7710.0609529341937</v>
      </c>
      <c r="AV264" s="1">
        <f t="shared" si="42"/>
        <v>9999</v>
      </c>
      <c r="AW264" s="1">
        <v>312.67302540736517</v>
      </c>
      <c r="AX264" s="1">
        <v>1565.0255507145182</v>
      </c>
      <c r="AY264" s="1">
        <v>9361.1308329077365</v>
      </c>
      <c r="AZ264" s="1">
        <v>8908.4715186546491</v>
      </c>
      <c r="BA264" s="1">
        <f t="shared" si="43"/>
        <v>9999</v>
      </c>
    </row>
    <row r="265" spans="1:53" x14ac:dyDescent="0.3">
      <c r="A265">
        <f t="shared" si="44"/>
        <v>2259</v>
      </c>
      <c r="B265" s="1"/>
      <c r="C265" s="1"/>
      <c r="D265" s="1"/>
      <c r="E265" s="1">
        <f>0.8*SUMPRODUCT(economy!B305:D305,economy!K305:M305)/SUM(economy!B305:D305)</f>
        <v>14392.844268015031</v>
      </c>
      <c r="F265" s="1"/>
      <c r="G265" s="1"/>
      <c r="H265" s="1"/>
      <c r="I265" s="1">
        <v>16243.214808910192</v>
      </c>
      <c r="J265" s="1"/>
      <c r="K265" s="1"/>
      <c r="L265" s="1"/>
      <c r="M265" s="1">
        <v>18089.954602884689</v>
      </c>
      <c r="N265" s="1">
        <f t="shared" si="36"/>
        <v>2259</v>
      </c>
      <c r="O265" s="1">
        <v>602.4378494417864</v>
      </c>
      <c r="P265" s="1">
        <v>4918.9685228748385</v>
      </c>
      <c r="Q265" s="1">
        <v>39102.232247671389</v>
      </c>
      <c r="R265" s="1">
        <v>20092.138918602399</v>
      </c>
      <c r="S265" s="1">
        <f t="shared" si="37"/>
        <v>2259</v>
      </c>
      <c r="T265" s="1">
        <v>655.39874360169426</v>
      </c>
      <c r="U265" s="1">
        <v>4997.1553706130353</v>
      </c>
      <c r="V265" s="1">
        <v>38610.319142155829</v>
      </c>
      <c r="W265" s="1">
        <v>22258.278410233128</v>
      </c>
      <c r="X265" s="1">
        <f t="shared" si="38"/>
        <v>2259</v>
      </c>
      <c r="Y265" s="1">
        <v>705.12843327362339</v>
      </c>
      <c r="Z265" s="1">
        <v>5056.5961986611446</v>
      </c>
      <c r="AA265" s="1">
        <v>38012.738798059872</v>
      </c>
      <c r="AB265" s="1">
        <v>24596.926505706855</v>
      </c>
      <c r="AC265" s="1">
        <f t="shared" si="39"/>
        <v>2259</v>
      </c>
      <c r="AD265" s="1">
        <v>496.91666068446727</v>
      </c>
      <c r="AE265" s="1">
        <v>-2457.333544087991</v>
      </c>
      <c r="AF265" s="1">
        <v>14729.498686329285</v>
      </c>
      <c r="AG265" s="1">
        <v>4954.2936310957812</v>
      </c>
      <c r="AH265" s="1">
        <v>2816.5585326669334</v>
      </c>
      <c r="AI265" s="1">
        <v>13295.20352615063</v>
      </c>
      <c r="AJ265" s="1">
        <v>-77320.570918105295</v>
      </c>
      <c r="AK265" s="1">
        <v>55952.458013384756</v>
      </c>
      <c r="AL265" s="1">
        <f t="shared" si="40"/>
        <v>2259</v>
      </c>
      <c r="AM265" s="1">
        <v>528.33959149405473</v>
      </c>
      <c r="AN265" s="1">
        <v>-2587.430749104899</v>
      </c>
      <c r="AO265" s="1">
        <v>15414.310947335833</v>
      </c>
      <c r="AP265" s="1">
        <v>5894.4196403465512</v>
      </c>
      <c r="AQ265" s="1">
        <f t="shared" si="41"/>
        <v>9999</v>
      </c>
      <c r="AR265" s="1">
        <v>278.37339898458828</v>
      </c>
      <c r="AS265" s="1">
        <v>1417.1247821988748</v>
      </c>
      <c r="AT265" s="1">
        <v>8646.4895727558196</v>
      </c>
      <c r="AU265" s="1">
        <v>7606.4658223187544</v>
      </c>
      <c r="AV265" s="1">
        <f t="shared" si="42"/>
        <v>9999</v>
      </c>
      <c r="AW265" s="1">
        <v>304.40598283777501</v>
      </c>
      <c r="AX265" s="1">
        <v>1530.5090311570468</v>
      </c>
      <c r="AY265" s="1">
        <v>9267.9257764698432</v>
      </c>
      <c r="AZ265" s="1">
        <v>8807.654365799337</v>
      </c>
      <c r="BA265" s="1">
        <f t="shared" si="43"/>
        <v>9999</v>
      </c>
    </row>
    <row r="266" spans="1:53" x14ac:dyDescent="0.3">
      <c r="A266">
        <f t="shared" si="44"/>
        <v>2260</v>
      </c>
      <c r="B266" s="1"/>
      <c r="C266" s="1"/>
      <c r="D266" s="1"/>
      <c r="E266" s="1">
        <f>0.8*SUMPRODUCT(economy!B306:D306,economy!K306:M306)/SUM(economy!B306:D306)</f>
        <v>14296.616410344948</v>
      </c>
      <c r="F266" s="1"/>
      <c r="G266" s="1"/>
      <c r="H266" s="1"/>
      <c r="I266" s="1">
        <v>16123.705867063931</v>
      </c>
      <c r="J266" s="1"/>
      <c r="K266" s="1"/>
      <c r="L266" s="1"/>
      <c r="M266" s="1">
        <v>17968.883631001656</v>
      </c>
      <c r="N266" s="1">
        <f t="shared" si="36"/>
        <v>2260</v>
      </c>
      <c r="O266" s="1">
        <v>587.78163833452868</v>
      </c>
      <c r="P266" s="1">
        <v>4844.391997520167</v>
      </c>
      <c r="Q266" s="1">
        <v>39052.662991842044</v>
      </c>
      <c r="R266" s="1">
        <v>19970.400096469519</v>
      </c>
      <c r="S266" s="1">
        <f t="shared" si="37"/>
        <v>2260</v>
      </c>
      <c r="T266" s="1">
        <v>640.25681633227498</v>
      </c>
      <c r="U266" s="1">
        <v>4922.9838900681816</v>
      </c>
      <c r="V266" s="1">
        <v>38565.752330898758</v>
      </c>
      <c r="W266" s="1">
        <v>22136.898789804429</v>
      </c>
      <c r="X266" s="1">
        <f t="shared" si="38"/>
        <v>2260</v>
      </c>
      <c r="Y266" s="1">
        <v>689.59800132579687</v>
      </c>
      <c r="Z266" s="1">
        <v>4983.1651306995436</v>
      </c>
      <c r="AA266" s="1">
        <v>37973.612911617456</v>
      </c>
      <c r="AB266" s="1">
        <v>24477.090506281133</v>
      </c>
      <c r="AC266" s="1">
        <f t="shared" si="39"/>
        <v>2260</v>
      </c>
      <c r="AD266" s="1">
        <v>481.61120313686837</v>
      </c>
      <c r="AE266" s="1">
        <v>-2392.6122884154511</v>
      </c>
      <c r="AF266" s="1">
        <v>14520.163453215149</v>
      </c>
      <c r="AG266" s="1">
        <v>4868.8693571455678</v>
      </c>
      <c r="AH266" s="1">
        <v>2817.5053115229784</v>
      </c>
      <c r="AI266" s="1">
        <v>13349.838710524975</v>
      </c>
      <c r="AJ266" s="1">
        <v>-78565.621343064122</v>
      </c>
      <c r="AK266" s="1">
        <v>56789.102837607468</v>
      </c>
      <c r="AL266" s="1">
        <f t="shared" si="40"/>
        <v>2260</v>
      </c>
      <c r="AM266" s="1">
        <v>514.2352285771974</v>
      </c>
      <c r="AN266" s="1">
        <v>-2528.999554550704</v>
      </c>
      <c r="AO266" s="1">
        <v>15250.365719436541</v>
      </c>
      <c r="AP266" s="1">
        <v>5817.7973180876479</v>
      </c>
      <c r="AQ266" s="1">
        <f t="shared" si="41"/>
        <v>9999</v>
      </c>
      <c r="AR266" s="1">
        <v>270.36538273137967</v>
      </c>
      <c r="AS266" s="1">
        <v>1383.0280912717049</v>
      </c>
      <c r="AT266" s="1">
        <v>8544.5321461528983</v>
      </c>
      <c r="AU266" s="1">
        <v>7505.2000529029274</v>
      </c>
      <c r="AV266" s="1">
        <f t="shared" si="42"/>
        <v>9999</v>
      </c>
      <c r="AW266" s="1">
        <v>296.32935942557361</v>
      </c>
      <c r="AX266" s="1">
        <v>1496.6284632366505</v>
      </c>
      <c r="AY266" s="1">
        <v>9174.9875027709586</v>
      </c>
      <c r="AZ266" s="1">
        <v>8707.4239500569856</v>
      </c>
      <c r="BA266" s="1">
        <f t="shared" si="43"/>
        <v>9999</v>
      </c>
    </row>
    <row r="267" spans="1:53" x14ac:dyDescent="0.3">
      <c r="A267">
        <f t="shared" si="44"/>
        <v>2261</v>
      </c>
      <c r="B267" s="1"/>
      <c r="C267" s="1"/>
      <c r="D267" s="1"/>
      <c r="E267" s="1">
        <f>0.8*SUMPRODUCT(economy!B307:D307,economy!K307:M307)/SUM(economy!B307:D307)</f>
        <v>14200.678670217159</v>
      </c>
      <c r="F267" s="1"/>
      <c r="G267" s="1"/>
      <c r="H267" s="1"/>
      <c r="I267" s="1">
        <v>16004.646923269109</v>
      </c>
      <c r="J267" s="1"/>
      <c r="K267" s="1"/>
      <c r="L267" s="1"/>
      <c r="M267" s="1">
        <v>17848.18395134815</v>
      </c>
      <c r="N267" s="1">
        <f t="shared" si="36"/>
        <v>2261</v>
      </c>
      <c r="O267" s="1">
        <v>573.44810681936804</v>
      </c>
      <c r="P267" s="1">
        <v>4770.864335363327</v>
      </c>
      <c r="Q267" s="1">
        <v>39002.713948317927</v>
      </c>
      <c r="R267" s="1">
        <v>19848.945668459601</v>
      </c>
      <c r="S267" s="1">
        <f t="shared" si="37"/>
        <v>2261</v>
      </c>
      <c r="T267" s="1">
        <v>625.43526623589241</v>
      </c>
      <c r="U267" s="1">
        <v>4849.8276741174104</v>
      </c>
      <c r="V267" s="1">
        <v>38520.762103177694</v>
      </c>
      <c r="W267" s="1">
        <v>22015.707375011199</v>
      </c>
      <c r="X267" s="1">
        <f t="shared" si="38"/>
        <v>2261</v>
      </c>
      <c r="Y267" s="1">
        <v>674.38356592735602</v>
      </c>
      <c r="Z267" s="1">
        <v>4910.7106047020779</v>
      </c>
      <c r="AA267" s="1">
        <v>37934.020864898404</v>
      </c>
      <c r="AB267" s="1">
        <v>24357.336399450225</v>
      </c>
      <c r="AC267" s="1">
        <f t="shared" si="39"/>
        <v>2261</v>
      </c>
      <c r="AD267" s="1">
        <v>466.62143621192354</v>
      </c>
      <c r="AE267" s="1">
        <v>-2328.8914121732437</v>
      </c>
      <c r="AF267" s="1">
        <v>14309.820643275814</v>
      </c>
      <c r="AG267" s="1">
        <v>4783.3773128527027</v>
      </c>
      <c r="AH267" s="1">
        <v>2816.9092137057528</v>
      </c>
      <c r="AI267" s="1">
        <v>13397.664163458008</v>
      </c>
      <c r="AJ267" s="1">
        <v>-79790.51502359724</v>
      </c>
      <c r="AK267" s="1">
        <v>57606.497351984319</v>
      </c>
      <c r="AL267" s="1">
        <f t="shared" si="40"/>
        <v>2261</v>
      </c>
      <c r="AM267" s="1">
        <v>500.32332496247335</v>
      </c>
      <c r="AN267" s="1">
        <v>-2471.0347024380062</v>
      </c>
      <c r="AO267" s="1">
        <v>15083.250904919891</v>
      </c>
      <c r="AP267" s="1">
        <v>5740.1050248723195</v>
      </c>
      <c r="AQ267" s="1">
        <f t="shared" si="41"/>
        <v>9999</v>
      </c>
      <c r="AR267" s="1">
        <v>262.62026130419582</v>
      </c>
      <c r="AS267" s="1">
        <v>1349.9177106378891</v>
      </c>
      <c r="AT267" s="1">
        <v>8444.843939102866</v>
      </c>
      <c r="AU267" s="1">
        <v>7406.4342470867377</v>
      </c>
      <c r="AV267" s="1">
        <f t="shared" si="42"/>
        <v>9999</v>
      </c>
      <c r="AW267" s="1">
        <v>288.44708908087989</v>
      </c>
      <c r="AX267" s="1">
        <v>1463.4108913581272</v>
      </c>
      <c r="AY267" s="1">
        <v>9082.5371614476317</v>
      </c>
      <c r="AZ267" s="1">
        <v>8608.0024398874102</v>
      </c>
      <c r="BA267" s="1">
        <f t="shared" si="43"/>
        <v>9999</v>
      </c>
    </row>
    <row r="268" spans="1:53" x14ac:dyDescent="0.3">
      <c r="A268">
        <f t="shared" si="44"/>
        <v>2262</v>
      </c>
      <c r="B268" s="1"/>
      <c r="C268" s="1"/>
      <c r="D268" s="1"/>
      <c r="E268" s="1">
        <f>0.8*SUMPRODUCT(economy!B308:D308,economy!K308:M308)/SUM(economy!B308:D308)</f>
        <v>14105.034717691886</v>
      </c>
      <c r="F268" s="1"/>
      <c r="G268" s="1"/>
      <c r="H268" s="1"/>
      <c r="I268" s="1">
        <v>15886.041325789185</v>
      </c>
      <c r="J268" s="1"/>
      <c r="K268" s="1"/>
      <c r="L268" s="1"/>
      <c r="M268" s="1">
        <v>17727.860035799134</v>
      </c>
      <c r="N268" s="1">
        <f t="shared" si="36"/>
        <v>2262</v>
      </c>
      <c r="O268" s="1">
        <v>559.4307840039462</v>
      </c>
      <c r="P268" s="1">
        <v>4698.3729929525571</v>
      </c>
      <c r="Q268" s="1">
        <v>38952.393096363819</v>
      </c>
      <c r="R268" s="1">
        <v>19727.781350790119</v>
      </c>
      <c r="S268" s="1">
        <f t="shared" si="37"/>
        <v>2262</v>
      </c>
      <c r="T268" s="1">
        <v>610.92791485121484</v>
      </c>
      <c r="U268" s="1">
        <v>4777.6751884101177</v>
      </c>
      <c r="V268" s="1">
        <v>38475.35692966928</v>
      </c>
      <c r="W268" s="1">
        <v>21894.711211610298</v>
      </c>
      <c r="X268" s="1">
        <f t="shared" si="38"/>
        <v>2262</v>
      </c>
      <c r="Y268" s="1">
        <v>659.4792762467805</v>
      </c>
      <c r="Z268" s="1">
        <v>4839.2221436971877</v>
      </c>
      <c r="AA268" s="1">
        <v>37893.971511352916</v>
      </c>
      <c r="AB268" s="1">
        <v>24237.672612103201</v>
      </c>
      <c r="AC268" s="1">
        <f t="shared" si="39"/>
        <v>2262</v>
      </c>
      <c r="AD268" s="1">
        <v>451.95676582802673</v>
      </c>
      <c r="AE268" s="1">
        <v>-2266.2289142911727</v>
      </c>
      <c r="AF268" s="1">
        <v>14098.887187446026</v>
      </c>
      <c r="AG268" s="1">
        <v>4697.9746200774816</v>
      </c>
      <c r="AH268" s="1">
        <v>2814.7531229410324</v>
      </c>
      <c r="AI268" s="1">
        <v>13438.524060722575</v>
      </c>
      <c r="AJ268" s="1">
        <v>-80993.219377455738</v>
      </c>
      <c r="AK268" s="1">
        <v>58403.120928511424</v>
      </c>
      <c r="AL268" s="1">
        <f t="shared" si="40"/>
        <v>2262</v>
      </c>
      <c r="AM268" s="1">
        <v>486.61561608351769</v>
      </c>
      <c r="AN268" s="1">
        <v>-2413.5991341178506</v>
      </c>
      <c r="AO268" s="1">
        <v>14913.318752228835</v>
      </c>
      <c r="AP268" s="1">
        <v>5661.4945231902575</v>
      </c>
      <c r="AQ268" s="1">
        <f t="shared" si="41"/>
        <v>9999</v>
      </c>
      <c r="AR268" s="1">
        <v>255.13677017491179</v>
      </c>
      <c r="AS268" s="1">
        <v>1317.8001450797856</v>
      </c>
      <c r="AT268" s="1">
        <v>8347.5996205606498</v>
      </c>
      <c r="AU268" s="1">
        <v>7310.3241908151367</v>
      </c>
      <c r="AV268" s="1">
        <f t="shared" si="42"/>
        <v>9999</v>
      </c>
      <c r="AW268" s="1">
        <v>280.76233995837094</v>
      </c>
      <c r="AX268" s="1">
        <v>1430.8800674669933</v>
      </c>
      <c r="AY268" s="1">
        <v>8990.7858145963892</v>
      </c>
      <c r="AZ268" s="1">
        <v>8509.6008125811804</v>
      </c>
      <c r="BA268" s="1">
        <f t="shared" si="43"/>
        <v>9999</v>
      </c>
    </row>
    <row r="269" spans="1:53" x14ac:dyDescent="0.3">
      <c r="A269">
        <f t="shared" si="44"/>
        <v>2263</v>
      </c>
      <c r="B269" s="1"/>
      <c r="C269" s="1"/>
      <c r="D269" s="1"/>
      <c r="E269" s="1">
        <f>0.8*SUMPRODUCT(economy!B309:D309,economy!K309:M309)/SUM(economy!B309:D309)</f>
        <v>14009.688101729287</v>
      </c>
      <c r="F269" s="1"/>
      <c r="G269" s="1"/>
      <c r="H269" s="1"/>
      <c r="I269" s="1">
        <v>15767.892296926617</v>
      </c>
      <c r="J269" s="1"/>
      <c r="K269" s="1"/>
      <c r="L269" s="1"/>
      <c r="M269" s="1">
        <v>17607.91620419957</v>
      </c>
      <c r="N269" s="1">
        <f t="shared" si="36"/>
        <v>2263</v>
      </c>
      <c r="O269" s="1">
        <v>545.72331206434581</v>
      </c>
      <c r="P269" s="1">
        <v>4626.9055057708401</v>
      </c>
      <c r="Q269" s="1">
        <v>38901.708279852144</v>
      </c>
      <c r="R269" s="1">
        <v>19606.912685145246</v>
      </c>
      <c r="S269" s="1">
        <f t="shared" si="37"/>
        <v>2263</v>
      </c>
      <c r="T269" s="1">
        <v>596.72868581922</v>
      </c>
      <c r="U269" s="1">
        <v>4706.5149536627168</v>
      </c>
      <c r="V269" s="1">
        <v>38429.545143557334</v>
      </c>
      <c r="W269" s="1">
        <v>21773.917151692021</v>
      </c>
      <c r="X269" s="1">
        <f t="shared" si="38"/>
        <v>2263</v>
      </c>
      <c r="Y269" s="1">
        <v>644.87937236738378</v>
      </c>
      <c r="Z269" s="1">
        <v>4768.6893027584829</v>
      </c>
      <c r="AA269" s="1">
        <v>37853.473567970002</v>
      </c>
      <c r="AB269" s="1">
        <v>24118.107361876839</v>
      </c>
      <c r="AC269" s="1">
        <f t="shared" si="39"/>
        <v>2263</v>
      </c>
      <c r="AD269" s="1">
        <v>437.62544701642707</v>
      </c>
      <c r="AE269" s="1">
        <v>-2204.6780721120172</v>
      </c>
      <c r="AF269" s="1">
        <v>13887.770623363169</v>
      </c>
      <c r="AG269" s="1">
        <v>4612.8139627126711</v>
      </c>
      <c r="AH269" s="1">
        <v>2811.0242357569541</v>
      </c>
      <c r="AI269" s="1">
        <v>13472.280232136543</v>
      </c>
      <c r="AJ269" s="1">
        <v>-82171.730234655421</v>
      </c>
      <c r="AK269" s="1">
        <v>59177.493737293364</v>
      </c>
      <c r="AL269" s="1">
        <f t="shared" si="40"/>
        <v>2263</v>
      </c>
      <c r="AM269" s="1">
        <v>473.1229434505168</v>
      </c>
      <c r="AN269" s="1">
        <v>-2356.7523873499999</v>
      </c>
      <c r="AO269" s="1">
        <v>14740.918965799505</v>
      </c>
      <c r="AP269" s="1">
        <v>5582.1157820939388</v>
      </c>
      <c r="AQ269" s="1">
        <f t="shared" si="41"/>
        <v>9999</v>
      </c>
      <c r="AR269" s="1">
        <v>247.91293621273795</v>
      </c>
      <c r="AS269" s="1">
        <v>1286.6785329744087</v>
      </c>
      <c r="AT269" s="1">
        <v>8252.9592060729574</v>
      </c>
      <c r="AU269" s="1">
        <v>7217.0109917026284</v>
      </c>
      <c r="AV269" s="1">
        <f t="shared" si="42"/>
        <v>9999</v>
      </c>
      <c r="AW269" s="1">
        <v>273.27754957060301</v>
      </c>
      <c r="AX269" s="1">
        <v>1399.0565545743348</v>
      </c>
      <c r="AY269" s="1">
        <v>8899.9341756511112</v>
      </c>
      <c r="AZ269" s="1">
        <v>8412.4186396916666</v>
      </c>
      <c r="BA269" s="1">
        <f t="shared" si="43"/>
        <v>9999</v>
      </c>
    </row>
    <row r="270" spans="1:53" x14ac:dyDescent="0.3">
      <c r="A270">
        <f t="shared" si="44"/>
        <v>2264</v>
      </c>
      <c r="B270" s="1"/>
      <c r="C270" s="1"/>
      <c r="D270" s="1"/>
      <c r="E270" s="1">
        <f>0.8*SUMPRODUCT(economy!B310:D310,economy!K310:M310)/SUM(economy!B310:D310)</f>
        <v>13914.642254630959</v>
      </c>
      <c r="F270" s="1"/>
      <c r="G270" s="1"/>
      <c r="H270" s="1"/>
      <c r="I270" s="1">
        <v>15650.202938712233</v>
      </c>
      <c r="J270" s="1"/>
      <c r="K270" s="1"/>
      <c r="L270" s="1"/>
      <c r="M270" s="1">
        <v>17488.356630034705</v>
      </c>
      <c r="N270" s="1">
        <f t="shared" si="36"/>
        <v>2264</v>
      </c>
      <c r="O270" s="1">
        <v>532.31944492458001</v>
      </c>
      <c r="P270" s="1">
        <v>4556.4494907063172</v>
      </c>
      <c r="Q270" s="1">
        <v>38850.667210762673</v>
      </c>
      <c r="R270" s="1">
        <v>19486.345044297948</v>
      </c>
      <c r="S270" s="1">
        <f t="shared" si="37"/>
        <v>2264</v>
      </c>
      <c r="T270" s="1">
        <v>582.83160386978875</v>
      </c>
      <c r="U270" s="1">
        <v>4636.335548548238</v>
      </c>
      <c r="V270" s="1">
        <v>38383.334943695139</v>
      </c>
      <c r="W270" s="1">
        <v>21653.331859183436</v>
      </c>
      <c r="X270" s="1">
        <f t="shared" si="38"/>
        <v>2264</v>
      </c>
      <c r="Y270" s="1">
        <v>630.57818456381358</v>
      </c>
      <c r="Z270" s="1">
        <v>4699.1016722421164</v>
      </c>
      <c r="AA270" s="1">
        <v>37812.535618055896</v>
      </c>
      <c r="AB270" s="1">
        <v>23998.648662447813</v>
      </c>
      <c r="AC270" s="1">
        <f t="shared" si="39"/>
        <v>2264</v>
      </c>
      <c r="AD270" s="1">
        <v>423.63461001129485</v>
      </c>
      <c r="AE270" s="1">
        <v>-2144.2874755476387</v>
      </c>
      <c r="AF270" s="1">
        <v>13676.868192646989</v>
      </c>
      <c r="AG270" s="1">
        <v>4528.0432630419109</v>
      </c>
      <c r="AH270" s="1">
        <v>2805.7144219892798</v>
      </c>
      <c r="AI270" s="1">
        <v>13498.814119026207</v>
      </c>
      <c r="AJ270" s="1">
        <v>-83324.08744216316</v>
      </c>
      <c r="AK270" s="1">
        <v>59928.189812615725</v>
      </c>
      <c r="AL270" s="1">
        <f t="shared" si="40"/>
        <v>2264</v>
      </c>
      <c r="AM270" s="1">
        <v>459.85526581332715</v>
      </c>
      <c r="AN270" s="1">
        <v>-2300.5505817350218</v>
      </c>
      <c r="AO270" s="1">
        <v>14566.397961970259</v>
      </c>
      <c r="AP270" s="1">
        <v>5502.1166667258703</v>
      </c>
      <c r="AQ270" s="1">
        <f t="shared" si="41"/>
        <v>9999</v>
      </c>
      <c r="AR270" s="1">
        <v>240.94613150851401</v>
      </c>
      <c r="AS270" s="1">
        <v>1256.5528396971981</v>
      </c>
      <c r="AT270" s="1">
        <v>8161.0681697675109</v>
      </c>
      <c r="AU270" s="1">
        <v>7126.6212722648825</v>
      </c>
      <c r="AV270" s="1">
        <f t="shared" si="42"/>
        <v>9999</v>
      </c>
      <c r="AW270" s="1">
        <v>265.99446066034801</v>
      </c>
      <c r="AX270" s="1">
        <v>1367.9578368019072</v>
      </c>
      <c r="AY270" s="1">
        <v>8810.172396183063</v>
      </c>
      <c r="AZ270" s="1">
        <v>8316.6439236555925</v>
      </c>
      <c r="BA270" s="1">
        <f t="shared" si="43"/>
        <v>9999</v>
      </c>
    </row>
    <row r="271" spans="1:53" x14ac:dyDescent="0.3">
      <c r="A271">
        <f t="shared" si="44"/>
        <v>2265</v>
      </c>
      <c r="B271" s="1"/>
      <c r="C271" s="1"/>
      <c r="D271" s="1"/>
      <c r="E271" s="1">
        <f>0.8*SUMPRODUCT(economy!B311:D311,economy!K311:M311)/SUM(economy!B311:D311)</f>
        <v>13819.900496356084</v>
      </c>
      <c r="F271" s="1"/>
      <c r="G271" s="1"/>
      <c r="H271" s="1"/>
      <c r="I271" s="1">
        <v>15532.976238423575</v>
      </c>
      <c r="J271" s="1"/>
      <c r="K271" s="1"/>
      <c r="L271" s="1"/>
      <c r="M271" s="1">
        <v>17369.185345938797</v>
      </c>
      <c r="N271" s="1">
        <f t="shared" si="36"/>
        <v>2265</v>
      </c>
      <c r="O271" s="1">
        <v>519.21304691878152</v>
      </c>
      <c r="P271" s="1">
        <v>4486.9926483614281</v>
      </c>
      <c r="Q271" s="1">
        <v>38799.277472596259</v>
      </c>
      <c r="R271" s="1">
        <v>19366.08363758447</v>
      </c>
      <c r="S271" s="1">
        <f t="shared" si="37"/>
        <v>2265</v>
      </c>
      <c r="T271" s="1">
        <v>569.23079378497425</v>
      </c>
      <c r="U271" s="1">
        <v>4567.1256124246938</v>
      </c>
      <c r="V271" s="1">
        <v>38336.734397700297</v>
      </c>
      <c r="W271" s="1">
        <v>21532.961815222025</v>
      </c>
      <c r="X271" s="1">
        <f t="shared" si="38"/>
        <v>2265</v>
      </c>
      <c r="Y271" s="1">
        <v>616.57013255032598</v>
      </c>
      <c r="Z271" s="1">
        <v>4630.4488808656442</v>
      </c>
      <c r="AA271" s="1">
        <v>37771.166113962827</v>
      </c>
      <c r="AB271" s="1">
        <v>23879.304328715283</v>
      </c>
      <c r="AC271" s="1">
        <f t="shared" si="39"/>
        <v>2265</v>
      </c>
      <c r="AD271" s="1">
        <v>409.9902886021157</v>
      </c>
      <c r="AE271" s="1">
        <v>-2085.1010737185939</v>
      </c>
      <c r="AF271" s="1">
        <v>13466.565982200866</v>
      </c>
      <c r="AG271" s="1">
        <v>4443.8053779609027</v>
      </c>
      <c r="AH271" s="1">
        <v>2798.8205710714165</v>
      </c>
      <c r="AI271" s="1">
        <v>13518.028704067225</v>
      </c>
      <c r="AJ271" s="1">
        <v>-84448.391295762645</v>
      </c>
      <c r="AK271" s="1">
        <v>60653.850648563253</v>
      </c>
      <c r="AL271" s="1">
        <f t="shared" si="40"/>
        <v>2265</v>
      </c>
      <c r="AM271" s="1">
        <v>446.8216718837603</v>
      </c>
      <c r="AN271" s="1">
        <v>-2245.0464121395071</v>
      </c>
      <c r="AO271" s="1">
        <v>14390.09813774927</v>
      </c>
      <c r="AP271" s="1">
        <v>5421.6426352756198</v>
      </c>
      <c r="AQ271" s="1">
        <f t="shared" si="41"/>
        <v>9999</v>
      </c>
      <c r="AR271" s="1">
        <v>234.23312656868077</v>
      </c>
      <c r="AS271" s="1">
        <v>1227.4200529107497</v>
      </c>
      <c r="AT271" s="1">
        <v>8072.0576102992882</v>
      </c>
      <c r="AU271" s="1">
        <v>7039.2674144254997</v>
      </c>
      <c r="AV271" s="1">
        <f t="shared" si="42"/>
        <v>9999</v>
      </c>
      <c r="AW271" s="1">
        <v>258.91415763921543</v>
      </c>
      <c r="AX271" s="1">
        <v>1337.5984351537795</v>
      </c>
      <c r="AY271" s="1">
        <v>8721.6798998185604</v>
      </c>
      <c r="AZ271" s="1">
        <v>8222.452984427202</v>
      </c>
      <c r="BA271" s="1">
        <f t="shared" si="43"/>
        <v>9999</v>
      </c>
    </row>
    <row r="272" spans="1:53" x14ac:dyDescent="0.3">
      <c r="A272">
        <f t="shared" si="44"/>
        <v>2266</v>
      </c>
      <c r="B272" s="1"/>
      <c r="C272" s="1"/>
      <c r="D272" s="1"/>
      <c r="E272" s="1">
        <f>0.8*SUMPRODUCT(economy!B312:D312,economy!K312:M312)/SUM(economy!B312:D312)</f>
        <v>13725.466038714289</v>
      </c>
      <c r="F272" s="1"/>
      <c r="G272" s="1"/>
      <c r="H272" s="1"/>
      <c r="I272" s="1">
        <v>15416.215073935902</v>
      </c>
      <c r="J272" s="1"/>
      <c r="K272" s="1"/>
      <c r="L272" s="1"/>
      <c r="M272" s="1">
        <v>17250.406249044259</v>
      </c>
      <c r="N272" s="1">
        <f t="shared" si="36"/>
        <v>2266</v>
      </c>
      <c r="O272" s="1">
        <v>506.39809143825534</v>
      </c>
      <c r="P272" s="1">
        <v>4418.5227652073181</v>
      </c>
      <c r="Q272" s="1">
        <v>38747.546523702833</v>
      </c>
      <c r="R272" s="1">
        <v>19246.133516232694</v>
      </c>
      <c r="S272" s="1">
        <f t="shared" si="37"/>
        <v>2266</v>
      </c>
      <c r="T272" s="1">
        <v>555.92047934112077</v>
      </c>
      <c r="U272" s="1">
        <v>4498.8738479082303</v>
      </c>
      <c r="V272" s="1">
        <v>38289.751444982139</v>
      </c>
      <c r="W272" s="1">
        <v>21412.813323399943</v>
      </c>
      <c r="X272" s="1">
        <f t="shared" si="38"/>
        <v>2266</v>
      </c>
      <c r="Y272" s="1">
        <v>602.84972470295702</v>
      </c>
      <c r="Z272" s="1">
        <v>4562.7205986337003</v>
      </c>
      <c r="AA272" s="1">
        <v>37729.373379767887</v>
      </c>
      <c r="AB272" s="1">
        <v>23760.081981873489</v>
      </c>
      <c r="AC272" s="1">
        <f t="shared" si="39"/>
        <v>2266</v>
      </c>
      <c r="AD272" s="1">
        <v>396.69745064587516</v>
      </c>
      <c r="AE272" s="1">
        <v>-2027.1582338473274</v>
      </c>
      <c r="AF272" s="1">
        <v>13257.238113524587</v>
      </c>
      <c r="AG272" s="1">
        <v>4360.2378165312839</v>
      </c>
      <c r="AH272" s="1">
        <v>2790.3449184828778</v>
      </c>
      <c r="AI272" s="1">
        <v>13529.850386534104</v>
      </c>
      <c r="AJ272" s="1">
        <v>-85542.819661733723</v>
      </c>
      <c r="AK272" s="1">
        <v>61353.199193705368</v>
      </c>
      <c r="AL272" s="1">
        <f t="shared" si="40"/>
        <v>2266</v>
      </c>
      <c r="AM272" s="1">
        <v>434.03039457966787</v>
      </c>
      <c r="AN272" s="1">
        <v>-2190.28915010632</v>
      </c>
      <c r="AO272" s="1">
        <v>14212.357155187206</v>
      </c>
      <c r="AP272" s="1">
        <v>5340.8364445646985</v>
      </c>
      <c r="AQ272" s="1">
        <f t="shared" si="41"/>
        <v>9999</v>
      </c>
      <c r="AR272" s="1">
        <v>227.77014264291506</v>
      </c>
      <c r="AS272" s="1">
        <v>1199.2743786125689</v>
      </c>
      <c r="AT272" s="1">
        <v>7986.0444671235573</v>
      </c>
      <c r="AU272" s="1">
        <v>6955.0478512352229</v>
      </c>
      <c r="AV272" s="1">
        <f t="shared" si="42"/>
        <v>9999</v>
      </c>
      <c r="AW272" s="1">
        <v>252.03710340511964</v>
      </c>
      <c r="AX272" s="1">
        <v>1307.9900282231931</v>
      </c>
      <c r="AY272" s="1">
        <v>8634.6252622204793</v>
      </c>
      <c r="AZ272" s="1">
        <v>8130.0103946869312</v>
      </c>
      <c r="BA272" s="1">
        <f t="shared" si="43"/>
        <v>9999</v>
      </c>
    </row>
    <row r="273" spans="1:53" x14ac:dyDescent="0.3">
      <c r="A273">
        <f t="shared" si="44"/>
        <v>2267</v>
      </c>
      <c r="B273" s="1"/>
      <c r="C273" s="1"/>
      <c r="D273" s="1"/>
      <c r="E273" s="1">
        <f>0.8*SUMPRODUCT(economy!B313:D313,economy!K313:M313)/SUM(economy!B313:D313)</f>
        <v>13631.341989437555</v>
      </c>
      <c r="F273" s="1"/>
      <c r="G273" s="1"/>
      <c r="H273" s="1"/>
      <c r="I273" s="1">
        <v>15299.922218909973</v>
      </c>
      <c r="J273" s="1"/>
      <c r="K273" s="1"/>
      <c r="L273" s="1"/>
      <c r="M273" s="1">
        <v>17132.023106174693</v>
      </c>
      <c r="N273" s="1">
        <f t="shared" si="36"/>
        <v>2267</v>
      </c>
      <c r="O273" s="1">
        <v>493.86865956545881</v>
      </c>
      <c r="P273" s="1">
        <v>4351.02771558944</v>
      </c>
      <c r="Q273" s="1">
        <v>38695.481700524011</v>
      </c>
      <c r="R273" s="1">
        <v>19126.499578547195</v>
      </c>
      <c r="S273" s="1">
        <f t="shared" si="37"/>
        <v>2267</v>
      </c>
      <c r="T273" s="1">
        <v>542.89498223187604</v>
      </c>
      <c r="U273" s="1">
        <v>4431.5690232965599</v>
      </c>
      <c r="V273" s="1">
        <v>38242.393899701143</v>
      </c>
      <c r="W273" s="1">
        <v>21292.892514880936</v>
      </c>
      <c r="X273" s="1">
        <f t="shared" si="38"/>
        <v>2267</v>
      </c>
      <c r="Y273" s="1">
        <v>589.41155725758631</v>
      </c>
      <c r="Z273" s="1">
        <v>4495.9065396155884</v>
      </c>
      <c r="AA273" s="1">
        <v>37687.165613901081</v>
      </c>
      <c r="AB273" s="1">
        <v>23640.989054375539</v>
      </c>
      <c r="AC273" s="1">
        <f t="shared" si="39"/>
        <v>2267</v>
      </c>
      <c r="AD273" s="1">
        <v>383.76003062472165</v>
      </c>
      <c r="AE273" s="1">
        <v>-1970.4938121097553</v>
      </c>
      <c r="AF273" s="1">
        <v>13049.2459837727</v>
      </c>
      <c r="AG273" s="1">
        <v>4277.4724802177088</v>
      </c>
      <c r="AH273" s="1">
        <v>2780.2953463672634</v>
      </c>
      <c r="AI273" s="1">
        <v>13534.23077357275</v>
      </c>
      <c r="AJ273" s="1">
        <v>-86605.645621176722</v>
      </c>
      <c r="AK273" s="1">
        <v>62025.054090991725</v>
      </c>
      <c r="AL273" s="1">
        <f t="shared" si="40"/>
        <v>2267</v>
      </c>
      <c r="AM273" s="1">
        <v>421.48882674893207</v>
      </c>
      <c r="AN273" s="1">
        <v>-2136.3246532171547</v>
      </c>
      <c r="AO273" s="1">
        <v>14033.507244100883</v>
      </c>
      <c r="AP273" s="1">
        <v>5259.8378654474618</v>
      </c>
      <c r="AQ273" s="1">
        <f t="shared" si="41"/>
        <v>9999</v>
      </c>
      <c r="AR273" s="1">
        <v>221.55290296601817</v>
      </c>
      <c r="AS273" s="1">
        <v>1172.1074368646352</v>
      </c>
      <c r="AT273" s="1">
        <v>7903.131783254662</v>
      </c>
      <c r="AU273" s="1">
        <v>6874.0474015543623</v>
      </c>
      <c r="AV273" s="1">
        <f t="shared" si="42"/>
        <v>9999</v>
      </c>
      <c r="AW273" s="1">
        <v>245.36317635728429</v>
      </c>
      <c r="AX273" s="1">
        <v>1279.1415770499798</v>
      </c>
      <c r="AY273" s="1">
        <v>8549.1661358431338</v>
      </c>
      <c r="AZ273" s="1">
        <v>8039.4689619343417</v>
      </c>
      <c r="BA273" s="1">
        <f t="shared" si="43"/>
        <v>9999</v>
      </c>
    </row>
    <row r="274" spans="1:53" x14ac:dyDescent="0.3">
      <c r="A274">
        <f t="shared" si="44"/>
        <v>2268</v>
      </c>
      <c r="B274" s="1"/>
      <c r="C274" s="1"/>
      <c r="D274" s="1"/>
      <c r="E274" s="1">
        <f>0.8*SUMPRODUCT(economy!B314:D314,economy!K314:M314)/SUM(economy!B314:D314)</f>
        <v>13537.531356133346</v>
      </c>
      <c r="F274" s="1"/>
      <c r="G274" s="1"/>
      <c r="H274" s="1"/>
      <c r="I274" s="1">
        <v>15184.100347820418</v>
      </c>
      <c r="J274" s="1"/>
      <c r="K274" s="1"/>
      <c r="L274" s="1"/>
      <c r="M274" s="1">
        <v>17014.039558884389</v>
      </c>
      <c r="N274" s="1">
        <f t="shared" si="36"/>
        <v>2268</v>
      </c>
      <c r="O274" s="1">
        <v>481.61893869687975</v>
      </c>
      <c r="P274" s="1">
        <v>4284.4954635905742</v>
      </c>
      <c r="Q274" s="1">
        <v>38643.09022075151</v>
      </c>
      <c r="R274" s="1">
        <v>19007.186574952004</v>
      </c>
      <c r="S274" s="1">
        <f t="shared" si="37"/>
        <v>2268</v>
      </c>
      <c r="T274" s="1">
        <v>530.14872097407863</v>
      </c>
      <c r="U274" s="1">
        <v>4365.1999748483959</v>
      </c>
      <c r="V274" s="1">
        <v>38194.669453661656</v>
      </c>
      <c r="W274" s="1">
        <v>21173.205353390524</v>
      </c>
      <c r="X274" s="1">
        <f t="shared" si="38"/>
        <v>2268</v>
      </c>
      <c r="Y274" s="1">
        <v>576.25031348584673</v>
      </c>
      <c r="Z274" s="1">
        <v>4429.9964645799182</v>
      </c>
      <c r="AA274" s="1">
        <v>37644.5508917232</v>
      </c>
      <c r="AB274" s="1">
        <v>23522.032794788378</v>
      </c>
      <c r="AC274" s="1">
        <f t="shared" si="39"/>
        <v>2268</v>
      </c>
      <c r="AD274" s="1">
        <v>371.18096412338519</v>
      </c>
      <c r="AE274" s="1">
        <v>-1915.1382360851417</v>
      </c>
      <c r="AF274" s="1">
        <v>12842.937561997389</v>
      </c>
      <c r="AG274" s="1">
        <v>4195.6354270228376</v>
      </c>
      <c r="AH274" s="1">
        <v>2768.6856520365895</v>
      </c>
      <c r="AI274" s="1">
        <v>13531.148355942098</v>
      </c>
      <c r="AJ274" s="1">
        <v>-87635.255439101355</v>
      </c>
      <c r="AK274" s="1">
        <v>62668.343985528314</v>
      </c>
      <c r="AL274" s="1">
        <f t="shared" si="40"/>
        <v>2268</v>
      </c>
      <c r="AM274" s="1">
        <v>409.20353832663352</v>
      </c>
      <c r="AN274" s="1">
        <v>-2083.1953823483186</v>
      </c>
      <c r="AO274" s="1">
        <v>13853.874525871915</v>
      </c>
      <c r="AP274" s="1">
        <v>5178.7834091931609</v>
      </c>
      <c r="AQ274" s="1">
        <f t="shared" si="41"/>
        <v>9999</v>
      </c>
      <c r="AR274" s="1">
        <v>215.57668271226996</v>
      </c>
      <c r="AS274" s="1">
        <v>1145.9084561830796</v>
      </c>
      <c r="AT274" s="1">
        <v>7823.409010499915</v>
      </c>
      <c r="AU274" s="1">
        <v>6796.3376433169797</v>
      </c>
      <c r="AV274" s="1">
        <f t="shared" si="42"/>
        <v>9999</v>
      </c>
      <c r="AW274" s="1">
        <v>238.89170743437114</v>
      </c>
      <c r="AX274" s="1">
        <v>1251.0594533546998</v>
      </c>
      <c r="AY274" s="1">
        <v>8465.4492179449571</v>
      </c>
      <c r="AZ274" s="1">
        <v>7950.9697555403263</v>
      </c>
      <c r="BA274" s="1">
        <f t="shared" si="43"/>
        <v>9999</v>
      </c>
    </row>
    <row r="275" spans="1:53" x14ac:dyDescent="0.3">
      <c r="A275">
        <f t="shared" si="44"/>
        <v>2269</v>
      </c>
      <c r="B275" s="1"/>
      <c r="C275" s="1"/>
      <c r="D275" s="1"/>
      <c r="E275" s="1">
        <f>0.8*SUMPRODUCT(economy!B315:D315,economy!K315:M315)/SUM(economy!B315:D315)</f>
        <v>13444.037050121238</v>
      </c>
      <c r="F275" s="1"/>
      <c r="G275" s="1"/>
      <c r="H275" s="1"/>
      <c r="I275" s="1">
        <v>15068.752040828895</v>
      </c>
      <c r="J275" s="1"/>
      <c r="K275" s="1"/>
      <c r="L275" s="1"/>
      <c r="M275" s="1">
        <v>16896.459128347593</v>
      </c>
      <c r="N275" s="1">
        <f t="shared" si="36"/>
        <v>2269</v>
      </c>
      <c r="O275" s="1">
        <v>469.64322115663731</v>
      </c>
      <c r="P275" s="1">
        <v>4218.914064756791</v>
      </c>
      <c r="Q275" s="1">
        <v>38590.379186402286</v>
      </c>
      <c r="R275" s="1">
        <v>18888.199112894385</v>
      </c>
      <c r="S275" s="1">
        <f t="shared" si="37"/>
        <v>2269</v>
      </c>
      <c r="T275" s="1">
        <v>517.67620979836795</v>
      </c>
      <c r="U275" s="1">
        <v>4299.7556089241043</v>
      </c>
      <c r="V275" s="1">
        <v>38146.585679137519</v>
      </c>
      <c r="W275" s="1">
        <v>21053.757640081207</v>
      </c>
      <c r="X275" s="1">
        <f t="shared" si="38"/>
        <v>2269</v>
      </c>
      <c r="Y275" s="1">
        <v>563.36076285070624</v>
      </c>
      <c r="Z275" s="1">
        <v>4364.9801834910968</v>
      </c>
      <c r="AA275" s="1">
        <v>37601.537168052877</v>
      </c>
      <c r="AB275" s="1">
        <v>23403.2202725397</v>
      </c>
      <c r="AC275" s="1">
        <f t="shared" si="39"/>
        <v>2269</v>
      </c>
      <c r="AD275" s="1">
        <v>358.96222408955185</v>
      </c>
      <c r="AE275" s="1">
        <v>-1861.1175983790099</v>
      </c>
      <c r="AF275" s="1">
        <v>12638.646743679245</v>
      </c>
      <c r="AG275" s="1">
        <v>4114.8466605848971</v>
      </c>
      <c r="AH275" s="1">
        <v>2755.5357778707562</v>
      </c>
      <c r="AI275" s="1">
        <v>13520.610034841551</v>
      </c>
      <c r="AJ275" s="1">
        <v>-88630.166629399493</v>
      </c>
      <c r="AK275" s="1">
        <v>63282.121699942327</v>
      </c>
      <c r="AL275" s="1">
        <f t="shared" si="40"/>
        <v>2269</v>
      </c>
      <c r="AM275" s="1">
        <v>397.1802948734333</v>
      </c>
      <c r="AN275" s="1">
        <v>-2030.9404267316763</v>
      </c>
      <c r="AO275" s="1">
        <v>13673.778360994051</v>
      </c>
      <c r="AP275" s="1">
        <v>5097.8060659823877</v>
      </c>
      <c r="AQ275" s="1">
        <f t="shared" si="41"/>
        <v>9999</v>
      </c>
      <c r="AR275" s="1">
        <v>209.83635747924032</v>
      </c>
      <c r="AS275" s="1">
        <v>1120.6644656289511</v>
      </c>
      <c r="AT275" s="1">
        <v>7746.9523530408815</v>
      </c>
      <c r="AU275" s="1">
        <v>6721.9773209093219</v>
      </c>
      <c r="AV275" s="1">
        <f t="shared" si="42"/>
        <v>9999</v>
      </c>
      <c r="AW275" s="1">
        <v>232.62151700895285</v>
      </c>
      <c r="AX275" s="1">
        <v>1223.7475703908867</v>
      </c>
      <c r="AY275" s="1">
        <v>8383.610260134561</v>
      </c>
      <c r="AZ275" s="1">
        <v>7864.6421766231369</v>
      </c>
      <c r="BA275" s="1">
        <f t="shared" si="43"/>
        <v>9999</v>
      </c>
    </row>
    <row r="276" spans="1:53" x14ac:dyDescent="0.3">
      <c r="A276">
        <f t="shared" si="44"/>
        <v>2270</v>
      </c>
      <c r="B276" s="1"/>
      <c r="C276" s="1"/>
      <c r="D276" s="1"/>
      <c r="E276" s="1">
        <f>0.8*SUMPRODUCT(economy!B316:D316,economy!K316:M316)/SUM(economy!B316:D316)</f>
        <v>13350.861890155478</v>
      </c>
      <c r="F276" s="1"/>
      <c r="G276" s="1"/>
      <c r="H276" s="1"/>
      <c r="I276" s="1">
        <v>14953.879788505972</v>
      </c>
      <c r="J276" s="1"/>
      <c r="K276" s="1"/>
      <c r="L276" s="1"/>
      <c r="M276" s="1">
        <v>16779.285220100341</v>
      </c>
      <c r="N276" s="1">
        <f t="shared" si="36"/>
        <v>2270</v>
      </c>
      <c r="O276" s="1">
        <v>457.93590280261043</v>
      </c>
      <c r="P276" s="1">
        <v>4154.2716676921955</v>
      </c>
      <c r="Q276" s="1">
        <v>38537.355586810343</v>
      </c>
      <c r="R276" s="1">
        <v>18769.541661610947</v>
      </c>
      <c r="S276" s="1">
        <f t="shared" si="37"/>
        <v>2270</v>
      </c>
      <c r="T276" s="1">
        <v>505.47205752632038</v>
      </c>
      <c r="U276" s="1">
        <v>4235.2249039928893</v>
      </c>
      <c r="V276" s="1">
        <v>38098.150031630765</v>
      </c>
      <c r="W276" s="1">
        <v>20934.555018274172</v>
      </c>
      <c r="X276" s="1">
        <f t="shared" si="38"/>
        <v>2270</v>
      </c>
      <c r="Y276" s="1">
        <v>550.73776014349767</v>
      </c>
      <c r="Z276" s="1">
        <v>4300.8475578725411</v>
      </c>
      <c r="AA276" s="1">
        <v>37558.132279642232</v>
      </c>
      <c r="AB276" s="1">
        <v>23284.558382557825</v>
      </c>
      <c r="AC276" s="1">
        <f t="shared" si="39"/>
        <v>2270</v>
      </c>
      <c r="AD276" s="1">
        <v>347.10485872994974</v>
      </c>
      <c r="AE276" s="1">
        <v>-1808.4537609301894</v>
      </c>
      <c r="AF276" s="1">
        <v>12436.692766277851</v>
      </c>
      <c r="AG276" s="1">
        <v>4035.2199451391798</v>
      </c>
      <c r="AH276" s="1">
        <v>2740.8719960179592</v>
      </c>
      <c r="AI276" s="1">
        <v>13502.652465049927</v>
      </c>
      <c r="AJ276" s="1">
        <v>-89589.045856274155</v>
      </c>
      <c r="AK276" s="1">
        <v>63865.57805527062</v>
      </c>
      <c r="AL276" s="1">
        <f t="shared" si="40"/>
        <v>2270</v>
      </c>
      <c r="AM276" s="1">
        <v>385.42407743792052</v>
      </c>
      <c r="AN276" s="1">
        <v>-1979.5955367025601</v>
      </c>
      <c r="AO276" s="1">
        <v>13493.530722970234</v>
      </c>
      <c r="AP276" s="1">
        <v>5017.0350566052794</v>
      </c>
      <c r="AQ276" s="1">
        <f t="shared" si="41"/>
        <v>9999</v>
      </c>
      <c r="AR276" s="1">
        <v>204.32645013744064</v>
      </c>
      <c r="AS276" s="1">
        <v>1096.3604837088897</v>
      </c>
      <c r="AT276" s="1">
        <v>7673.8251451601554</v>
      </c>
      <c r="AU276" s="1">
        <v>6651.0127821636333</v>
      </c>
      <c r="AV276" s="1">
        <f t="shared" si="42"/>
        <v>9999</v>
      </c>
      <c r="AW276" s="1">
        <v>226.55095148007572</v>
      </c>
      <c r="AX276" s="1">
        <v>1197.2075156767819</v>
      </c>
      <c r="AY276" s="1">
        <v>8303.7741175376868</v>
      </c>
      <c r="AZ276" s="1">
        <v>7780.6040684185218</v>
      </c>
      <c r="BA276" s="1">
        <f t="shared" si="43"/>
        <v>9999</v>
      </c>
    </row>
    <row r="277" spans="1:53" x14ac:dyDescent="0.3">
      <c r="A277">
        <f t="shared" si="44"/>
        <v>2271</v>
      </c>
      <c r="B277" s="1"/>
      <c r="C277" s="1"/>
      <c r="D277" s="1"/>
      <c r="E277" s="1">
        <f>0.8*SUMPRODUCT(economy!B317:D317,economy!K317:M317)/SUM(economy!B317:D317)</f>
        <v>13258.008606035972</v>
      </c>
      <c r="F277" s="1"/>
      <c r="G277" s="1"/>
      <c r="H277" s="1"/>
      <c r="I277" s="1">
        <v>14839.485996405989</v>
      </c>
      <c r="J277" s="1"/>
      <c r="K277" s="1"/>
      <c r="L277" s="1"/>
      <c r="M277" s="1">
        <v>16662.521128638316</v>
      </c>
      <c r="N277" s="1">
        <f t="shared" si="36"/>
        <v>2271</v>
      </c>
      <c r="O277" s="1">
        <v>446.49148162671031</v>
      </c>
      <c r="P277" s="1">
        <v>4090.5565155277527</v>
      </c>
      <c r="Q277" s="1">
        <v>38484.026301537509</v>
      </c>
      <c r="R277" s="1">
        <v>18651.2185567589</v>
      </c>
      <c r="S277" s="1">
        <f t="shared" si="37"/>
        <v>2271</v>
      </c>
      <c r="T277" s="1">
        <v>493.53096643578795</v>
      </c>
      <c r="U277" s="1">
        <v>4171.5969125116135</v>
      </c>
      <c r="V277" s="1">
        <v>38049.369852564647</v>
      </c>
      <c r="W277" s="1">
        <v>20815.60297807875</v>
      </c>
      <c r="X277" s="1">
        <f t="shared" si="38"/>
        <v>2271</v>
      </c>
      <c r="Y277" s="1">
        <v>538.37624460408085</v>
      </c>
      <c r="Z277" s="1">
        <v>4237.5885030412692</v>
      </c>
      <c r="AA277" s="1">
        <v>37514.343947602363</v>
      </c>
      <c r="AB277" s="1">
        <v>23166.053849805008</v>
      </c>
      <c r="AC277" s="1">
        <f t="shared" si="39"/>
        <v>2271</v>
      </c>
      <c r="AD277" s="1">
        <v>335.60903088520001</v>
      </c>
      <c r="AE277" s="1">
        <v>-1757.1644694515169</v>
      </c>
      <c r="AF277" s="1">
        <v>12237.379688131859</v>
      </c>
      <c r="AG277" s="1">
        <v>3956.8626470703134</v>
      </c>
      <c r="AH277" s="1">
        <v>2724.7270413223432</v>
      </c>
      <c r="AI277" s="1">
        <v>13477.343178751533</v>
      </c>
      <c r="AJ277" s="1">
        <v>-90510.726383478876</v>
      </c>
      <c r="AK277" s="1">
        <v>64418.055095506883</v>
      </c>
      <c r="AL277" s="1">
        <f t="shared" si="40"/>
        <v>2271</v>
      </c>
      <c r="AM277" s="1">
        <v>373.93910368009739</v>
      </c>
      <c r="AN277" s="1">
        <v>-1929.1931639846866</v>
      </c>
      <c r="AO277" s="1">
        <v>13313.435601060639</v>
      </c>
      <c r="AP277" s="1">
        <v>4936.5955983942158</v>
      </c>
      <c r="AQ277" s="1">
        <f t="shared" si="41"/>
        <v>9999</v>
      </c>
      <c r="AR277" s="1">
        <v>199.0411759022868</v>
      </c>
      <c r="AS277" s="1">
        <v>1072.9797032677884</v>
      </c>
      <c r="AT277" s="1">
        <v>7604.0782588894754</v>
      </c>
      <c r="AU277" s="1">
        <v>6583.4784404855527</v>
      </c>
      <c r="AV277" s="1">
        <f t="shared" si="42"/>
        <v>9999</v>
      </c>
      <c r="AW277" s="1">
        <v>220.67791941464532</v>
      </c>
      <c r="AX277" s="1">
        <v>1171.438684891292</v>
      </c>
      <c r="AY277" s="1">
        <v>8226.0548355013852</v>
      </c>
      <c r="AZ277" s="1">
        <v>7698.9618646495719</v>
      </c>
      <c r="BA277" s="1">
        <f t="shared" si="43"/>
        <v>9999</v>
      </c>
    </row>
    <row r="278" spans="1:53" x14ac:dyDescent="0.3">
      <c r="A278">
        <f t="shared" si="44"/>
        <v>2272</v>
      </c>
      <c r="B278" s="1"/>
      <c r="C278" s="1"/>
      <c r="D278" s="1"/>
      <c r="E278" s="1">
        <f>0.8*SUMPRODUCT(economy!B318:D318,economy!K318:M318)/SUM(economy!B318:D318)</f>
        <v>13165.479842109764</v>
      </c>
      <c r="F278" s="1"/>
      <c r="G278" s="1"/>
      <c r="H278" s="1"/>
      <c r="I278" s="1">
        <v>14725.572989498976</v>
      </c>
      <c r="J278" s="1"/>
      <c r="K278" s="1"/>
      <c r="L278" s="1"/>
      <c r="M278" s="1">
        <v>16546.170041873458</v>
      </c>
      <c r="N278" s="1">
        <f t="shared" si="36"/>
        <v>2272</v>
      </c>
      <c r="O278" s="1">
        <v>435.3045563509117</v>
      </c>
      <c r="P278" s="1">
        <v>4027.7569472694831</v>
      </c>
      <c r="Q278" s="1">
        <v>38430.398103203101</v>
      </c>
      <c r="R278" s="1">
        <v>18533.234004914742</v>
      </c>
      <c r="S278" s="1">
        <f t="shared" si="37"/>
        <v>2272</v>
      </c>
      <c r="T278" s="1">
        <v>481.84773111605892</v>
      </c>
      <c r="U278" s="1">
        <v>4108.8607626800776</v>
      </c>
      <c r="V278" s="1">
        <v>38000.252371910712</v>
      </c>
      <c r="W278" s="1">
        <v>20696.906860891722</v>
      </c>
      <c r="X278" s="1">
        <f t="shared" si="38"/>
        <v>2272</v>
      </c>
      <c r="Y278" s="1">
        <v>526.27123902574783</v>
      </c>
      <c r="Z278" s="1">
        <v>4175.1929902183683</v>
      </c>
      <c r="AA278" s="1">
        <v>37470.179779777522</v>
      </c>
      <c r="AB278" s="1">
        <v>23047.713233705439</v>
      </c>
      <c r="AC278" s="1">
        <f t="shared" si="39"/>
        <v>2272</v>
      </c>
      <c r="AD278" s="1">
        <v>324.47405871770331</v>
      </c>
      <c r="AE278" s="1">
        <v>-1707.2634773950012</v>
      </c>
      <c r="AF278" s="1">
        <v>12040.995932606993</v>
      </c>
      <c r="AG278" s="1">
        <v>3879.8756035975889</v>
      </c>
      <c r="AH278" s="1">
        <v>2707.1401860680135</v>
      </c>
      <c r="AI278" s="1">
        <v>13444.781454219303</v>
      </c>
      <c r="AJ278" s="1">
        <v>-91394.224755787902</v>
      </c>
      <c r="AK278" s="1">
        <v>64939.058456955943</v>
      </c>
      <c r="AL278" s="1">
        <f t="shared" si="40"/>
        <v>2272</v>
      </c>
      <c r="AM278" s="1">
        <v>362.72885018769983</v>
      </c>
      <c r="AN278" s="1">
        <v>-1879.7625093295003</v>
      </c>
      <c r="AO278" s="1">
        <v>13133.788434259379</v>
      </c>
      <c r="AP278" s="1">
        <v>4856.608686356959</v>
      </c>
      <c r="AQ278" s="1">
        <f t="shared" si="41"/>
        <v>9999</v>
      </c>
      <c r="AR278" s="1">
        <v>193.97448550524038</v>
      </c>
      <c r="AS278" s="1">
        <v>1050.503671632453</v>
      </c>
      <c r="AT278" s="1">
        <v>7537.7505373765225</v>
      </c>
      <c r="AU278" s="1">
        <v>6519.3972577005143</v>
      </c>
      <c r="AV278" s="1">
        <f t="shared" si="42"/>
        <v>9999</v>
      </c>
      <c r="AW278" s="1">
        <v>214.99992709817116</v>
      </c>
      <c r="AX278" s="1">
        <v>1146.4384162469014</v>
      </c>
      <c r="AY278" s="1">
        <v>8150.5557716053945</v>
      </c>
      <c r="AZ278" s="1">
        <v>7619.8107732603048</v>
      </c>
      <c r="BA278" s="1">
        <f t="shared" si="43"/>
        <v>9999</v>
      </c>
    </row>
    <row r="279" spans="1:53" x14ac:dyDescent="0.3">
      <c r="A279">
        <f t="shared" si="44"/>
        <v>2273</v>
      </c>
      <c r="B279" s="1"/>
      <c r="C279" s="1"/>
      <c r="D279" s="1"/>
      <c r="E279" s="1">
        <f>0.8*SUMPRODUCT(economy!B319:D319,economy!K319:M319)/SUM(economy!B319:D319)</f>
        <v>13073.278160665959</v>
      </c>
      <c r="F279" s="1"/>
      <c r="G279" s="1"/>
      <c r="H279" s="1"/>
      <c r="I279" s="1">
        <v>14612.143016463899</v>
      </c>
      <c r="J279" s="1"/>
      <c r="K279" s="1"/>
      <c r="L279" s="1"/>
      <c r="M279" s="1">
        <v>16430.235045452955</v>
      </c>
      <c r="N279" s="1">
        <f t="shared" si="36"/>
        <v>2273</v>
      </c>
      <c r="O279" s="1">
        <v>424.36982502051023</v>
      </c>
      <c r="P279" s="1">
        <v>3965.8613990312033</v>
      </c>
      <c r="Q279" s="1">
        <v>38376.477660233693</v>
      </c>
      <c r="R279" s="1">
        <v>18415.592087942627</v>
      </c>
      <c r="S279" s="1">
        <f t="shared" si="37"/>
        <v>2273</v>
      </c>
      <c r="T279" s="1">
        <v>470.41723731436952</v>
      </c>
      <c r="U279" s="1">
        <v>4047.0056600776834</v>
      </c>
      <c r="V279" s="1">
        <v>37950.804710750599</v>
      </c>
      <c r="W279" s="1">
        <v>20578.471863777821</v>
      </c>
      <c r="X279" s="1">
        <f t="shared" si="38"/>
        <v>2273</v>
      </c>
      <c r="Y279" s="1">
        <v>514.41784884641163</v>
      </c>
      <c r="Z279" s="1">
        <v>4113.6510485198605</v>
      </c>
      <c r="AA279" s="1">
        <v>37425.647273068549</v>
      </c>
      <c r="AB279" s="1">
        <v>22929.542932468692</v>
      </c>
      <c r="AC279" s="1">
        <f t="shared" si="39"/>
        <v>2273</v>
      </c>
      <c r="AD279" s="1">
        <v>313.69845753906549</v>
      </c>
      <c r="AE279" s="1">
        <v>-1658.7606787770626</v>
      </c>
      <c r="AF279" s="1">
        <v>11847.813898935217</v>
      </c>
      <c r="AG279" s="1">
        <v>3804.353018944435</v>
      </c>
      <c r="AH279" s="1">
        <v>2688.1572504502797</v>
      </c>
      <c r="AI279" s="1">
        <v>13405.098894067616</v>
      </c>
      <c r="AJ279" s="1">
        <v>-92238.756373564611</v>
      </c>
      <c r="AK279" s="1">
        <v>65428.268610289851</v>
      </c>
      <c r="AL279" s="1">
        <f t="shared" si="40"/>
        <v>2273</v>
      </c>
      <c r="AM279" s="1">
        <v>351.79607591156753</v>
      </c>
      <c r="AN279" s="1">
        <v>-1831.3295772945019</v>
      </c>
      <c r="AO279" s="1">
        <v>12954.875578730691</v>
      </c>
      <c r="AP279" s="1">
        <v>4777.1908904011689</v>
      </c>
      <c r="AQ279" s="1">
        <f t="shared" si="41"/>
        <v>9999</v>
      </c>
      <c r="AR279" s="1">
        <v>189.12010636154997</v>
      </c>
      <c r="AS279" s="1">
        <v>1028.9124653454423</v>
      </c>
      <c r="AT279" s="1">
        <v>7474.8692498364253</v>
      </c>
      <c r="AU279" s="1">
        <v>6458.7812433205399</v>
      </c>
      <c r="AV279" s="1">
        <f t="shared" si="42"/>
        <v>9999</v>
      </c>
      <c r="AW279" s="1">
        <v>209.5141133656347</v>
      </c>
      <c r="AX279" s="1">
        <v>1122.2021246836503</v>
      </c>
      <c r="AY279" s="1">
        <v>8077.3697506269782</v>
      </c>
      <c r="AZ279" s="1">
        <v>7543.23499276448</v>
      </c>
      <c r="BA279" s="1">
        <f t="shared" si="43"/>
        <v>9999</v>
      </c>
    </row>
    <row r="280" spans="1:53" x14ac:dyDescent="0.3">
      <c r="A280">
        <f t="shared" si="44"/>
        <v>2274</v>
      </c>
      <c r="B280" s="1"/>
      <c r="C280" s="1"/>
      <c r="D280" s="1"/>
      <c r="E280" s="1">
        <f>0.8*SUMPRODUCT(economy!B320:D320,economy!K320:M320)/SUM(economy!B320:D320)</f>
        <v>12981.406045226211</v>
      </c>
      <c r="F280" s="1"/>
      <c r="G280" s="1"/>
      <c r="H280" s="1"/>
      <c r="I280" s="1">
        <v>14499.198253847393</v>
      </c>
      <c r="J280" s="1"/>
      <c r="K280" s="1"/>
      <c r="L280" s="1"/>
      <c r="M280" s="1">
        <v>16314.719126943539</v>
      </c>
      <c r="N280" s="1">
        <f t="shared" si="36"/>
        <v>2274</v>
      </c>
      <c r="O280" s="1">
        <v>413.68208359601806</v>
      </c>
      <c r="P280" s="1">
        <v>3904.8584051565981</v>
      </c>
      <c r="Q280" s="1">
        <v>38322.271539534886</v>
      </c>
      <c r="R280" s="1">
        <v>18298.296767235053</v>
      </c>
      <c r="S280" s="1">
        <f t="shared" si="37"/>
        <v>2274</v>
      </c>
      <c r="T280" s="1">
        <v>459.23446077522067</v>
      </c>
      <c r="U280" s="1">
        <v>3986.0208891860293</v>
      </c>
      <c r="V280" s="1">
        <v>37901.033883773671</v>
      </c>
      <c r="W280" s="1">
        <v>20460.303043733275</v>
      </c>
      <c r="X280" s="1">
        <f t="shared" si="38"/>
        <v>2274</v>
      </c>
      <c r="Y280" s="1">
        <v>502.81126122753585</v>
      </c>
      <c r="Z280" s="1">
        <v>4052.9527668321348</v>
      </c>
      <c r="AA280" s="1">
        <v>37380.753815706063</v>
      </c>
      <c r="AB280" s="1">
        <v>22811.549187309829</v>
      </c>
      <c r="AC280" s="1">
        <f t="shared" si="39"/>
        <v>2274</v>
      </c>
      <c r="AD280" s="1">
        <v>303.27998259704873</v>
      </c>
      <c r="AE280" s="1">
        <v>-1611.6622491492194</v>
      </c>
      <c r="AF280" s="1">
        <v>11658.089640719325</v>
      </c>
      <c r="AG280" s="1">
        <v>3730.3823881452518</v>
      </c>
      <c r="AH280" s="1">
        <v>2667.8305431814501</v>
      </c>
      <c r="AI280" s="1">
        <v>13358.459679172774</v>
      </c>
      <c r="AJ280" s="1">
        <v>-93043.749602264143</v>
      </c>
      <c r="AK280" s="1">
        <v>65885.550694630059</v>
      </c>
      <c r="AL280" s="1">
        <f t="shared" si="40"/>
        <v>2274</v>
      </c>
      <c r="AM280" s="1">
        <v>341.14284664102593</v>
      </c>
      <c r="AN280" s="1">
        <v>-1783.9172379120087</v>
      </c>
      <c r="AO280" s="1">
        <v>12776.973810766922</v>
      </c>
      <c r="AP280" s="1">
        <v>4698.4541694540148</v>
      </c>
      <c r="AQ280" s="1">
        <f t="shared" si="41"/>
        <v>9999</v>
      </c>
      <c r="AR280" s="1">
        <v>184.4715816525509</v>
      </c>
      <c r="AS280" s="1">
        <v>1008.1848589106537</v>
      </c>
      <c r="AT280" s="1">
        <v>7415.4505640667048</v>
      </c>
      <c r="AU280" s="1">
        <v>6401.6319660887075</v>
      </c>
      <c r="AV280" s="1">
        <f t="shared" si="42"/>
        <v>9999</v>
      </c>
      <c r="AW280" s="1">
        <v>204.21728359400819</v>
      </c>
      <c r="AX280" s="1">
        <v>1098.723435263154</v>
      </c>
      <c r="AY280" s="1">
        <v>8006.5792500063144</v>
      </c>
      <c r="AZ280" s="1">
        <v>7469.3079583759754</v>
      </c>
      <c r="BA280" s="1">
        <f t="shared" si="43"/>
        <v>9999</v>
      </c>
    </row>
    <row r="281" spans="1:53" x14ac:dyDescent="0.3">
      <c r="A281">
        <f t="shared" si="44"/>
        <v>2275</v>
      </c>
      <c r="B281" s="1"/>
      <c r="C281" s="1"/>
      <c r="D281" s="1"/>
      <c r="E281" s="1">
        <f>0.8*SUMPRODUCT(economy!B321:D321,economy!K321:M321)/SUM(economy!B321:D321)</f>
        <v>12889.865903733347</v>
      </c>
      <c r="F281" s="1"/>
      <c r="G281" s="1"/>
      <c r="H281" s="1"/>
      <c r="I281" s="1">
        <v>14386.740810092282</v>
      </c>
      <c r="J281" s="1"/>
      <c r="K281" s="1"/>
      <c r="L281" s="1"/>
      <c r="M281" s="1">
        <v>16199.625179884453</v>
      </c>
      <c r="N281" s="1">
        <f t="shared" si="36"/>
        <v>2275</v>
      </c>
      <c r="O281" s="1">
        <v>403.23622454502288</v>
      </c>
      <c r="P281" s="1">
        <v>3844.7365992355631</v>
      </c>
      <c r="Q281" s="1">
        <v>38267.786209085156</v>
      </c>
      <c r="R281" s="1">
        <v>18181.351887828187</v>
      </c>
      <c r="S281" s="1">
        <f t="shared" si="37"/>
        <v>2275</v>
      </c>
      <c r="T281" s="1">
        <v>448.29446607386927</v>
      </c>
      <c r="U281" s="1">
        <v>3925.8958148019942</v>
      </c>
      <c r="V281" s="1">
        <v>37850.946801710728</v>
      </c>
      <c r="W281" s="1">
        <v>20342.405321834198</v>
      </c>
      <c r="X281" s="1">
        <f t="shared" si="38"/>
        <v>2275</v>
      </c>
      <c r="Y281" s="1">
        <v>491.44674412221002</v>
      </c>
      <c r="Z281" s="1">
        <v>3993.0882955762991</v>
      </c>
      <c r="AA281" s="1">
        <v>37335.506689473172</v>
      </c>
      <c r="AB281" s="1">
        <v>22693.738086567442</v>
      </c>
      <c r="AC281" s="1">
        <f t="shared" si="39"/>
        <v>2275</v>
      </c>
      <c r="AD281" s="1">
        <v>293.21567263671022</v>
      </c>
      <c r="AE281" s="1">
        <v>-1565.9707939538578</v>
      </c>
      <c r="AF281" s="1">
        <v>11472.062612589565</v>
      </c>
      <c r="AG281" s="1">
        <v>3658.0444484435338</v>
      </c>
      <c r="AH281" s="1">
        <v>2646.2187273219247</v>
      </c>
      <c r="AI281" s="1">
        <v>13305.060466677949</v>
      </c>
      <c r="AJ281" s="1">
        <v>-93808.858045409637</v>
      </c>
      <c r="AK281" s="1">
        <v>66310.962660068544</v>
      </c>
      <c r="AL281" s="1">
        <f t="shared" si="40"/>
        <v>2275</v>
      </c>
      <c r="AM281" s="1">
        <v>330.77056043510663</v>
      </c>
      <c r="AN281" s="1">
        <v>-1737.5452949670855</v>
      </c>
      <c r="AO281" s="1">
        <v>12600.349867138306</v>
      </c>
      <c r="AP281" s="1">
        <v>4620.5057031884298</v>
      </c>
      <c r="AQ281" s="1">
        <f t="shared" si="41"/>
        <v>9999</v>
      </c>
      <c r="AR281" s="1">
        <v>180.02230726059727</v>
      </c>
      <c r="AS281" s="1">
        <v>988.29848705501979</v>
      </c>
      <c r="AT281" s="1">
        <v>7359.5000326519103</v>
      </c>
      <c r="AU281" s="1">
        <v>6347.9410738617553</v>
      </c>
      <c r="AV281" s="1">
        <f t="shared" si="42"/>
        <v>9999</v>
      </c>
      <c r="AW281" s="1">
        <v>199.10594274904912</v>
      </c>
      <c r="AX281" s="1">
        <v>1075.9943151795321</v>
      </c>
      <c r="AY281" s="1">
        <v>7938.2566132861848</v>
      </c>
      <c r="AZ281" s="1">
        <v>7398.0926150314472</v>
      </c>
      <c r="BA281" s="1">
        <f t="shared" si="43"/>
        <v>9999</v>
      </c>
    </row>
    <row r="282" spans="1:53" x14ac:dyDescent="0.3">
      <c r="A282">
        <f t="shared" si="44"/>
        <v>2276</v>
      </c>
      <c r="B282" s="1"/>
      <c r="C282" s="1"/>
      <c r="D282" s="1"/>
      <c r="E282" s="1">
        <f>0.8*SUMPRODUCT(economy!B322:D322,economy!K322:M322)/SUM(economy!B322:D322)</f>
        <v>12798.660071640819</v>
      </c>
      <c r="F282" s="1"/>
      <c r="G282" s="1"/>
      <c r="H282" s="1"/>
      <c r="I282" s="1">
        <v>14274.772729440258</v>
      </c>
      <c r="J282" s="1"/>
      <c r="K282" s="1"/>
      <c r="L282" s="1"/>
      <c r="M282" s="1">
        <v>16084.956007712306</v>
      </c>
      <c r="N282" s="1">
        <f t="shared" si="36"/>
        <v>2276</v>
      </c>
      <c r="O282" s="1">
        <v>393.02723543525593</v>
      </c>
      <c r="P282" s="1">
        <v>3785.4847150192518</v>
      </c>
      <c r="Q282" s="1">
        <v>38213.028040453493</v>
      </c>
      <c r="R282" s="1">
        <v>18064.761182394588</v>
      </c>
      <c r="S282" s="1">
        <f t="shared" si="37"/>
        <v>2276</v>
      </c>
      <c r="T282" s="1">
        <v>437.5924054453111</v>
      </c>
      <c r="U282" s="1">
        <v>3866.6198833456347</v>
      </c>
      <c r="V282" s="1">
        <v>37800.550273704248</v>
      </c>
      <c r="W282" s="1">
        <v>20224.78348727183</v>
      </c>
      <c r="X282" s="1">
        <f t="shared" si="38"/>
        <v>2276</v>
      </c>
      <c r="Y282" s="1">
        <v>480.31964533370387</v>
      </c>
      <c r="Z282" s="1">
        <v>3934.0478483653883</v>
      </c>
      <c r="AA282" s="1">
        <v>37289.913071878087</v>
      </c>
      <c r="AB282" s="1">
        <v>22576.115569720572</v>
      </c>
      <c r="AC282" s="1">
        <f t="shared" si="39"/>
        <v>2276</v>
      </c>
      <c r="AD282" s="1">
        <v>283.50189404656948</v>
      </c>
      <c r="AE282" s="1">
        <v>-1521.6855034653961</v>
      </c>
      <c r="AF282" s="1">
        <v>11289.955485011124</v>
      </c>
      <c r="AG282" s="1">
        <v>3587.4131580327708</v>
      </c>
      <c r="AH282" s="1">
        <v>2623.3866073071567</v>
      </c>
      <c r="AI282" s="1">
        <v>13245.129903822039</v>
      </c>
      <c r="AJ282" s="1">
        <v>-94533.970603264592</v>
      </c>
      <c r="AK282" s="1">
        <v>66704.761438748334</v>
      </c>
      <c r="AL282" s="1">
        <f t="shared" si="40"/>
        <v>2276</v>
      </c>
      <c r="AM282" s="1">
        <v>320.67997392079906</v>
      </c>
      <c r="AN282" s="1">
        <v>-1692.2305605717322</v>
      </c>
      <c r="AO282" s="1">
        <v>12425.26002449758</v>
      </c>
      <c r="AP282" s="1">
        <v>4543.4477419640607</v>
      </c>
      <c r="AQ282" s="1">
        <f t="shared" si="41"/>
        <v>9999</v>
      </c>
      <c r="AR282" s="1">
        <v>175.7655665145067</v>
      </c>
      <c r="AS282" s="1">
        <v>969.23000009446048</v>
      </c>
      <c r="AT282" s="1">
        <v>7307.013089175508</v>
      </c>
      <c r="AU282" s="1">
        <v>6297.6908181241342</v>
      </c>
      <c r="AV282" s="1">
        <f t="shared" si="42"/>
        <v>9999</v>
      </c>
      <c r="AW282" s="1">
        <v>194.17632739039618</v>
      </c>
      <c r="AX282" s="1">
        <v>1054.0052038446781</v>
      </c>
      <c r="AY282" s="1">
        <v>7872.4642889514216</v>
      </c>
      <c r="AZ282" s="1">
        <v>7329.6417143893095</v>
      </c>
      <c r="BA282" s="1">
        <f t="shared" si="43"/>
        <v>9999</v>
      </c>
    </row>
    <row r="283" spans="1:53" x14ac:dyDescent="0.3">
      <c r="A283">
        <f t="shared" si="44"/>
        <v>2277</v>
      </c>
      <c r="B283" s="1"/>
      <c r="C283" s="1"/>
      <c r="D283" s="1"/>
      <c r="E283" s="1">
        <f>0.8*SUMPRODUCT(economy!B323:D323,economy!K323:M323)/SUM(economy!B323:D323)</f>
        <v>12707.790814905309</v>
      </c>
      <c r="F283" s="1"/>
      <c r="G283" s="1"/>
      <c r="H283" s="1"/>
      <c r="I283" s="1">
        <v>14163.29599571276</v>
      </c>
      <c r="J283" s="1"/>
      <c r="K283" s="1"/>
      <c r="L283" s="1"/>
      <c r="M283" s="1">
        <v>15970.714327561225</v>
      </c>
      <c r="N283" s="1">
        <f t="shared" si="36"/>
        <v>2277</v>
      </c>
      <c r="O283" s="1">
        <v>383.050197530047</v>
      </c>
      <c r="P283" s="1">
        <v>3727.0915872384621</v>
      </c>
      <c r="Q283" s="1">
        <v>38158.003311242443</v>
      </c>
      <c r="R283" s="1">
        <v>17948.528275115565</v>
      </c>
      <c r="S283" s="1">
        <f t="shared" si="37"/>
        <v>2277</v>
      </c>
      <c r="T283" s="1">
        <v>427.12351760997922</v>
      </c>
      <c r="U283" s="1">
        <v>3808.1826240672212</v>
      </c>
      <c r="V283" s="1">
        <v>37749.851009616839</v>
      </c>
      <c r="W283" s="1">
        <v>20107.442201276306</v>
      </c>
      <c r="X283" s="1">
        <f t="shared" si="38"/>
        <v>2277</v>
      </c>
      <c r="Y283" s="1">
        <v>469.42539156575197</v>
      </c>
      <c r="Z283" s="1">
        <v>3875.8217035584712</v>
      </c>
      <c r="AA283" s="1">
        <v>37243.980038277274</v>
      </c>
      <c r="AB283" s="1">
        <v>22458.687431305978</v>
      </c>
      <c r="AC283" s="1">
        <f t="shared" si="39"/>
        <v>2277</v>
      </c>
      <c r="AD283" s="1">
        <v>274.13438539812739</v>
      </c>
      <c r="AE283" s="1">
        <v>-1478.8023134836315</v>
      </c>
      <c r="AF283" s="1">
        <v>11111.974026747375</v>
      </c>
      <c r="AG283" s="1">
        <v>3518.5557016932557</v>
      </c>
      <c r="AH283" s="1">
        <v>2599.4048342218525</v>
      </c>
      <c r="AI283" s="1">
        <v>13178.927733717524</v>
      </c>
      <c r="AJ283" s="1">
        <v>-95219.218941313869</v>
      </c>
      <c r="AK283" s="1">
        <v>67067.406875890942</v>
      </c>
      <c r="AL283" s="1">
        <f t="shared" si="40"/>
        <v>2277</v>
      </c>
      <c r="AM283" s="1">
        <v>310.87122936510178</v>
      </c>
      <c r="AN283" s="1">
        <v>-1647.986935691541</v>
      </c>
      <c r="AO283" s="1">
        <v>12251.94971927394</v>
      </c>
      <c r="AP283" s="1">
        <v>4467.377475483373</v>
      </c>
      <c r="AQ283" s="1">
        <f t="shared" si="41"/>
        <v>9999</v>
      </c>
      <c r="AR283" s="1">
        <v>171.6945627223038</v>
      </c>
      <c r="AS283" s="1">
        <v>950.95521207401782</v>
      </c>
      <c r="AT283" s="1">
        <v>7257.9755509722754</v>
      </c>
      <c r="AU283" s="1">
        <v>6250.8545796963917</v>
      </c>
      <c r="AV283" s="1">
        <f t="shared" si="42"/>
        <v>9999</v>
      </c>
      <c r="AW283" s="1">
        <v>189.4244365505721</v>
      </c>
      <c r="AX283" s="1">
        <v>1032.7451405481395</v>
      </c>
      <c r="AY283" s="1">
        <v>7809.2550920715194</v>
      </c>
      <c r="AZ283" s="1">
        <v>7263.9981328899967</v>
      </c>
      <c r="BA283" s="1">
        <f t="shared" si="43"/>
        <v>9999</v>
      </c>
    </row>
    <row r="284" spans="1:53" x14ac:dyDescent="0.3">
      <c r="A284">
        <f t="shared" si="44"/>
        <v>2278</v>
      </c>
      <c r="B284" s="1"/>
      <c r="C284" s="1"/>
      <c r="D284" s="1"/>
      <c r="E284" s="1">
        <f>0.8*SUMPRODUCT(economy!B324:D324,economy!K324:M324)/SUM(economy!B324:D324)</f>
        <v>12617.260332885126</v>
      </c>
      <c r="F284" s="1"/>
      <c r="G284" s="1"/>
      <c r="H284" s="1"/>
      <c r="I284" s="1">
        <v>14052.312535974674</v>
      </c>
      <c r="J284" s="1"/>
      <c r="K284" s="1"/>
      <c r="L284" s="1"/>
      <c r="M284" s="1">
        <v>15856.902773941287</v>
      </c>
      <c r="N284" s="1">
        <f t="shared" si="36"/>
        <v>2278</v>
      </c>
      <c r="O284" s="1">
        <v>373.300284387266</v>
      </c>
      <c r="P284" s="1">
        <v>3669.5461523294921</v>
      </c>
      <c r="Q284" s="1">
        <v>38102.718207456863</v>
      </c>
      <c r="R284" s="1">
        <v>17832.656685435952</v>
      </c>
      <c r="S284" s="1">
        <f t="shared" si="37"/>
        <v>2278</v>
      </c>
      <c r="T284" s="1">
        <v>416.88312659733816</v>
      </c>
      <c r="U284" s="1">
        <v>3750.573650157372</v>
      </c>
      <c r="V284" s="1">
        <v>37698.855622277777</v>
      </c>
      <c r="W284" s="1">
        <v>19990.38600093091</v>
      </c>
      <c r="X284" s="1">
        <f t="shared" si="38"/>
        <v>2278</v>
      </c>
      <c r="Y284" s="1">
        <v>458.75948746578973</v>
      </c>
      <c r="Z284" s="1">
        <v>3818.4002057154485</v>
      </c>
      <c r="AA284" s="1">
        <v>37197.714563949354</v>
      </c>
      <c r="AB284" s="1">
        <v>22341.459324737007</v>
      </c>
      <c r="AC284" s="1">
        <f t="shared" si="39"/>
        <v>2278</v>
      </c>
      <c r="AD284" s="1">
        <v>265.1083021862122</v>
      </c>
      <c r="AE284" s="1">
        <v>-1437.3140709197112</v>
      </c>
      <c r="AF284" s="1">
        <v>10938.30705399868</v>
      </c>
      <c r="AG284" s="1">
        <v>3451.5325226815444</v>
      </c>
      <c r="AH284" s="1">
        <v>2574.3495276550666</v>
      </c>
      <c r="AI284" s="1">
        <v>13106.743474683439</v>
      </c>
      <c r="AJ284" s="1">
        <v>-95864.982003947371</v>
      </c>
      <c r="AK284" s="1">
        <v>67399.563171838468</v>
      </c>
      <c r="AL284" s="1">
        <f t="shared" si="40"/>
        <v>2278</v>
      </c>
      <c r="AM284" s="1">
        <v>301.34388242385256</v>
      </c>
      <c r="AN284" s="1">
        <v>-1604.8254962522806</v>
      </c>
      <c r="AO284" s="1">
        <v>12080.653209250851</v>
      </c>
      <c r="AP284" s="1">
        <v>4392.3869205488818</v>
      </c>
      <c r="AQ284" s="1">
        <f t="shared" si="41"/>
        <v>9999</v>
      </c>
      <c r="AR284" s="1">
        <v>167.80244948621279</v>
      </c>
      <c r="AS284" s="1">
        <v>933.44924143271828</v>
      </c>
      <c r="AT284" s="1">
        <v>7212.3641252022881</v>
      </c>
      <c r="AU284" s="1">
        <v>6207.3973924936045</v>
      </c>
      <c r="AV284" s="1">
        <f t="shared" si="42"/>
        <v>9999</v>
      </c>
      <c r="AW284" s="1">
        <v>184.8460614151341</v>
      </c>
      <c r="AX284" s="1">
        <v>1012.2018892362669</v>
      </c>
      <c r="AY284" s="1">
        <v>7748.6724861518305</v>
      </c>
      <c r="AZ284" s="1">
        <v>7201.1952079932189</v>
      </c>
      <c r="BA284" s="1">
        <f t="shared" si="43"/>
        <v>9999</v>
      </c>
    </row>
    <row r="285" spans="1:53" x14ac:dyDescent="0.3">
      <c r="A285">
        <f t="shared" si="44"/>
        <v>2279</v>
      </c>
      <c r="B285" s="1"/>
      <c r="C285" s="1"/>
      <c r="D285" s="1"/>
      <c r="E285" s="1">
        <f>0.8*SUMPRODUCT(economy!B325:D325,economy!K325:M325)/SUM(economy!B325:D325)</f>
        <v>12527.070761147068</v>
      </c>
      <c r="F285" s="1"/>
      <c r="G285" s="1"/>
      <c r="H285" s="1"/>
      <c r="I285" s="1">
        <v>13941.824224085143</v>
      </c>
      <c r="J285" s="1"/>
      <c r="K285" s="1"/>
      <c r="L285" s="1"/>
      <c r="M285" s="1">
        <v>15743.523902299155</v>
      </c>
      <c r="N285" s="1">
        <f t="shared" si="36"/>
        <v>2279</v>
      </c>
      <c r="O285" s="1">
        <v>363.77276046278803</v>
      </c>
      <c r="P285" s="1">
        <v>3612.8374490717442</v>
      </c>
      <c r="Q285" s="1">
        <v>38047.178825800424</v>
      </c>
      <c r="R285" s="1">
        <v>17717.149831704017</v>
      </c>
      <c r="S285" s="1">
        <f t="shared" si="37"/>
        <v>2279</v>
      </c>
      <c r="T285" s="1">
        <v>406.86664056846519</v>
      </c>
      <c r="U285" s="1">
        <v>3693.7826597643921</v>
      </c>
      <c r="V285" s="1">
        <v>37647.570629668633</v>
      </c>
      <c r="W285" s="1">
        <v>19873.619302879157</v>
      </c>
      <c r="X285" s="1">
        <f t="shared" si="38"/>
        <v>2279</v>
      </c>
      <c r="Y285" s="1">
        <v>448.317514662272</v>
      </c>
      <c r="Z285" s="1">
        <v>3761.7737669563053</v>
      </c>
      <c r="AA285" s="1">
        <v>37151.123526119678</v>
      </c>
      <c r="AB285" s="1">
        <v>22224.436766025814</v>
      </c>
      <c r="AC285" s="1">
        <f t="shared" si="39"/>
        <v>2279</v>
      </c>
      <c r="AD285" s="1">
        <v>256.41826157820492</v>
      </c>
      <c r="AE285" s="1">
        <v>-1397.2107033958441</v>
      </c>
      <c r="AF285" s="1">
        <v>10769.12644476081</v>
      </c>
      <c r="AG285" s="1">
        <v>3386.3973800403278</v>
      </c>
      <c r="AH285" s="1">
        <v>2548.3018139480832</v>
      </c>
      <c r="AI285" s="1">
        <v>13028.894661327327</v>
      </c>
      <c r="AJ285" s="1">
        <v>-96471.887230530323</v>
      </c>
      <c r="AK285" s="1">
        <v>67702.097615061939</v>
      </c>
      <c r="AL285" s="1">
        <f t="shared" si="40"/>
        <v>2279</v>
      </c>
      <c r="AM285" s="1">
        <v>292.09693046697521</v>
      </c>
      <c r="AN285" s="1">
        <v>-1562.7545844268257</v>
      </c>
      <c r="AO285" s="1">
        <v>11911.593277767923</v>
      </c>
      <c r="AP285" s="1">
        <v>4318.5628281885456</v>
      </c>
      <c r="AQ285" s="1">
        <f t="shared" si="41"/>
        <v>9999</v>
      </c>
      <c r="AR285" s="1">
        <v>164.08235881185144</v>
      </c>
      <c r="AS285" s="1">
        <v>916.68664402101581</v>
      </c>
      <c r="AT285" s="1">
        <v>7170.1469152951868</v>
      </c>
      <c r="AU285" s="1">
        <v>6167.2764625035343</v>
      </c>
      <c r="AV285" s="1">
        <f t="shared" si="42"/>
        <v>9999</v>
      </c>
      <c r="AW285" s="1">
        <v>180.43681374286373</v>
      </c>
      <c r="AX285" s="1">
        <v>992.36206000138691</v>
      </c>
      <c r="AY285" s="1">
        <v>7690.7508826263529</v>
      </c>
      <c r="AZ285" s="1">
        <v>7141.2570897619316</v>
      </c>
      <c r="BA285" s="1">
        <f t="shared" si="43"/>
        <v>9999</v>
      </c>
    </row>
    <row r="286" spans="1:53" x14ac:dyDescent="0.3">
      <c r="A286">
        <f t="shared" si="44"/>
        <v>2280</v>
      </c>
      <c r="B286" s="1"/>
      <c r="C286" s="1"/>
      <c r="D286" s="1"/>
      <c r="E286" s="1">
        <f>0.8*SUMPRODUCT(economy!B326:D326,economy!K326:M326)/SUM(economy!B326:D326)</f>
        <v>12437.224174184083</v>
      </c>
      <c r="F286" s="1"/>
      <c r="G286" s="1"/>
      <c r="H286" s="1"/>
      <c r="I286" s="1">
        <v>13831.832884139643</v>
      </c>
      <c r="J286" s="1"/>
      <c r="K286" s="1"/>
      <c r="L286" s="1"/>
      <c r="M286" s="1">
        <v>15630.580192463343</v>
      </c>
      <c r="N286" s="1">
        <f t="shared" si="36"/>
        <v>2280</v>
      </c>
      <c r="O286" s="1">
        <v>354.46297971945665</v>
      </c>
      <c r="P286" s="1">
        <v>3556.95461914105</v>
      </c>
      <c r="Q286" s="1">
        <v>37991.391175901183</v>
      </c>
      <c r="R286" s="1">
        <v>17602.011034698644</v>
      </c>
      <c r="S286" s="1">
        <f t="shared" si="37"/>
        <v>2280</v>
      </c>
      <c r="T286" s="1">
        <v>397.06955063867673</v>
      </c>
      <c r="U286" s="1">
        <v>3637.7994369225962</v>
      </c>
      <c r="V286" s="1">
        <v>37596.002457049704</v>
      </c>
      <c r="W286" s="1">
        <v>19757.146406926127</v>
      </c>
      <c r="X286" s="1">
        <f t="shared" si="38"/>
        <v>2280</v>
      </c>
      <c r="Y286" s="1">
        <v>438.09513079717601</v>
      </c>
      <c r="Z286" s="1">
        <v>3705.9328682284781</v>
      </c>
      <c r="AA286" s="1">
        <v>37104.213705937429</v>
      </c>
      <c r="AB286" s="1">
        <v>22107.62513740945</v>
      </c>
      <c r="AC286" s="1">
        <f t="shared" si="39"/>
        <v>2280</v>
      </c>
      <c r="AD286" s="1">
        <v>248.05838698239776</v>
      </c>
      <c r="AE286" s="1">
        <v>-1358.4793919681365</v>
      </c>
      <c r="AF286" s="1">
        <v>10604.587216490145</v>
      </c>
      <c r="AG286" s="1">
        <v>3323.1974303154402</v>
      </c>
      <c r="AH286" s="1">
        <v>2521.3472823109582</v>
      </c>
      <c r="AI286" s="1">
        <v>12945.724643247973</v>
      </c>
      <c r="AJ286" s="1">
        <v>-97040.80816433279</v>
      </c>
      <c r="AK286" s="1">
        <v>67976.076424829589</v>
      </c>
      <c r="AL286" s="1">
        <f t="shared" si="40"/>
        <v>2280</v>
      </c>
      <c r="AM286" s="1">
        <v>283.12884137703924</v>
      </c>
      <c r="AN286" s="1">
        <v>-1521.7799046780347</v>
      </c>
      <c r="AO286" s="1">
        <v>11744.980981223207</v>
      </c>
      <c r="AP286" s="1">
        <v>4245.9866102948508</v>
      </c>
      <c r="AQ286" s="1">
        <f t="shared" si="41"/>
        <v>9999</v>
      </c>
      <c r="AR286" s="1">
        <v>160.52742703938981</v>
      </c>
      <c r="AS286" s="1">
        <v>900.64153837235324</v>
      </c>
      <c r="AT286" s="1">
        <v>7131.2839250971838</v>
      </c>
      <c r="AU286" s="1">
        <v>6130.4416794821964</v>
      </c>
      <c r="AV286" s="1">
        <f t="shared" si="42"/>
        <v>9999</v>
      </c>
      <c r="AW286" s="1">
        <v>176.19215297633838</v>
      </c>
      <c r="AX286" s="1">
        <v>973.21122691801793</v>
      </c>
      <c r="AY286" s="1">
        <v>7635.5159554734755</v>
      </c>
      <c r="AZ286" s="1">
        <v>7084.1991050463739</v>
      </c>
      <c r="BA286" s="1">
        <f t="shared" si="43"/>
        <v>9999</v>
      </c>
    </row>
    <row r="287" spans="1:53" x14ac:dyDescent="0.3">
      <c r="A287">
        <f t="shared" si="44"/>
        <v>2281</v>
      </c>
      <c r="B287" s="1"/>
      <c r="C287" s="1"/>
      <c r="D287" s="1"/>
      <c r="E287" s="1">
        <f>0.8*SUMPRODUCT(economy!B327:D327,economy!K327:M327)/SUM(economy!B327:D327)</f>
        <v>12347.722588046377</v>
      </c>
      <c r="F287" s="1"/>
      <c r="G287" s="1"/>
      <c r="H287" s="1"/>
      <c r="I287" s="1">
        <v>13722.340293807863</v>
      </c>
      <c r="J287" s="1"/>
      <c r="K287" s="1"/>
      <c r="L287" s="1"/>
      <c r="M287" s="1">
        <v>15518.074051978287</v>
      </c>
      <c r="N287" s="1">
        <f t="shared" si="36"/>
        <v>2281</v>
      </c>
      <c r="O287" s="1">
        <v>345.36638424243955</v>
      </c>
      <c r="P287" s="1">
        <v>3501.8869075825601</v>
      </c>
      <c r="Q287" s="1">
        <v>37935.361182466928</v>
      </c>
      <c r="R287" s="1">
        <v>17487.243521047007</v>
      </c>
      <c r="S287" s="1">
        <f t="shared" si="37"/>
        <v>2281</v>
      </c>
      <c r="T287" s="1">
        <v>387.48742970116615</v>
      </c>
      <c r="U287" s="1">
        <v>3582.6138523953541</v>
      </c>
      <c r="V287" s="1">
        <v>37544.157439026843</v>
      </c>
      <c r="W287" s="1">
        <v>19640.971499536463</v>
      </c>
      <c r="X287" s="1">
        <f t="shared" si="38"/>
        <v>2281</v>
      </c>
      <c r="Y287" s="1">
        <v>428.08806855469322</v>
      </c>
      <c r="Z287" s="1">
        <v>3650.8680604857641</v>
      </c>
      <c r="AA287" s="1">
        <v>37056.99179040391</v>
      </c>
      <c r="AB287" s="1">
        <v>21991.029690882318</v>
      </c>
      <c r="AC287" s="1">
        <f t="shared" si="39"/>
        <v>2281</v>
      </c>
      <c r="AD287" s="1">
        <v>240.02235224944909</v>
      </c>
      <c r="AE287" s="1">
        <v>-1321.1047460776811</v>
      </c>
      <c r="AF287" s="1">
        <v>10444.827664726645</v>
      </c>
      <c r="AG287" s="1">
        <v>3261.9733324973026</v>
      </c>
      <c r="AH287" s="1">
        <v>2493.5753621169692</v>
      </c>
      <c r="AI287" s="1">
        <v>12857.599945955006</v>
      </c>
      <c r="AJ287" s="1">
        <v>-97572.858190426283</v>
      </c>
      <c r="AK287" s="1">
        <v>68222.757571395297</v>
      </c>
      <c r="AL287" s="1">
        <f t="shared" si="40"/>
        <v>2281</v>
      </c>
      <c r="AM287" s="1">
        <v>274.43758271599211</v>
      </c>
      <c r="AN287" s="1">
        <v>-1481.9046241115718</v>
      </c>
      <c r="AO287" s="1">
        <v>11581.015440283312</v>
      </c>
      <c r="AP287" s="1">
        <v>4174.7342857988442</v>
      </c>
      <c r="AQ287" s="1">
        <f t="shared" si="41"/>
        <v>9999</v>
      </c>
      <c r="AR287" s="1">
        <v>157.13081863885623</v>
      </c>
      <c r="AS287" s="1">
        <v>885.28772319964321</v>
      </c>
      <c r="AT287" s="1">
        <v>7095.7275583495084</v>
      </c>
      <c r="AU287" s="1">
        <v>6096.8361192023531</v>
      </c>
      <c r="AV287" s="1">
        <f t="shared" si="42"/>
        <v>9999</v>
      </c>
      <c r="AW287" s="1">
        <v>172.10741200455283</v>
      </c>
      <c r="AX287" s="1">
        <v>954.73404191054294</v>
      </c>
      <c r="AY287" s="1">
        <v>7582.9849685091604</v>
      </c>
      <c r="AZ287" s="1">
        <v>7030.0281316234596</v>
      </c>
      <c r="BA287" s="1">
        <f t="shared" si="43"/>
        <v>9999</v>
      </c>
    </row>
    <row r="288" spans="1:53" x14ac:dyDescent="0.3">
      <c r="A288">
        <f t="shared" si="44"/>
        <v>2282</v>
      </c>
      <c r="B288" s="1"/>
      <c r="C288" s="1"/>
      <c r="D288" s="1"/>
      <c r="E288" s="1">
        <f>0.8*SUMPRODUCT(economy!B328:D328,economy!K328:M328)/SUM(economy!B328:D328)</f>
        <v>12258.567962888723</v>
      </c>
      <c r="F288" s="1"/>
      <c r="G288" s="1"/>
      <c r="H288" s="1"/>
      <c r="I288" s="1">
        <v>13613.348187572063</v>
      </c>
      <c r="J288" s="1"/>
      <c r="K288" s="1"/>
      <c r="L288" s="1"/>
      <c r="M288" s="1">
        <v>15406.007819329972</v>
      </c>
      <c r="N288" s="1">
        <f t="shared" si="36"/>
        <v>2282</v>
      </c>
      <c r="O288" s="1">
        <v>336.47850286184814</v>
      </c>
      <c r="P288" s="1">
        <v>3447.6236632069458</v>
      </c>
      <c r="Q288" s="1">
        <v>37879.094687372504</v>
      </c>
      <c r="R288" s="1">
        <v>17372.850426534915</v>
      </c>
      <c r="S288" s="1">
        <f t="shared" si="37"/>
        <v>2282</v>
      </c>
      <c r="T288" s="1">
        <v>378.11593125259242</v>
      </c>
      <c r="U288" s="1">
        <v>3528.2158644363894</v>
      </c>
      <c r="V288" s="1">
        <v>37492.041821560648</v>
      </c>
      <c r="W288" s="1">
        <v>19525.098657231214</v>
      </c>
      <c r="X288" s="1">
        <f t="shared" si="38"/>
        <v>2282</v>
      </c>
      <c r="Y288" s="1">
        <v>418.29213468711737</v>
      </c>
      <c r="Z288" s="1">
        <v>3596.5699657822224</v>
      </c>
      <c r="AA288" s="1">
        <v>37009.464374254188</v>
      </c>
      <c r="AB288" s="1">
        <v>21874.655551635969</v>
      </c>
      <c r="AC288" s="1">
        <f t="shared" si="39"/>
        <v>2282</v>
      </c>
      <c r="AD288" s="1">
        <v>232.30342532616291</v>
      </c>
      <c r="AE288" s="1">
        <v>-1285.0689798387175</v>
      </c>
      <c r="AF288" s="1">
        <v>10289.96955992033</v>
      </c>
      <c r="AG288" s="1">
        <v>3202.7593748466161</v>
      </c>
      <c r="AH288" s="1">
        <v>2465.0786266670593</v>
      </c>
      <c r="AI288" s="1">
        <v>12764.907208303634</v>
      </c>
      <c r="AJ288" s="1">
        <v>-98069.380197346371</v>
      </c>
      <c r="AK288" s="1">
        <v>68443.580501569944</v>
      </c>
      <c r="AL288" s="1">
        <f t="shared" si="40"/>
        <v>2282</v>
      </c>
      <c r="AM288" s="1">
        <v>266.02065115348898</v>
      </c>
      <c r="AN288" s="1">
        <v>-1443.1294766732901</v>
      </c>
      <c r="AO288" s="1">
        <v>11419.883674932455</v>
      </c>
      <c r="AP288" s="1">
        <v>4104.8764462760746</v>
      </c>
      <c r="AQ288" s="1">
        <f t="shared" si="41"/>
        <v>9999</v>
      </c>
      <c r="AR288" s="1">
        <v>153.885747924794</v>
      </c>
      <c r="AS288" s="1">
        <v>870.59878715165519</v>
      </c>
      <c r="AT288" s="1">
        <v>7063.4231114278327</v>
      </c>
      <c r="AU288" s="1">
        <v>6066.3965344271755</v>
      </c>
      <c r="AV288" s="1">
        <f t="shared" si="42"/>
        <v>9999</v>
      </c>
      <c r="AW288" s="1">
        <v>168.17782155014376</v>
      </c>
      <c r="AX288" s="1">
        <v>936.91434438314263</v>
      </c>
      <c r="AY288" s="1">
        <v>7533.1671130012592</v>
      </c>
      <c r="AZ288" s="1">
        <v>6978.7429797723007</v>
      </c>
      <c r="BA288" s="1">
        <f t="shared" si="43"/>
        <v>9999</v>
      </c>
    </row>
    <row r="289" spans="1:53" x14ac:dyDescent="0.3">
      <c r="A289">
        <f t="shared" si="44"/>
        <v>2283</v>
      </c>
      <c r="B289" s="1"/>
      <c r="C289" s="1"/>
      <c r="D289" s="1"/>
      <c r="E289" s="1">
        <f>0.8*SUMPRODUCT(economy!B329:D329,economy!K329:M329)/SUM(economy!B329:D329)</f>
        <v>12169.762205436286</v>
      </c>
      <c r="F289" s="1"/>
      <c r="G289" s="1"/>
      <c r="H289" s="1"/>
      <c r="I289" s="1">
        <v>13504.858259869712</v>
      </c>
      <c r="J289" s="1"/>
      <c r="K289" s="1"/>
      <c r="L289" s="1"/>
      <c r="M289" s="1">
        <v>15294.383767066669</v>
      </c>
      <c r="N289" s="1">
        <f t="shared" si="36"/>
        <v>2283</v>
      </c>
      <c r="O289" s="1">
        <v>327.79494978338636</v>
      </c>
      <c r="P289" s="1">
        <v>3394.1543389135509</v>
      </c>
      <c r="Q289" s="1">
        <v>37822.597451679554</v>
      </c>
      <c r="R289" s="1">
        <v>17258.83479931259</v>
      </c>
      <c r="S289" s="1">
        <f t="shared" si="37"/>
        <v>2283</v>
      </c>
      <c r="T289" s="1">
        <v>368.95078822148787</v>
      </c>
      <c r="U289" s="1">
        <v>3474.5955194729836</v>
      </c>
      <c r="V289" s="1">
        <v>37439.66176391847</v>
      </c>
      <c r="W289" s="1">
        <v>19409.531849885003</v>
      </c>
      <c r="X289" s="1">
        <f t="shared" si="38"/>
        <v>2283</v>
      </c>
      <c r="Y289" s="1">
        <v>408.70320903883345</v>
      </c>
      <c r="Z289" s="1">
        <v>3543.029278284479</v>
      </c>
      <c r="AA289" s="1">
        <v>36961.637961791726</v>
      </c>
      <c r="AB289" s="1">
        <v>21758.507721407848</v>
      </c>
      <c r="AC289" s="1">
        <f t="shared" si="39"/>
        <v>2283</v>
      </c>
      <c r="AD289" s="1">
        <v>224.89451118752118</v>
      </c>
      <c r="AE289" s="1">
        <v>-1250.3520887839961</v>
      </c>
      <c r="AF289" s="1">
        <v>10140.118399333549</v>
      </c>
      <c r="AG289" s="1">
        <v>3145.5836221232398</v>
      </c>
      <c r="AH289" s="1">
        <v>2435.9520308234364</v>
      </c>
      <c r="AI289" s="1">
        <v>12668.04972133238</v>
      </c>
      <c r="AJ289" s="1">
        <v>-98531.932029587289</v>
      </c>
      <c r="AK289" s="1">
        <v>68640.152768723899</v>
      </c>
      <c r="AL289" s="1">
        <f t="shared" si="40"/>
        <v>2283</v>
      </c>
      <c r="AM289" s="1">
        <v>257.87510204959267</v>
      </c>
      <c r="AN289" s="1">
        <v>-1405.4528707103261</v>
      </c>
      <c r="AO289" s="1">
        <v>11261.760483217664</v>
      </c>
      <c r="AP289" s="1">
        <v>4036.4782407574412</v>
      </c>
      <c r="AQ289" s="1">
        <f t="shared" si="41"/>
        <v>9999</v>
      </c>
      <c r="AR289" s="1">
        <v>150.78549875681091</v>
      </c>
      <c r="AS289" s="1">
        <v>856.5482109225569</v>
      </c>
      <c r="AT289" s="1">
        <v>7034.3092575726423</v>
      </c>
      <c r="AU289" s="1">
        <v>6039.0538331168073</v>
      </c>
      <c r="AV289" s="1">
        <f t="shared" si="42"/>
        <v>9999</v>
      </c>
      <c r="AW289" s="1">
        <v>164.39853316429833</v>
      </c>
      <c r="AX289" s="1">
        <v>919.73526638912483</v>
      </c>
      <c r="AY289" s="1">
        <v>7486.0638533572828</v>
      </c>
      <c r="AZ289" s="1">
        <v>6930.3347789105546</v>
      </c>
      <c r="BA289" s="1">
        <f t="shared" si="43"/>
        <v>9999</v>
      </c>
    </row>
    <row r="290" spans="1:53" x14ac:dyDescent="0.3">
      <c r="A290">
        <f t="shared" si="44"/>
        <v>2284</v>
      </c>
      <c r="B290" s="1"/>
      <c r="C290" s="1"/>
      <c r="D290" s="1"/>
      <c r="E290" s="1">
        <f>0.8*SUMPRODUCT(economy!B330:D330,economy!K330:M330)/SUM(economy!B330:D330)</f>
        <v>12081.307171371585</v>
      </c>
      <c r="F290" s="1"/>
      <c r="G290" s="1"/>
      <c r="H290" s="1"/>
      <c r="I290" s="1">
        <v>13396.872168145417</v>
      </c>
      <c r="J290" s="1"/>
      <c r="K290" s="1"/>
      <c r="L290" s="1"/>
      <c r="M290" s="1">
        <v>15183.204104817942</v>
      </c>
      <c r="N290" s="1">
        <f t="shared" si="36"/>
        <v>2284</v>
      </c>
      <c r="O290" s="1">
        <v>319.31142322778265</v>
      </c>
      <c r="P290" s="1">
        <v>3341.4684919438819</v>
      </c>
      <c r="Q290" s="1">
        <v>37765.875157591385</v>
      </c>
      <c r="R290" s="1">
        <v>17145.199602998557</v>
      </c>
      <c r="S290" s="1">
        <f t="shared" si="37"/>
        <v>2284</v>
      </c>
      <c r="T290" s="1">
        <v>359.9878118002934</v>
      </c>
      <c r="U290" s="1">
        <v>3421.7429527142108</v>
      </c>
      <c r="V290" s="1">
        <v>37387.023340570522</v>
      </c>
      <c r="W290" s="1">
        <v>19294.274943926259</v>
      </c>
      <c r="X290" s="1">
        <f t="shared" si="38"/>
        <v>2284</v>
      </c>
      <c r="Y290" s="1">
        <v>399.31724356929334</v>
      </c>
      <c r="Z290" s="1">
        <v>3490.2367652054486</v>
      </c>
      <c r="AA290" s="1">
        <v>36913.51896867701</v>
      </c>
      <c r="AB290" s="1">
        <v>21642.591081740378</v>
      </c>
      <c r="AC290" s="1">
        <f t="shared" si="39"/>
        <v>2284</v>
      </c>
      <c r="AD290" s="1">
        <v>217.788193881067</v>
      </c>
      <c r="AE290" s="1">
        <v>-1216.9320262064721</v>
      </c>
      <c r="AF290" s="1">
        <v>9995.3637105580583</v>
      </c>
      <c r="AG290" s="1">
        <v>3090.468081611049</v>
      </c>
      <c r="AH290" s="1">
        <v>2406.292092116882</v>
      </c>
      <c r="AI290" s="1">
        <v>12567.443604758593</v>
      </c>
      <c r="AJ290" s="1">
        <v>-98962.267684235499</v>
      </c>
      <c r="AK290" s="1">
        <v>68814.233648890193</v>
      </c>
      <c r="AL290" s="1">
        <f t="shared" si="40"/>
        <v>2284</v>
      </c>
      <c r="AM290" s="1">
        <v>249.99757908466503</v>
      </c>
      <c r="AN290" s="1">
        <v>-1368.870999402531</v>
      </c>
      <c r="AO290" s="1">
        <v>11106.808363273401</v>
      </c>
      <c r="AP290" s="1">
        <v>3969.5993793965285</v>
      </c>
      <c r="AQ290" s="1">
        <f t="shared" si="41"/>
        <v>9999</v>
      </c>
      <c r="AR290" s="1">
        <v>147.82344230239781</v>
      </c>
      <c r="AS290" s="1">
        <v>843.10946186018452</v>
      </c>
      <c r="AT290" s="1">
        <v>7008.3185211366081</v>
      </c>
      <c r="AU290" s="1">
        <v>6014.7335427009511</v>
      </c>
      <c r="AV290" s="1">
        <f t="shared" si="42"/>
        <v>9999</v>
      </c>
      <c r="AW290" s="1">
        <v>160.76464082246932</v>
      </c>
      <c r="AX290" s="1">
        <v>903.17933316180154</v>
      </c>
      <c r="AY290" s="1">
        <v>7441.6692787625652</v>
      </c>
      <c r="AZ290" s="1">
        <v>6884.7873670731042</v>
      </c>
      <c r="BA290" s="1">
        <f t="shared" si="43"/>
        <v>9999</v>
      </c>
    </row>
    <row r="291" spans="1:53" x14ac:dyDescent="0.3">
      <c r="A291">
        <f t="shared" si="44"/>
        <v>2285</v>
      </c>
      <c r="B291" s="1"/>
      <c r="C291" s="1"/>
      <c r="D291" s="1"/>
      <c r="E291" s="1">
        <f>0.8*SUMPRODUCT(economy!B331:D331,economy!K331:M331)/SUM(economy!B331:D331)</f>
        <v>11993.204667645341</v>
      </c>
      <c r="F291" s="1"/>
      <c r="G291" s="1"/>
      <c r="H291" s="1"/>
      <c r="I291" s="1">
        <v>13289.391535816349</v>
      </c>
      <c r="J291" s="1"/>
      <c r="K291" s="1"/>
      <c r="L291" s="1"/>
      <c r="M291" s="1">
        <v>15072.470982215405</v>
      </c>
      <c r="N291" s="1">
        <f t="shared" si="36"/>
        <v>2285</v>
      </c>
      <c r="O291" s="1">
        <v>311.02370407968493</v>
      </c>
      <c r="P291" s="1">
        <v>3289.5557840688316</v>
      </c>
      <c r="Q291" s="1">
        <v>37708.93341034247</v>
      </c>
      <c r="R291" s="1">
        <v>17031.947719684264</v>
      </c>
      <c r="S291" s="1">
        <f t="shared" si="37"/>
        <v>2285</v>
      </c>
      <c r="T291" s="1">
        <v>351.22289028180808</v>
      </c>
      <c r="U291" s="1">
        <v>3369.6483886876558</v>
      </c>
      <c r="V291" s="1">
        <v>37334.132543030719</v>
      </c>
      <c r="W291" s="1">
        <v>19179.33170544219</v>
      </c>
      <c r="X291" s="1">
        <f t="shared" si="38"/>
        <v>2285</v>
      </c>
      <c r="Y291" s="1">
        <v>390.13026137579709</v>
      </c>
      <c r="Z291" s="1">
        <v>3438.1832676627441</v>
      </c>
      <c r="AA291" s="1">
        <v>36865.113723670533</v>
      </c>
      <c r="AB291" s="1">
        <v>21526.910397152475</v>
      </c>
      <c r="AC291" s="1">
        <f t="shared" si="39"/>
        <v>2285</v>
      </c>
      <c r="AD291" s="1">
        <v>210.97677752712949</v>
      </c>
      <c r="AE291" s="1">
        <v>-1184.7848782627343</v>
      </c>
      <c r="AF291" s="1">
        <v>9855.7794028929329</v>
      </c>
      <c r="AG291" s="1">
        <v>3037.4288862258045</v>
      </c>
      <c r="AH291" s="1">
        <v>2376.1960272082292</v>
      </c>
      <c r="AI291" s="1">
        <v>12463.513669418659</v>
      </c>
      <c r="AJ291" s="1">
        <v>-99362.314305536187</v>
      </c>
      <c r="AK291" s="1">
        <v>68967.714918951751</v>
      </c>
      <c r="AL291" s="1">
        <f t="shared" si="40"/>
        <v>2285</v>
      </c>
      <c r="AM291" s="1">
        <v>242.38434383008811</v>
      </c>
      <c r="AN291" s="1">
        <v>-1333.3779535621838</v>
      </c>
      <c r="AO291" s="1">
        <v>10955.177477940933</v>
      </c>
      <c r="AP291" s="1">
        <v>3904.2941555260977</v>
      </c>
      <c r="AQ291" s="1">
        <f t="shared" si="41"/>
        <v>9999</v>
      </c>
      <c r="AR291" s="1">
        <v>144.99305294653348</v>
      </c>
      <c r="AS291" s="1">
        <v>830.25608126459031</v>
      </c>
      <c r="AT291" s="1">
        <v>6985.3777406611762</v>
      </c>
      <c r="AU291" s="1">
        <v>5993.356259559162</v>
      </c>
      <c r="AV291" s="1">
        <f t="shared" si="42"/>
        <v>9999</v>
      </c>
      <c r="AW291" s="1">
        <v>157.27120112340006</v>
      </c>
      <c r="AX291" s="1">
        <v>887.22855887245487</v>
      </c>
      <c r="AY291" s="1">
        <v>7399.9704587800625</v>
      </c>
      <c r="AZ291" s="1">
        <v>6842.0776811878395</v>
      </c>
      <c r="BA291" s="1">
        <f t="shared" si="43"/>
        <v>9999</v>
      </c>
    </row>
    <row r="292" spans="1:53" x14ac:dyDescent="0.3">
      <c r="A292">
        <f t="shared" si="44"/>
        <v>2286</v>
      </c>
      <c r="B292" s="1"/>
      <c r="C292" s="1"/>
      <c r="D292" s="1"/>
      <c r="E292" s="1">
        <f>0.8*SUMPRODUCT(economy!B332:D332,economy!K332:M332)/SUM(economy!B332:D332)</f>
        <v>11905.456454713492</v>
      </c>
      <c r="F292" s="1"/>
      <c r="G292" s="1"/>
      <c r="H292" s="1"/>
      <c r="I292" s="1">
        <v>13182.417955155855</v>
      </c>
      <c r="J292" s="1"/>
      <c r="K292" s="1"/>
      <c r="L292" s="1"/>
      <c r="M292" s="1">
        <v>14962.186491718374</v>
      </c>
      <c r="N292" s="1">
        <f t="shared" si="36"/>
        <v>2286</v>
      </c>
      <c r="O292" s="1">
        <v>302.9276545466509</v>
      </c>
      <c r="P292" s="1">
        <v>3238.4059817128423</v>
      </c>
      <c r="Q292" s="1">
        <v>37651.777740026162</v>
      </c>
      <c r="R292" s="1">
        <v>16919.081952842087</v>
      </c>
      <c r="S292" s="1">
        <f t="shared" si="37"/>
        <v>2286</v>
      </c>
      <c r="T292" s="1">
        <v>342.65198790075391</v>
      </c>
      <c r="U292" s="1">
        <v>3318.3021417076484</v>
      </c>
      <c r="V292" s="1">
        <v>37280.99528164354</v>
      </c>
      <c r="W292" s="1">
        <v>19064.705803190907</v>
      </c>
      <c r="X292" s="1">
        <f t="shared" si="38"/>
        <v>2286</v>
      </c>
      <c r="Y292" s="1">
        <v>381.13835571687321</v>
      </c>
      <c r="Z292" s="1">
        <v>3386.8597014647089</v>
      </c>
      <c r="AA292" s="1">
        <v>36816.428470331215</v>
      </c>
      <c r="AB292" s="1">
        <v>21411.470318224576</v>
      </c>
      <c r="AC292" s="1">
        <f t="shared" si="39"/>
        <v>2286</v>
      </c>
      <c r="AD292" s="1">
        <v>204.45232612908887</v>
      </c>
      <c r="AE292" s="1">
        <v>-1153.8850370369707</v>
      </c>
      <c r="AF292" s="1">
        <v>9721.4241625845989</v>
      </c>
      <c r="AG292" s="1">
        <v>2986.4764929056623</v>
      </c>
      <c r="AH292" s="1">
        <v>2345.7608579058237</v>
      </c>
      <c r="AI292" s="1">
        <v>12356.689026518088</v>
      </c>
      <c r="AJ292" s="1">
        <v>-99734.14514614873</v>
      </c>
      <c r="AK292" s="1">
        <v>69102.59907920663</v>
      </c>
      <c r="AL292" s="1">
        <f t="shared" si="40"/>
        <v>2286</v>
      </c>
      <c r="AM292" s="1">
        <v>235.03130515499782</v>
      </c>
      <c r="AN292" s="1">
        <v>-1298.9658362948503</v>
      </c>
      <c r="AO292" s="1">
        <v>10807.005661036857</v>
      </c>
      <c r="AP292" s="1">
        <v>3840.6114855238861</v>
      </c>
      <c r="AQ292" s="1">
        <f t="shared" si="41"/>
        <v>9999</v>
      </c>
      <c r="AR292" s="1">
        <v>142.2879224390577</v>
      </c>
      <c r="AS292" s="1">
        <v>817.96176460743652</v>
      </c>
      <c r="AT292" s="1">
        <v>6965.4085198650482</v>
      </c>
      <c r="AU292" s="1">
        <v>5974.8380831426102</v>
      </c>
      <c r="AV292" s="1">
        <f t="shared" si="42"/>
        <v>9999</v>
      </c>
      <c r="AW292" s="1">
        <v>153.91325210280095</v>
      </c>
      <c r="AX292" s="1">
        <v>871.86453752276452</v>
      </c>
      <c r="AY292" s="1">
        <v>7360.9478010719604</v>
      </c>
      <c r="AZ292" s="1">
        <v>6802.1761462812365</v>
      </c>
      <c r="BA292" s="1">
        <f t="shared" si="43"/>
        <v>9999</v>
      </c>
    </row>
    <row r="293" spans="1:53" x14ac:dyDescent="0.3">
      <c r="A293">
        <f t="shared" si="44"/>
        <v>2287</v>
      </c>
      <c r="B293" s="1"/>
      <c r="C293" s="1"/>
      <c r="D293" s="1"/>
      <c r="E293" s="1">
        <f>0.8*SUMPRODUCT(economy!B333:D333,economy!K333:M333)/SUM(economy!B333:D333)</f>
        <v>11818.064248703129</v>
      </c>
      <c r="F293" s="1"/>
      <c r="G293" s="1"/>
      <c r="H293" s="1"/>
      <c r="I293" s="1">
        <v>13075.952990099398</v>
      </c>
      <c r="J293" s="1"/>
      <c r="K293" s="1"/>
      <c r="L293" s="1"/>
      <c r="M293" s="1">
        <v>14852.352671347631</v>
      </c>
      <c r="N293" s="1">
        <f t="shared" si="36"/>
        <v>2287</v>
      </c>
      <c r="O293" s="1">
        <v>295.01921682882517</v>
      </c>
      <c r="P293" s="1">
        <v>3188.0089560181241</v>
      </c>
      <c r="Q293" s="1">
        <v>37594.41360336027</v>
      </c>
      <c r="R293" s="1">
        <v>16806.605030139042</v>
      </c>
      <c r="S293" s="1">
        <f t="shared" si="37"/>
        <v>2287</v>
      </c>
      <c r="T293" s="1">
        <v>334.27114368114684</v>
      </c>
      <c r="U293" s="1">
        <v>3267.6946162780719</v>
      </c>
      <c r="V293" s="1">
        <v>37227.617387318263</v>
      </c>
      <c r="W293" s="1">
        <v>18950.400811522242</v>
      </c>
      <c r="X293" s="1">
        <f t="shared" si="38"/>
        <v>2287</v>
      </c>
      <c r="Y293" s="1">
        <v>372.33768903698785</v>
      </c>
      <c r="Z293" s="1">
        <v>3336.2570578270106</v>
      </c>
      <c r="AA293" s="1">
        <v>36767.4693686705</v>
      </c>
      <c r="AB293" s="1">
        <v>21296.275384599096</v>
      </c>
      <c r="AC293" s="1">
        <f t="shared" si="39"/>
        <v>2287</v>
      </c>
      <c r="AD293" s="1">
        <v>198.20670205960744</v>
      </c>
      <c r="AE293" s="1">
        <v>-1124.2053708042665</v>
      </c>
      <c r="AF293" s="1">
        <v>9592.3418877331587</v>
      </c>
      <c r="AG293" s="1">
        <v>2937.6158944185067</v>
      </c>
      <c r="AH293" s="1">
        <v>2315.0825032859243</v>
      </c>
      <c r="AI293" s="1">
        <v>12247.398517581181</v>
      </c>
      <c r="AJ293" s="1">
        <v>-100079.94879351079</v>
      </c>
      <c r="AK293" s="1">
        <v>69220.975421352443</v>
      </c>
      <c r="AL293" s="1">
        <f t="shared" si="40"/>
        <v>2287</v>
      </c>
      <c r="AM293" s="1">
        <v>227.93404836656322</v>
      </c>
      <c r="AN293" s="1">
        <v>-1265.6248790131774</v>
      </c>
      <c r="AO293" s="1">
        <v>10662.418464077899</v>
      </c>
      <c r="AP293" s="1">
        <v>3778.5949657987544</v>
      </c>
      <c r="AQ293" s="1">
        <f t="shared" si="41"/>
        <v>9999</v>
      </c>
      <c r="AR293" s="1">
        <v>139.70177237570965</v>
      </c>
      <c r="AS293" s="1">
        <v>806.20043493559069</v>
      </c>
      <c r="AT293" s="1">
        <v>6948.3276658815275</v>
      </c>
      <c r="AU293" s="1">
        <v>5959.0910344355198</v>
      </c>
      <c r="AV293" s="1">
        <f t="shared" si="42"/>
        <v>9999</v>
      </c>
      <c r="AW293" s="1">
        <v>150.68583068103831</v>
      </c>
      <c r="AX293" s="1">
        <v>857.06852891808705</v>
      </c>
      <c r="AY293" s="1">
        <v>7324.5754095543443</v>
      </c>
      <c r="AZ293" s="1">
        <v>6765.0470619356374</v>
      </c>
      <c r="BA293" s="1">
        <f t="shared" si="43"/>
        <v>9999</v>
      </c>
    </row>
    <row r="294" spans="1:53" x14ac:dyDescent="0.3">
      <c r="A294">
        <f t="shared" si="44"/>
        <v>2288</v>
      </c>
      <c r="B294" s="1"/>
      <c r="C294" s="1"/>
      <c r="D294" s="1"/>
      <c r="E294" s="1">
        <f>0.8*SUMPRODUCT(economy!B334:D334,economy!K334:M334)/SUM(economy!B334:D334)</f>
        <v>11731.029723509815</v>
      </c>
      <c r="F294" s="1"/>
      <c r="G294" s="1"/>
      <c r="H294" s="1"/>
      <c r="I294" s="1">
        <v>12969.99817897795</v>
      </c>
      <c r="J294" s="1"/>
      <c r="K294" s="1"/>
      <c r="L294" s="1"/>
      <c r="M294" s="1">
        <v>14742.971507330836</v>
      </c>
      <c r="N294" s="1">
        <f t="shared" si="36"/>
        <v>2288</v>
      </c>
      <c r="O294" s="1">
        <v>287.29441179983866</v>
      </c>
      <c r="P294" s="1">
        <v>3138.3546828517979</v>
      </c>
      <c r="Q294" s="1">
        <v>37536.84638539271</v>
      </c>
      <c r="R294" s="1">
        <v>16694.519606159327</v>
      </c>
      <c r="S294" s="1">
        <f t="shared" si="37"/>
        <v>2288</v>
      </c>
      <c r="T294" s="1">
        <v>326.07647029008774</v>
      </c>
      <c r="U294" s="1">
        <v>3217.816307432628</v>
      </c>
      <c r="V294" s="1">
        <v>37174.004613210345</v>
      </c>
      <c r="W294" s="1">
        <v>18836.420213210193</v>
      </c>
      <c r="X294" s="1">
        <f t="shared" si="38"/>
        <v>2288</v>
      </c>
      <c r="Y294" s="1">
        <v>363.72449199328071</v>
      </c>
      <c r="Z294" s="1">
        <v>3286.3664040225794</v>
      </c>
      <c r="AA294" s="1">
        <v>36718.24249676289</v>
      </c>
      <c r="AB294" s="1">
        <v>21181.330027897831</v>
      </c>
      <c r="AC294" s="1">
        <f t="shared" si="39"/>
        <v>2288</v>
      </c>
      <c r="AD294" s="1">
        <v>192.23160310150669</v>
      </c>
      <c r="AE294" s="1">
        <v>-1095.7173907781919</v>
      </c>
      <c r="AF294" s="1">
        <v>9468.5621585241643</v>
      </c>
      <c r="AG294" s="1">
        <v>2890.8468426755608</v>
      </c>
      <c r="AH294" s="1">
        <v>2284.2548768168954</v>
      </c>
      <c r="AI294" s="1">
        <v>12136.06605237728</v>
      </c>
      <c r="AJ294" s="1">
        <v>-100401.99510442812</v>
      </c>
      <c r="AK294" s="1">
        <v>69324.99447476663</v>
      </c>
      <c r="AL294" s="1">
        <f t="shared" si="40"/>
        <v>2288</v>
      </c>
      <c r="AM294" s="1">
        <v>221.08786398430206</v>
      </c>
      <c r="AN294" s="1">
        <v>-1233.3435582976388</v>
      </c>
      <c r="AO294" s="1">
        <v>10521.529242030625</v>
      </c>
      <c r="AP294" s="1">
        <v>3718.282946109256</v>
      </c>
      <c r="AQ294" s="1">
        <f t="shared" si="41"/>
        <v>9999</v>
      </c>
      <c r="AR294" s="1">
        <v>137.22846511197488</v>
      </c>
      <c r="AS294" s="1">
        <v>794.94630974796826</v>
      </c>
      <c r="AT294" s="1">
        <v>6934.0476143119122</v>
      </c>
      <c r="AU294" s="1">
        <v>5946.0234586963697</v>
      </c>
      <c r="AV294" s="1">
        <f t="shared" si="42"/>
        <v>9999</v>
      </c>
      <c r="AW294" s="1">
        <v>147.58398877156966</v>
      </c>
      <c r="AX294" s="1">
        <v>842.82153970506067</v>
      </c>
      <c r="AY294" s="1">
        <v>7290.8214414577205</v>
      </c>
      <c r="AZ294" s="1">
        <v>6730.6489845086362</v>
      </c>
      <c r="BA294" s="1">
        <f t="shared" si="43"/>
        <v>9999</v>
      </c>
    </row>
    <row r="295" spans="1:53" x14ac:dyDescent="0.3">
      <c r="A295">
        <f t="shared" si="44"/>
        <v>2289</v>
      </c>
      <c r="B295" s="1"/>
      <c r="C295" s="1"/>
      <c r="D295" s="1"/>
      <c r="E295" s="1">
        <f>0.8*SUMPRODUCT(economy!B335:D335,economy!K335:M335)/SUM(economy!B335:D335)</f>
        <v>11644.354512828802</v>
      </c>
      <c r="F295" s="1"/>
      <c r="G295" s="1"/>
      <c r="H295" s="1"/>
      <c r="I295" s="1">
        <v>12864.555037182919</v>
      </c>
      <c r="J295" s="1"/>
      <c r="K295" s="1"/>
      <c r="L295" s="1"/>
      <c r="M295" s="1">
        <v>14634.044936662511</v>
      </c>
      <c r="N295" s="1">
        <f t="shared" si="36"/>
        <v>2289</v>
      </c>
      <c r="O295" s="1">
        <v>279.7493376994376</v>
      </c>
      <c r="P295" s="1">
        <v>3089.4332427590302</v>
      </c>
      <c r="Q295" s="1">
        <v>37479.081401149007</v>
      </c>
      <c r="R295" s="1">
        <v>16582.828265037839</v>
      </c>
      <c r="S295" s="1">
        <f t="shared" si="37"/>
        <v>2289</v>
      </c>
      <c r="T295" s="1">
        <v>318.06415289857324</v>
      </c>
      <c r="U295" s="1">
        <v>3168.6578010154926</v>
      </c>
      <c r="V295" s="1">
        <v>37120.16263635314</v>
      </c>
      <c r="W295" s="1">
        <v>18722.767402198395</v>
      </c>
      <c r="X295" s="1">
        <f t="shared" si="38"/>
        <v>2289</v>
      </c>
      <c r="Y295" s="1">
        <v>355.29506248498052</v>
      </c>
      <c r="Z295" s="1">
        <v>3237.1788839676892</v>
      </c>
      <c r="AA295" s="1">
        <v>36668.753852314308</v>
      </c>
      <c r="AB295" s="1">
        <v>21066.638574557979</v>
      </c>
      <c r="AC295" s="1">
        <f t="shared" si="39"/>
        <v>2289</v>
      </c>
      <c r="AD295" s="1">
        <v>186.51859793547686</v>
      </c>
      <c r="AE295" s="1">
        <v>-1068.3914136792205</v>
      </c>
      <c r="AF295" s="1">
        <v>9350.1007383517681</v>
      </c>
      <c r="AG295" s="1">
        <v>2846.164081619128</v>
      </c>
      <c r="AH295" s="1">
        <v>2253.3690097434087</v>
      </c>
      <c r="AI295" s="1">
        <v>12023.105955800307</v>
      </c>
      <c r="AJ295" s="1">
        <v>-100702.5984512038</v>
      </c>
      <c r="AK295" s="1">
        <v>69416.841509757534</v>
      </c>
      <c r="AL295" s="1">
        <f t="shared" si="40"/>
        <v>2289</v>
      </c>
      <c r="AM295" s="1">
        <v>214.4877760527441</v>
      </c>
      <c r="AN295" s="1">
        <v>-1202.1087131050781</v>
      </c>
      <c r="AO295" s="1">
        <v>10384.439276439063</v>
      </c>
      <c r="AP295" s="1">
        <v>3659.7086183338824</v>
      </c>
      <c r="AQ295" s="1">
        <f t="shared" si="41"/>
        <v>9999</v>
      </c>
      <c r="AR295" s="1">
        <v>134.86201321075271</v>
      </c>
      <c r="AS295" s="1">
        <v>784.17396165455659</v>
      </c>
      <c r="AT295" s="1">
        <v>6922.4768408713389</v>
      </c>
      <c r="AU295" s="1">
        <v>5935.5404126263638</v>
      </c>
      <c r="AV295" s="1">
        <f t="shared" si="42"/>
        <v>9999</v>
      </c>
      <c r="AW295" s="1">
        <v>144.60280808336466</v>
      </c>
      <c r="AX295" s="1">
        <v>829.10439949077124</v>
      </c>
      <c r="AY295" s="1">
        <v>7259.648461925115</v>
      </c>
      <c r="AZ295" s="1">
        <v>6698.9351038156528</v>
      </c>
      <c r="BA295" s="1">
        <f t="shared" si="43"/>
        <v>9999</v>
      </c>
    </row>
    <row r="296" spans="1:53" x14ac:dyDescent="0.3">
      <c r="A296">
        <f t="shared" si="44"/>
        <v>2290</v>
      </c>
      <c r="B296" s="1"/>
      <c r="C296" s="1"/>
      <c r="D296" s="1"/>
      <c r="E296" s="1">
        <f>0.8*SUMPRODUCT(economy!B336:D336,economy!K336:M336)/SUM(economy!B336:D336)</f>
        <v>11558.040212122834</v>
      </c>
      <c r="F296" s="1"/>
      <c r="G296" s="1"/>
      <c r="H296" s="1"/>
      <c r="I296" s="1">
        <v>12759.62505976757</v>
      </c>
      <c r="J296" s="1"/>
      <c r="K296" s="1"/>
      <c r="L296" s="1"/>
      <c r="M296" s="1">
        <v>14525.574849582103</v>
      </c>
      <c r="N296" s="1">
        <f t="shared" si="36"/>
        <v>2290</v>
      </c>
      <c r="O296" s="1">
        <v>272.38016883829164</v>
      </c>
      <c r="P296" s="1">
        <v>3041.2348208647118</v>
      </c>
      <c r="Q296" s="1">
        <v>37421.123897221798</v>
      </c>
      <c r="R296" s="1">
        <v>16471.533523007376</v>
      </c>
      <c r="S296" s="1">
        <f t="shared" si="37"/>
        <v>2290</v>
      </c>
      <c r="T296" s="1">
        <v>310.23044804986762</v>
      </c>
      <c r="U296" s="1">
        <v>3120.2097739049445</v>
      </c>
      <c r="V296" s="1">
        <v>37066.097059238673</v>
      </c>
      <c r="W296" s="1">
        <v>18609.44568626098</v>
      </c>
      <c r="X296" s="1">
        <f t="shared" si="38"/>
        <v>2290</v>
      </c>
      <c r="Y296" s="1">
        <v>347.04576468611839</v>
      </c>
      <c r="Z296" s="1">
        <v>3188.6857187467663</v>
      </c>
      <c r="AA296" s="1">
        <v>36619.009354187576</v>
      </c>
      <c r="AB296" s="1">
        <v>20952.205248588652</v>
      </c>
      <c r="AC296" s="1">
        <f t="shared" si="39"/>
        <v>2290</v>
      </c>
      <c r="AD296" s="1">
        <v>181.05915998102296</v>
      </c>
      <c r="AE296" s="1">
        <v>-1042.1967195169127</v>
      </c>
      <c r="AF296" s="1">
        <v>9236.9601013589308</v>
      </c>
      <c r="AG296" s="1">
        <v>2803.5575877531364</v>
      </c>
      <c r="AH296" s="1">
        <v>2222.5122243440037</v>
      </c>
      <c r="AI296" s="1">
        <v>11908.918438660507</v>
      </c>
      <c r="AJ296" s="1">
        <v>-100984.0790589009</v>
      </c>
      <c r="AK296" s="1">
        <v>69498.709937313441</v>
      </c>
      <c r="AL296" s="1">
        <f t="shared" si="40"/>
        <v>2290</v>
      </c>
      <c r="AM296" s="1">
        <v>208.12856990111297</v>
      </c>
      <c r="AN296" s="1">
        <v>-1171.905661835706</v>
      </c>
      <c r="AO296" s="1">
        <v>10251.237934080555</v>
      </c>
      <c r="AP296" s="1">
        <v>3602.90011972913</v>
      </c>
      <c r="AQ296" s="1">
        <f t="shared" si="41"/>
        <v>9999</v>
      </c>
      <c r="AR296" s="1">
        <v>132.59658752521207</v>
      </c>
      <c r="AS296" s="1">
        <v>773.8583731396202</v>
      </c>
      <c r="AT296" s="1">
        <v>6913.520259583559</v>
      </c>
      <c r="AU296" s="1">
        <v>5927.5440362922573</v>
      </c>
      <c r="AV296" s="1">
        <f t="shared" si="42"/>
        <v>9999</v>
      </c>
      <c r="AW296" s="1">
        <v>141.73741365628624</v>
      </c>
      <c r="AX296" s="1">
        <v>815.89783209170434</v>
      </c>
      <c r="AY296" s="1">
        <v>7231.0137949409545</v>
      </c>
      <c r="AZ296" s="1">
        <v>6669.8536131647079</v>
      </c>
      <c r="BA296" s="1">
        <f t="shared" si="43"/>
        <v>9999</v>
      </c>
    </row>
    <row r="297" spans="1:53" x14ac:dyDescent="0.3">
      <c r="A297">
        <f t="shared" si="44"/>
        <v>2291</v>
      </c>
      <c r="B297" s="1"/>
      <c r="C297" s="1"/>
      <c r="D297" s="1"/>
      <c r="E297" s="1">
        <f>0.8*SUMPRODUCT(economy!B337:D337,economy!K337:M337)/SUM(economy!B337:D337)</f>
        <v>11472.088380528699</v>
      </c>
      <c r="F297" s="1"/>
      <c r="G297" s="1"/>
      <c r="H297" s="1"/>
      <c r="I297" s="1">
        <v>12655.20972398957</v>
      </c>
      <c r="J297" s="1"/>
      <c r="K297" s="1"/>
      <c r="L297" s="1"/>
      <c r="M297" s="1">
        <v>14417.563091973128</v>
      </c>
      <c r="N297" s="1">
        <f t="shared" si="36"/>
        <v>2291</v>
      </c>
      <c r="O297" s="1">
        <v>265.18315431540424</v>
      </c>
      <c r="P297" s="1">
        <v>2993.7497067264403</v>
      </c>
      <c r="Q297" s="1">
        <v>37362.979053305513</v>
      </c>
      <c r="R297" s="1">
        <v>16360.637830862266</v>
      </c>
      <c r="S297" s="1">
        <f t="shared" si="37"/>
        <v>2291</v>
      </c>
      <c r="T297" s="1">
        <v>302.57168253594341</v>
      </c>
      <c r="U297" s="1">
        <v>3072.4629941826774</v>
      </c>
      <c r="V297" s="1">
        <v>37011.81341135042</v>
      </c>
      <c r="W297" s="1">
        <v>18496.458289580998</v>
      </c>
      <c r="X297" s="1">
        <f t="shared" si="38"/>
        <v>2291</v>
      </c>
      <c r="Y297" s="1">
        <v>338.97302808211867</v>
      </c>
      <c r="Z297" s="1">
        <v>3140.8782070785023</v>
      </c>
      <c r="AA297" s="1">
        <v>36569.014843887722</v>
      </c>
      <c r="AB297" s="1">
        <v>20838.034174249118</v>
      </c>
      <c r="AC297" s="1">
        <f t="shared" si="39"/>
        <v>2291</v>
      </c>
      <c r="AD297" s="1">
        <v>175.84469951176641</v>
      </c>
      <c r="AE297" s="1">
        <v>-1017.1017040395606</v>
      </c>
      <c r="AF297" s="1">
        <v>9129.1299819350752</v>
      </c>
      <c r="AG297" s="1">
        <v>2763.0128164072348</v>
      </c>
      <c r="AH297" s="1">
        <v>2191.767383040085</v>
      </c>
      <c r="AI297" s="1">
        <v>11793.8853216028</v>
      </c>
      <c r="AJ297" s="1">
        <v>-101248.72340633218</v>
      </c>
      <c r="AK297" s="1">
        <v>69572.775621847977</v>
      </c>
      <c r="AL297" s="1">
        <f t="shared" si="40"/>
        <v>2291</v>
      </c>
      <c r="AM297" s="1">
        <v>202.00481926371575</v>
      </c>
      <c r="AN297" s="1">
        <v>-1142.7183187829924</v>
      </c>
      <c r="AO297" s="1">
        <v>10122.002859121641</v>
      </c>
      <c r="AP297" s="1">
        <v>3547.8806496395123</v>
      </c>
      <c r="AQ297" s="1">
        <f t="shared" si="41"/>
        <v>9999</v>
      </c>
      <c r="AR297" s="1">
        <v>130.42652401737681</v>
      </c>
      <c r="AS297" s="1">
        <v>763.97498575896714</v>
      </c>
      <c r="AT297" s="1">
        <v>6907.0796076364259</v>
      </c>
      <c r="AU297" s="1">
        <v>5921.9339102759131</v>
      </c>
      <c r="AV297" s="1">
        <f t="shared" si="42"/>
        <v>9999</v>
      </c>
      <c r="AW297" s="1">
        <v>138.98298617332213</v>
      </c>
      <c r="AX297" s="1">
        <v>803.18252198850291</v>
      </c>
      <c r="AY297" s="1">
        <v>7204.8698695422245</v>
      </c>
      <c r="AZ297" s="1">
        <v>6643.3480718137525</v>
      </c>
      <c r="BA297" s="1">
        <f t="shared" si="43"/>
        <v>9999</v>
      </c>
    </row>
    <row r="298" spans="1:53" x14ac:dyDescent="0.3">
      <c r="A298">
        <f t="shared" si="44"/>
        <v>2292</v>
      </c>
      <c r="B298" s="1"/>
      <c r="C298" s="1"/>
      <c r="D298" s="1"/>
      <c r="E298" s="1">
        <f>0.8*SUMPRODUCT(economy!B338:D338,economy!K338:M338)/SUM(economy!B338:D338)</f>
        <v>11386.500542705566</v>
      </c>
      <c r="F298" s="1"/>
      <c r="G298" s="1"/>
      <c r="H298" s="1"/>
      <c r="I298" s="1">
        <v>12551.310491799297</v>
      </c>
      <c r="J298" s="1"/>
      <c r="K298" s="1"/>
      <c r="L298" s="1"/>
      <c r="M298" s="1">
        <v>14310.011467686878</v>
      </c>
      <c r="N298" s="1">
        <f t="shared" si="36"/>
        <v>2292</v>
      </c>
      <c r="O298" s="1">
        <v>258.15461674850701</v>
      </c>
      <c r="P298" s="1">
        <v>2946.9682941413585</v>
      </c>
      <c r="Q298" s="1">
        <v>37304.651983675954</v>
      </c>
      <c r="R298" s="1">
        <v>16250.143576340675</v>
      </c>
      <c r="S298" s="1">
        <f t="shared" si="37"/>
        <v>2292</v>
      </c>
      <c r="T298" s="1">
        <v>295.08425228246256</v>
      </c>
      <c r="U298" s="1">
        <v>3025.4083212513106</v>
      </c>
      <c r="V298" s="1">
        <v>36957.317150648036</v>
      </c>
      <c r="W298" s="1">
        <v>18383.808355248344</v>
      </c>
      <c r="X298" s="1">
        <f t="shared" si="38"/>
        <v>2292</v>
      </c>
      <c r="Y298" s="1">
        <v>331.07334651080367</v>
      </c>
      <c r="Z298" s="1">
        <v>3093.7477257257324</v>
      </c>
      <c r="AA298" s="1">
        <v>36518.776087006037</v>
      </c>
      <c r="AB298" s="1">
        <v>20724.129378650778</v>
      </c>
      <c r="AC298" s="1">
        <f t="shared" si="39"/>
        <v>2292</v>
      </c>
      <c r="AD298" s="1">
        <v>170.86659398119286</v>
      </c>
      <c r="AE298" s="1">
        <v>-993.07402536858763</v>
      </c>
      <c r="AF298" s="1">
        <v>9026.5879417738015</v>
      </c>
      <c r="AG298" s="1">
        <v>2724.5109518709769</v>
      </c>
      <c r="AH298" s="1">
        <v>2161.2122417103533</v>
      </c>
      <c r="AI298" s="1">
        <v>11678.366155845622</v>
      </c>
      <c r="AJ298" s="1">
        <v>-101498.74487327355</v>
      </c>
      <c r="AK298" s="1">
        <v>69641.173317092092</v>
      </c>
      <c r="AL298" s="1">
        <f t="shared" si="40"/>
        <v>2292</v>
      </c>
      <c r="AM298" s="1">
        <v>196.11091268036708</v>
      </c>
      <c r="AN298" s="1">
        <v>-1114.5293095081511</v>
      </c>
      <c r="AO298" s="1">
        <v>9996.8001965888088</v>
      </c>
      <c r="AP298" s="1">
        <v>3494.6685985618537</v>
      </c>
      <c r="AQ298" s="1">
        <f t="shared" si="41"/>
        <v>9999</v>
      </c>
      <c r="AR298" s="1">
        <v>128.34632941095728</v>
      </c>
      <c r="AS298" s="1">
        <v>754.49974410350796</v>
      </c>
      <c r="AT298" s="1">
        <v>6903.0538171365015</v>
      </c>
      <c r="AU298" s="1">
        <v>5918.6073986367173</v>
      </c>
      <c r="AV298" s="1">
        <f t="shared" si="42"/>
        <v>9999</v>
      </c>
      <c r="AW298" s="1">
        <v>136.33477309762708</v>
      </c>
      <c r="AX298" s="1">
        <v>790.93917608699951</v>
      </c>
      <c r="AY298" s="1">
        <v>7181.1645604152918</v>
      </c>
      <c r="AZ298" s="1">
        <v>6619.3577590957557</v>
      </c>
      <c r="BA298" s="1">
        <f t="shared" si="43"/>
        <v>9999</v>
      </c>
    </row>
    <row r="299" spans="1:53" x14ac:dyDescent="0.3">
      <c r="A299">
        <f t="shared" si="44"/>
        <v>2293</v>
      </c>
      <c r="B299" s="1"/>
      <c r="C299" s="1"/>
      <c r="D299" s="1"/>
      <c r="E299" s="1">
        <f>0.8*SUMPRODUCT(economy!B339:D339,economy!K339:M339)/SUM(economy!B339:D339)</f>
        <v>11301.278190627085</v>
      </c>
      <c r="F299" s="1"/>
      <c r="G299" s="1"/>
      <c r="H299" s="1"/>
      <c r="I299" s="1">
        <v>12447.928812278864</v>
      </c>
      <c r="J299" s="1"/>
      <c r="K299" s="1"/>
      <c r="L299" s="1"/>
      <c r="M299" s="1">
        <v>14202.921740793541</v>
      </c>
      <c r="N299" s="1">
        <f t="shared" si="36"/>
        <v>2293</v>
      </c>
      <c r="O299" s="1">
        <v>251.29095101778091</v>
      </c>
      <c r="P299" s="1">
        <v>2900.8810809092006</v>
      </c>
      <c r="Q299" s="1">
        <v>37246.147738617212</v>
      </c>
      <c r="R299" s="1">
        <v>16140.053086428255</v>
      </c>
      <c r="S299" s="1">
        <f t="shared" si="37"/>
        <v>2293</v>
      </c>
      <c r="T299" s="1">
        <v>287.76462124273723</v>
      </c>
      <c r="U299" s="1">
        <v>2979.036705902512</v>
      </c>
      <c r="V299" s="1">
        <v>36902.613665005476</v>
      </c>
      <c r="W299" s="1">
        <v>18271.49894767936</v>
      </c>
      <c r="X299" s="1">
        <f t="shared" si="38"/>
        <v>2293</v>
      </c>
      <c r="Y299" s="1">
        <v>323.34327720832454</v>
      </c>
      <c r="Z299" s="1">
        <v>3047.2857298514691</v>
      </c>
      <c r="AA299" s="1">
        <v>36468.298774624564</v>
      </c>
      <c r="AB299" s="1">
        <v>20610.494794284703</v>
      </c>
      <c r="AC299" s="1">
        <f t="shared" si="39"/>
        <v>2293</v>
      </c>
      <c r="AD299" s="1">
        <v>166.11621651015804</v>
      </c>
      <c r="AE299" s="1">
        <v>-970.08074440147652</v>
      </c>
      <c r="AF299" s="1">
        <v>8929.2999502094954</v>
      </c>
      <c r="AG299" s="1">
        <v>2688.0291595995504</v>
      </c>
      <c r="AH299" s="1">
        <v>2130.9189379385925</v>
      </c>
      <c r="AI299" s="1">
        <v>11562.694898982878</v>
      </c>
      <c r="AJ299" s="1">
        <v>-101736.24604230086</v>
      </c>
      <c r="AK299" s="1">
        <v>69705.976644650917</v>
      </c>
      <c r="AL299" s="1">
        <f t="shared" si="40"/>
        <v>2293</v>
      </c>
      <c r="AM299" s="1">
        <v>190.44107910228138</v>
      </c>
      <c r="AN299" s="1">
        <v>-1087.3200847013336</v>
      </c>
      <c r="AO299" s="1">
        <v>9875.6848448373767</v>
      </c>
      <c r="AP299" s="1">
        <v>3443.2776884155801</v>
      </c>
      <c r="AQ299" s="1">
        <f t="shared" si="41"/>
        <v>9999</v>
      </c>
      <c r="AR299" s="1">
        <v>126.35068577396038</v>
      </c>
      <c r="AS299" s="1">
        <v>745.40913485902013</v>
      </c>
      <c r="AT299" s="1">
        <v>6901.339374100784</v>
      </c>
      <c r="AU299" s="1">
        <v>5917.4599783544836</v>
      </c>
      <c r="AV299" s="1">
        <f t="shared" si="42"/>
        <v>9999</v>
      </c>
      <c r="AW299" s="1">
        <v>133.78809868562971</v>
      </c>
      <c r="AX299" s="1">
        <v>779.1485809072318</v>
      </c>
      <c r="AY299" s="1">
        <v>7159.8415221290779</v>
      </c>
      <c r="AZ299" s="1">
        <v>6597.8180196207859</v>
      </c>
      <c r="BA299" s="1">
        <f t="shared" si="43"/>
        <v>9999</v>
      </c>
    </row>
    <row r="300" spans="1:53" x14ac:dyDescent="0.3">
      <c r="A300">
        <f t="shared" si="44"/>
        <v>2294</v>
      </c>
      <c r="B300" s="1"/>
      <c r="C300" s="1"/>
      <c r="D300" s="1"/>
      <c r="E300" s="1">
        <f>0.8*SUMPRODUCT(economy!B340:D340,economy!K340:M340)/SUM(economy!B340:D340)</f>
        <v>11216.422785320116</v>
      </c>
      <c r="F300" s="1"/>
      <c r="G300" s="1"/>
      <c r="H300" s="1"/>
      <c r="I300" s="1">
        <v>12345.066124036694</v>
      </c>
      <c r="J300" s="1"/>
      <c r="K300" s="1"/>
      <c r="L300" s="1"/>
      <c r="M300" s="1">
        <v>14096.295637764282</v>
      </c>
      <c r="N300" s="1">
        <f t="shared" si="36"/>
        <v>2294</v>
      </c>
      <c r="O300" s="1">
        <v>244.58862302321802</v>
      </c>
      <c r="P300" s="1">
        <v>2855.478668554013</v>
      </c>
      <c r="Q300" s="1">
        <v>37187.471305797138</v>
      </c>
      <c r="R300" s="1">
        <v>16030.368629585677</v>
      </c>
      <c r="S300" s="1">
        <f t="shared" si="37"/>
        <v>2294</v>
      </c>
      <c r="T300" s="1">
        <v>280.60932030106858</v>
      </c>
      <c r="U300" s="1">
        <v>2933.339190338118</v>
      </c>
      <c r="V300" s="1">
        <v>36847.708273603996</v>
      </c>
      <c r="W300" s="1">
        <v>18159.533054960048</v>
      </c>
      <c r="X300" s="1">
        <f t="shared" si="38"/>
        <v>2294</v>
      </c>
      <c r="Y300" s="1">
        <v>315.77943986049814</v>
      </c>
      <c r="Z300" s="1">
        <v>3001.483753323419</v>
      </c>
      <c r="AA300" s="1">
        <v>36417.588524682011</v>
      </c>
      <c r="AB300" s="1">
        <v>20497.134261475603</v>
      </c>
      <c r="AC300" s="1">
        <f t="shared" si="39"/>
        <v>2294</v>
      </c>
      <c r="AD300" s="1">
        <v>161.58496250256024</v>
      </c>
      <c r="AE300" s="1">
        <v>-948.0884586348418</v>
      </c>
      <c r="AF300" s="1">
        <v>8837.2209737118592</v>
      </c>
      <c r="AG300" s="1">
        <v>2653.5408387783159</v>
      </c>
      <c r="AH300" s="1">
        <v>2100.9536472368777</v>
      </c>
      <c r="AI300" s="1">
        <v>11447.1773182822</v>
      </c>
      <c r="AJ300" s="1">
        <v>-101963.18430184387</v>
      </c>
      <c r="AK300" s="1">
        <v>69769.183255455428</v>
      </c>
      <c r="AL300" s="1">
        <f t="shared" si="40"/>
        <v>2294</v>
      </c>
      <c r="AM300" s="1">
        <v>184.98941263541693</v>
      </c>
      <c r="AN300" s="1">
        <v>-1061.0710321150068</v>
      </c>
      <c r="AO300" s="1">
        <v>9758.7007345935508</v>
      </c>
      <c r="AP300" s="1">
        <v>3393.7171228334651</v>
      </c>
      <c r="AQ300" s="1">
        <f t="shared" si="41"/>
        <v>9999</v>
      </c>
      <c r="AR300" s="1">
        <v>124.43445412276425</v>
      </c>
      <c r="AS300" s="1">
        <v>736.68022128555265</v>
      </c>
      <c r="AT300" s="1">
        <v>6901.8306650968179</v>
      </c>
      <c r="AU300" s="1">
        <v>5918.3855559705589</v>
      </c>
      <c r="AV300" s="1">
        <f t="shared" si="42"/>
        <v>9999</v>
      </c>
      <c r="AW300" s="1">
        <v>131.33837292995631</v>
      </c>
      <c r="AX300" s="1">
        <v>767.79165534009792</v>
      </c>
      <c r="AY300" s="1">
        <v>7140.8405163923208</v>
      </c>
      <c r="AZ300" s="1">
        <v>6578.6605991155002</v>
      </c>
      <c r="BA300" s="1">
        <f t="shared" si="43"/>
        <v>9999</v>
      </c>
    </row>
    <row r="301" spans="1:53" x14ac:dyDescent="0.3">
      <c r="A301">
        <f t="shared" si="44"/>
        <v>2295</v>
      </c>
      <c r="B301" s="1"/>
      <c r="C301" s="1"/>
      <c r="D301" s="1"/>
      <c r="E301" s="1">
        <f>0.8*SUMPRODUCT(economy!B341:D341,economy!K341:M341)/SUM(economy!B341:D341)</f>
        <v>11131.935758552427</v>
      </c>
      <c r="F301" s="1"/>
      <c r="G301" s="1"/>
      <c r="H301" s="1"/>
      <c r="I301" s="1">
        <v>12242.723857562567</v>
      </c>
      <c r="J301" s="1"/>
      <c r="K301" s="1"/>
      <c r="L301" s="1"/>
      <c r="M301" s="1">
        <v>13990.134849587297</v>
      </c>
      <c r="N301" s="1">
        <f t="shared" si="36"/>
        <v>2295</v>
      </c>
      <c r="O301" s="1">
        <v>238.04416845590305</v>
      </c>
      <c r="P301" s="1">
        <v>2810.7517620067233</v>
      </c>
      <c r="Q301" s="1">
        <v>37128.627611592667</v>
      </c>
      <c r="R301" s="1">
        <v>15921.092417902524</v>
      </c>
      <c r="S301" s="1">
        <f t="shared" si="37"/>
        <v>2295</v>
      </c>
      <c r="T301" s="1">
        <v>273.61494618583396</v>
      </c>
      <c r="U301" s="1">
        <v>2888.3069081464832</v>
      </c>
      <c r="V301" s="1">
        <v>36792.606228280347</v>
      </c>
      <c r="W301" s="1">
        <v>18047.913591115139</v>
      </c>
      <c r="X301" s="1">
        <f t="shared" si="38"/>
        <v>2295</v>
      </c>
      <c r="Y301" s="1">
        <v>308.37851565997408</v>
      </c>
      <c r="Z301" s="1">
        <v>2956.3334089691757</v>
      </c>
      <c r="AA301" s="1">
        <v>36366.650883301329</v>
      </c>
      <c r="AB301" s="1">
        <v>20384.05153076518</v>
      </c>
      <c r="AC301" s="1">
        <f t="shared" si="39"/>
        <v>2295</v>
      </c>
      <c r="AD301" s="1">
        <v>157.2642743705207</v>
      </c>
      <c r="AE301" s="1">
        <v>-927.06342912770776</v>
      </c>
      <c r="AF301" s="1">
        <v>8750.2955706203156</v>
      </c>
      <c r="AG301" s="1">
        <v>2621.0158736381668</v>
      </c>
      <c r="AH301" s="1">
        <v>2071.3764423907169</v>
      </c>
      <c r="AI301" s="1">
        <v>11332.08930678037</v>
      </c>
      <c r="AJ301" s="1">
        <v>-102181.34263835177</v>
      </c>
      <c r="AK301" s="1">
        <v>69832.70703519434</v>
      </c>
      <c r="AL301" s="1">
        <f t="shared" si="40"/>
        <v>2295</v>
      </c>
      <c r="AM301" s="1">
        <v>179.74989636024529</v>
      </c>
      <c r="AN301" s="1">
        <v>-1035.7615861812499</v>
      </c>
      <c r="AO301" s="1">
        <v>9645.8811320652749</v>
      </c>
      <c r="AP301" s="1">
        <v>3345.9917462615144</v>
      </c>
      <c r="AQ301" s="1">
        <f t="shared" si="41"/>
        <v>9999</v>
      </c>
      <c r="AR301" s="1">
        <v>122.5926771347923</v>
      </c>
      <c r="AS301" s="1">
        <v>728.29067342981284</v>
      </c>
      <c r="AT301" s="1">
        <v>6904.4203119886142</v>
      </c>
      <c r="AU301" s="1">
        <v>5921.2767721697683</v>
      </c>
      <c r="AV301" s="1">
        <f t="shared" si="42"/>
        <v>9999</v>
      </c>
      <c r="AW301" s="1">
        <v>128.98109948764656</v>
      </c>
      <c r="AX301" s="1">
        <v>756.84949912590127</v>
      </c>
      <c r="AY301" s="1">
        <v>7124.0977318494879</v>
      </c>
      <c r="AZ301" s="1">
        <v>6561.8139706006432</v>
      </c>
      <c r="BA301" s="1">
        <f t="shared" si="43"/>
        <v>9999</v>
      </c>
    </row>
    <row r="302" spans="1:53" x14ac:dyDescent="0.3">
      <c r="A302">
        <f t="shared" si="44"/>
        <v>2296</v>
      </c>
      <c r="B302" s="1"/>
      <c r="C302" s="1"/>
      <c r="D302" s="1"/>
      <c r="E302" s="1">
        <f>0.8*SUMPRODUCT(economy!B342:D342,economy!K342:M342)/SUM(economy!B342:D342)</f>
        <v>11047.818514471855</v>
      </c>
      <c r="F302" s="1"/>
      <c r="G302" s="1"/>
      <c r="H302" s="1"/>
      <c r="I302" s="1">
        <v>12140.903437548297</v>
      </c>
      <c r="J302" s="1"/>
      <c r="K302" s="1"/>
      <c r="L302" s="1"/>
      <c r="M302" s="1">
        <v>13884.441033820889</v>
      </c>
      <c r="N302" s="1">
        <f t="shared" si="36"/>
        <v>2296</v>
      </c>
      <c r="O302" s="1">
        <v>231.65419158347126</v>
      </c>
      <c r="P302" s="1">
        <v>2766.6911692507342</v>
      </c>
      <c r="Q302" s="1">
        <v>37069.621522366135</v>
      </c>
      <c r="R302" s="1">
        <v>15812.226609179812</v>
      </c>
      <c r="S302" s="1">
        <f t="shared" si="37"/>
        <v>2296</v>
      </c>
      <c r="T302" s="1">
        <v>266.77816039266719</v>
      </c>
      <c r="U302" s="1">
        <v>2843.931084236237</v>
      </c>
      <c r="V302" s="1">
        <v>36737.312714831736</v>
      </c>
      <c r="W302" s="1">
        <v>17936.643398304808</v>
      </c>
      <c r="X302" s="1">
        <f t="shared" si="38"/>
        <v>2296</v>
      </c>
      <c r="Y302" s="1">
        <v>301.13724636967771</v>
      </c>
      <c r="Z302" s="1">
        <v>2911.8263887842468</v>
      </c>
      <c r="AA302" s="1">
        <v>36315.491326079835</v>
      </c>
      <c r="AB302" s="1">
        <v>20271.25026522519</v>
      </c>
      <c r="AC302" s="1">
        <f t="shared" si="39"/>
        <v>2296</v>
      </c>
      <c r="AD302" s="1">
        <v>153.14566436501028</v>
      </c>
      <c r="AE302" s="1">
        <v>-906.97170039373259</v>
      </c>
      <c r="AF302" s="1">
        <v>8668.4584874458978</v>
      </c>
      <c r="AG302" s="1">
        <v>2590.4208820324025</v>
      </c>
      <c r="AH302" s="1">
        <v>2042.2413926424256</v>
      </c>
      <c r="AI302" s="1">
        <v>11217.676307051708</v>
      </c>
      <c r="AJ302" s="1">
        <v>-102392.30773018775</v>
      </c>
      <c r="AK302" s="1">
        <v>69898.379411816713</v>
      </c>
      <c r="AL302" s="1">
        <f t="shared" si="40"/>
        <v>2296</v>
      </c>
      <c r="AM302" s="1">
        <v>174.71642517417314</v>
      </c>
      <c r="AN302" s="1">
        <v>-1011.3703349532457</v>
      </c>
      <c r="AO302" s="1">
        <v>9537.2489635633392</v>
      </c>
      <c r="AP302" s="1">
        <v>3300.1022106434821</v>
      </c>
      <c r="AQ302" s="1">
        <f t="shared" si="41"/>
        <v>9999</v>
      </c>
      <c r="AR302" s="1">
        <v>120.82058105192304</v>
      </c>
      <c r="AS302" s="1">
        <v>720.21879437111284</v>
      </c>
      <c r="AT302" s="1">
        <v>6908.9994952728839</v>
      </c>
      <c r="AU302" s="1">
        <v>5926.0252950410204</v>
      </c>
      <c r="AV302" s="1">
        <f t="shared" si="42"/>
        <v>9999</v>
      </c>
      <c r="AW302" s="1">
        <v>126.71188265022029</v>
      </c>
      <c r="AX302" s="1">
        <v>746.30343722073246</v>
      </c>
      <c r="AY302" s="1">
        <v>7109.5460960471964</v>
      </c>
      <c r="AZ302" s="1">
        <v>6547.2036507296343</v>
      </c>
      <c r="BA302" s="1">
        <f t="shared" si="43"/>
        <v>9999</v>
      </c>
    </row>
    <row r="303" spans="1:53" x14ac:dyDescent="0.3">
      <c r="A303">
        <f t="shared" si="44"/>
        <v>2297</v>
      </c>
      <c r="B303" s="1"/>
      <c r="C303" s="1"/>
      <c r="D303" s="1"/>
      <c r="E303" s="1">
        <f>0.8*SUMPRODUCT(economy!B343:D343,economy!K343:M343)/SUM(economy!B343:D343)</f>
        <v>10964.072431199475</v>
      </c>
      <c r="F303" s="1"/>
      <c r="G303" s="1"/>
      <c r="H303" s="1"/>
      <c r="I303" s="1">
        <v>12039.60628517911</v>
      </c>
      <c r="J303" s="1"/>
      <c r="K303" s="1"/>
      <c r="L303" s="1"/>
      <c r="M303" s="1">
        <v>13779.215816586964</v>
      </c>
      <c r="N303" s="1">
        <f t="shared" si="36"/>
        <v>2297</v>
      </c>
      <c r="O303" s="1">
        <v>225.41536404995233</v>
      </c>
      <c r="P303" s="1">
        <v>2723.2878009326409</v>
      </c>
      <c r="Q303" s="1">
        <v>37010.457845694458</v>
      </c>
      <c r="R303" s="1">
        <v>15703.773308943903</v>
      </c>
      <c r="S303" s="1">
        <f t="shared" si="37"/>
        <v>2297</v>
      </c>
      <c r="T303" s="1">
        <v>260.09568811803518</v>
      </c>
      <c r="U303" s="1">
        <v>2800.2030347295749</v>
      </c>
      <c r="V303" s="1">
        <v>36681.832854278444</v>
      </c>
      <c r="W303" s="1">
        <v>17825.725248951279</v>
      </c>
      <c r="X303" s="1">
        <f t="shared" si="38"/>
        <v>2297</v>
      </c>
      <c r="Y303" s="1">
        <v>294.05243339287949</v>
      </c>
      <c r="Z303" s="1">
        <v>2867.954464095028</v>
      </c>
      <c r="AA303" s="1">
        <v>36264.115259342994</v>
      </c>
      <c r="AB303" s="1">
        <v>20158.734042702872</v>
      </c>
      <c r="AC303" s="1">
        <f t="shared" si="39"/>
        <v>2297</v>
      </c>
      <c r="AD303" s="1">
        <v>149.22073552177179</v>
      </c>
      <c r="AE303" s="1">
        <v>-887.77921307802501</v>
      </c>
      <c r="AF303" s="1">
        <v>8591.6352533407317</v>
      </c>
      <c r="AG303" s="1">
        <v>2561.7194599221757</v>
      </c>
      <c r="AH303" s="1">
        <v>2013.5969398248824</v>
      </c>
      <c r="AI303" s="1">
        <v>11104.154040044808</v>
      </c>
      <c r="AJ303" s="1">
        <v>-102597.45762527146</v>
      </c>
      <c r="AK303" s="1">
        <v>69967.961949124816</v>
      </c>
      <c r="AL303" s="1">
        <f t="shared" si="40"/>
        <v>2297</v>
      </c>
      <c r="AM303" s="1">
        <v>169.88282761034796</v>
      </c>
      <c r="AN303" s="1">
        <v>-987.87512404193944</v>
      </c>
      <c r="AO303" s="1">
        <v>9432.817159047534</v>
      </c>
      <c r="AP303" s="1">
        <v>3256.0451484651021</v>
      </c>
      <c r="AQ303" s="1">
        <f t="shared" si="41"/>
        <v>9999</v>
      </c>
      <c r="AR303" s="1">
        <v>119.11357685130086</v>
      </c>
      <c r="AS303" s="1">
        <v>712.4435427861597</v>
      </c>
      <c r="AT303" s="1">
        <v>6915.458266491064</v>
      </c>
      <c r="AU303" s="1">
        <v>5932.5221027285907</v>
      </c>
      <c r="AV303" s="1">
        <f t="shared" si="42"/>
        <v>9999</v>
      </c>
      <c r="AW303" s="1">
        <v>124.52643341249843</v>
      </c>
      <c r="AX303" s="1">
        <v>736.13506022522142</v>
      </c>
      <c r="AY303" s="1">
        <v>7097.1155793063508</v>
      </c>
      <c r="AZ303" s="1">
        <v>6534.7525062202594</v>
      </c>
      <c r="BA303" s="1">
        <f t="shared" si="43"/>
        <v>9999</v>
      </c>
    </row>
    <row r="304" spans="1:53" x14ac:dyDescent="0.3">
      <c r="A304">
        <f t="shared" si="44"/>
        <v>2298</v>
      </c>
      <c r="B304" s="1"/>
      <c r="C304" s="1"/>
      <c r="D304" s="1"/>
      <c r="E304" s="1">
        <f>0.8*SUMPRODUCT(economy!B344:D344,economy!K344:M344)/SUM(economy!B344:D344)</f>
        <v>10880.698862379117</v>
      </c>
      <c r="F304" s="1"/>
      <c r="G304" s="1"/>
      <c r="H304" s="1"/>
      <c r="I304" s="1">
        <v>11938.833820401149</v>
      </c>
      <c r="J304" s="1"/>
      <c r="K304" s="1"/>
      <c r="L304" s="1"/>
      <c r="M304" s="1">
        <v>13674.460794507948</v>
      </c>
      <c r="N304" s="1">
        <f t="shared" si="36"/>
        <v>2298</v>
      </c>
      <c r="O304" s="1">
        <v>219.32442369020757</v>
      </c>
      <c r="P304" s="1">
        <v>2680.5326699400453</v>
      </c>
      <c r="Q304" s="1">
        <v>36951.141331552222</v>
      </c>
      <c r="R304" s="1">
        <v>15595.734572393945</v>
      </c>
      <c r="S304" s="1">
        <f t="shared" si="37"/>
        <v>2298</v>
      </c>
      <c r="T304" s="1">
        <v>253.56431720350128</v>
      </c>
      <c r="U304" s="1">
        <v>2757.114166817054</v>
      </c>
      <c r="V304" s="1">
        <v>36626.171704085689</v>
      </c>
      <c r="W304" s="1">
        <v>17715.161847797175</v>
      </c>
      <c r="X304" s="1">
        <f t="shared" si="38"/>
        <v>2298</v>
      </c>
      <c r="Y304" s="1">
        <v>287.12093685027037</v>
      </c>
      <c r="Z304" s="1">
        <v>2824.7094856786821</v>
      </c>
      <c r="AA304" s="1">
        <v>36212.528021362508</v>
      </c>
      <c r="AB304" s="1">
        <v>20046.506357999846</v>
      </c>
      <c r="AC304" s="1">
        <f t="shared" si="39"/>
        <v>2298</v>
      </c>
      <c r="AD304" s="1">
        <v>145.48120074576789</v>
      </c>
      <c r="AE304" s="1">
        <v>-869.45190933990045</v>
      </c>
      <c r="AF304" s="1">
        <v>8519.742769643055</v>
      </c>
      <c r="AG304" s="1">
        <v>2534.8724205627527</v>
      </c>
      <c r="AH304" s="1">
        <v>1985.4865865904103</v>
      </c>
      <c r="AI304" s="1">
        <v>10991.710724947525</v>
      </c>
      <c r="AJ304" s="1">
        <v>-102797.96132591166</v>
      </c>
      <c r="AK304" s="1">
        <v>70043.172376595787</v>
      </c>
      <c r="AL304" s="1">
        <f t="shared" si="40"/>
        <v>2298</v>
      </c>
      <c r="AM304" s="1">
        <v>165.24288659422075</v>
      </c>
      <c r="AN304" s="1">
        <v>-965.25315725103144</v>
      </c>
      <c r="AO304" s="1">
        <v>9332.5890120116474</v>
      </c>
      <c r="AP304" s="1">
        <v>3213.8133509453405</v>
      </c>
      <c r="AQ304" s="1">
        <f t="shared" si="41"/>
        <v>9999</v>
      </c>
      <c r="AR304" s="1">
        <v>117.46726075456789</v>
      </c>
      <c r="AS304" s="1">
        <v>704.94455210098363</v>
      </c>
      <c r="AT304" s="1">
        <v>6923.6858501882107</v>
      </c>
      <c r="AU304" s="1">
        <v>5940.6577561425293</v>
      </c>
      <c r="AV304" s="1">
        <f t="shared" si="42"/>
        <v>9999</v>
      </c>
      <c r="AW304" s="1">
        <v>122.42057469688824</v>
      </c>
      <c r="AX304" s="1">
        <v>726.32626105598729</v>
      </c>
      <c r="AY304" s="1">
        <v>7086.7334903266274</v>
      </c>
      <c r="AZ304" s="1">
        <v>6524.3810504045141</v>
      </c>
      <c r="BA304" s="1">
        <f t="shared" si="43"/>
        <v>9999</v>
      </c>
    </row>
    <row r="305" spans="1:53" x14ac:dyDescent="0.3">
      <c r="A305">
        <f t="shared" si="44"/>
        <v>2299</v>
      </c>
      <c r="B305" s="1"/>
      <c r="C305" s="1"/>
      <c r="D305" s="1"/>
      <c r="E305" s="1">
        <f>0.8*SUMPRODUCT(economy!B345:D345,economy!K345:M345)/SUM(economy!B345:D345)</f>
        <v>10797.69913868583</v>
      </c>
      <c r="F305" s="1"/>
      <c r="G305" s="1"/>
      <c r="H305" s="1"/>
      <c r="I305" s="1">
        <v>11838.587464170228</v>
      </c>
      <c r="J305" s="1"/>
      <c r="K305" s="1"/>
      <c r="L305" s="1"/>
      <c r="M305" s="1">
        <v>13570.177536590259</v>
      </c>
      <c r="N305" s="1">
        <f t="shared" si="36"/>
        <v>2299</v>
      </c>
      <c r="O305" s="1">
        <v>213.37817335911916</v>
      </c>
      <c r="P305" s="1">
        <v>2638.4168909483737</v>
      </c>
      <c r="Q305" s="1">
        <v>36891.676673449962</v>
      </c>
      <c r="R305" s="1">
        <v>15488.112406285232</v>
      </c>
      <c r="S305" s="1">
        <f t="shared" si="37"/>
        <v>2299</v>
      </c>
      <c r="T305" s="1">
        <v>247.18089709092661</v>
      </c>
      <c r="U305" s="1">
        <v>2714.6559785758923</v>
      </c>
      <c r="V305" s="1">
        <v>36570.334259344694</v>
      </c>
      <c r="W305" s="1">
        <v>17604.955833897591</v>
      </c>
      <c r="X305" s="1">
        <f t="shared" si="38"/>
        <v>2299</v>
      </c>
      <c r="Y305" s="1">
        <v>280.3396746643653</v>
      </c>
      <c r="Z305" s="1">
        <v>2782.083383841888</v>
      </c>
      <c r="AA305" s="1">
        <v>36160.734883539175</v>
      </c>
      <c r="AB305" s="1">
        <v>19934.570624986347</v>
      </c>
      <c r="AC305" s="1">
        <f t="shared" si="39"/>
        <v>2299</v>
      </c>
      <c r="AD305" s="1">
        <v>141.91890006975871</v>
      </c>
      <c r="AE305" s="1">
        <v>-851.95583092532661</v>
      </c>
      <c r="AF305" s="1">
        <v>8452.6898917299059</v>
      </c>
      <c r="AG305" s="1">
        <v>2509.8380273393154</v>
      </c>
      <c r="AH305" s="1">
        <v>1957.949925403309</v>
      </c>
      <c r="AI305" s="1">
        <v>10880.510938319469</v>
      </c>
      <c r="AJ305" s="1">
        <v>-102994.79238540171</v>
      </c>
      <c r="AK305" s="1">
        <v>70125.725849683571</v>
      </c>
      <c r="AL305" s="1">
        <f t="shared" si="40"/>
        <v>2299</v>
      </c>
      <c r="AM305" s="1">
        <v>160.79035910701259</v>
      </c>
      <c r="AN305" s="1">
        <v>-943.48109364743823</v>
      </c>
      <c r="AO305" s="1">
        <v>9236.5585531478609</v>
      </c>
      <c r="AP305" s="1">
        <v>3173.3959501854074</v>
      </c>
      <c r="AQ305" s="1">
        <f t="shared" si="41"/>
        <v>9999</v>
      </c>
      <c r="AR305" s="1">
        <v>115.87741414082618</v>
      </c>
      <c r="AS305" s="1">
        <v>697.70214648064882</v>
      </c>
      <c r="AT305" s="1">
        <v>6933.5709358599552</v>
      </c>
      <c r="AU305" s="1">
        <v>5950.3226623327664</v>
      </c>
      <c r="AV305" s="1">
        <f t="shared" si="42"/>
        <v>9999</v>
      </c>
      <c r="AW305" s="1">
        <v>120.3902457890938</v>
      </c>
      <c r="AX305" s="1">
        <v>716.85926804353585</v>
      </c>
      <c r="AY305" s="1">
        <v>7078.3247634293512</v>
      </c>
      <c r="AZ305" s="1">
        <v>6516.0077299969134</v>
      </c>
      <c r="BA305" s="1">
        <f t="shared" si="43"/>
        <v>9999</v>
      </c>
    </row>
    <row r="306" spans="1:53" x14ac:dyDescent="0.3">
      <c r="A306">
        <f t="shared" si="44"/>
        <v>2300</v>
      </c>
      <c r="B306" s="1"/>
      <c r="C306" s="1"/>
      <c r="D306" s="1"/>
      <c r="E306" s="1">
        <f>0.8*SUMPRODUCT(economy!B346:D346,economy!K346:M346)/SUM(economy!B346:D346)</f>
        <v>10715.074569295941</v>
      </c>
      <c r="F306" s="1"/>
      <c r="G306" s="1"/>
      <c r="H306" s="1"/>
      <c r="I306" s="1">
        <v>11738.86864068776</v>
      </c>
      <c r="J306" s="1"/>
      <c r="K306" s="1"/>
      <c r="L306" s="1"/>
      <c r="M306" s="1">
        <v>13466.367586057617</v>
      </c>
      <c r="N306" s="1">
        <f t="shared" si="36"/>
        <v>2300</v>
      </c>
      <c r="O306" s="1">
        <v>207.57347977567895</v>
      </c>
      <c r="P306" s="1">
        <v>2596.931679938511</v>
      </c>
      <c r="Q306" s="1">
        <v>36832.068509529381</v>
      </c>
      <c r="R306" s="1">
        <v>15380.908770751112</v>
      </c>
      <c r="S306" s="1">
        <f t="shared" si="37"/>
        <v>2300</v>
      </c>
      <c r="T306" s="1">
        <v>240.94233778884384</v>
      </c>
      <c r="U306" s="1">
        <v>2672.820058753553</v>
      </c>
      <c r="V306" s="1">
        <v>36514.325453915299</v>
      </c>
      <c r="W306" s="1">
        <v>17495.109782547934</v>
      </c>
      <c r="X306" s="1">
        <f t="shared" si="38"/>
        <v>2300</v>
      </c>
      <c r="Y306" s="1">
        <v>273.70562165154138</v>
      </c>
      <c r="Z306" s="1">
        <v>2740.0681684603046</v>
      </c>
      <c r="AA306" s="1">
        <v>36108.741051552068</v>
      </c>
      <c r="AB306" s="1">
        <v>19822.93017865243</v>
      </c>
      <c r="AC306" s="1">
        <f t="shared" si="39"/>
        <v>2300</v>
      </c>
      <c r="AD306" s="1">
        <v>138.52581613410061</v>
      </c>
      <c r="AE306" s="1">
        <v>-835.25720997208316</v>
      </c>
      <c r="AF306" s="1">
        <v>8390.3780007531859</v>
      </c>
      <c r="AG306" s="1">
        <v>2486.5722193622537</v>
      </c>
      <c r="AH306" s="1">
        <v>1931.0240221824458</v>
      </c>
      <c r="AI306" s="1">
        <v>10770.701175001297</v>
      </c>
      <c r="AJ306" s="1">
        <v>-103188.75790492023</v>
      </c>
      <c r="AK306" s="1">
        <v>70217.392264263894</v>
      </c>
      <c r="AL306" s="1">
        <f t="shared" si="40"/>
        <v>2300</v>
      </c>
      <c r="AM306" s="1">
        <v>156.51899473291684</v>
      </c>
      <c r="AN306" s="1">
        <v>-922.53514083867594</v>
      </c>
      <c r="AO306" s="1">
        <v>9144.7109352804036</v>
      </c>
      <c r="AP306" s="1">
        <v>3134.7786041220247</v>
      </c>
      <c r="AQ306" s="1">
        <f t="shared" si="41"/>
        <v>9999</v>
      </c>
      <c r="AR306" s="1">
        <v>114.34000292288002</v>
      </c>
      <c r="AS306" s="1">
        <v>690.69735388847585</v>
      </c>
      <c r="AT306" s="1">
        <v>6945.0019602833045</v>
      </c>
      <c r="AU306" s="1">
        <v>5961.4073290596125</v>
      </c>
      <c r="AV306" s="1">
        <f t="shared" si="42"/>
        <v>9999</v>
      </c>
      <c r="AW306" s="1">
        <v>118.43150603997196</v>
      </c>
      <c r="AX306" s="1">
        <v>707.716674641179</v>
      </c>
      <c r="AY306" s="1">
        <v>7071.8122374094182</v>
      </c>
      <c r="AZ306" s="1">
        <v>6509.5492022436838</v>
      </c>
      <c r="BA306" s="1">
        <f t="shared" si="43"/>
        <v>9999</v>
      </c>
    </row>
    <row r="1048576" spans="1:1" x14ac:dyDescent="0.3">
      <c r="A104857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2021-03-01T13:01:37Z</dcterms:modified>
</cp:coreProperties>
</file>